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TALIA\CONSOLIDADOS AÑO 2025\REM A y BS CONSOLIDADOS AÑO 2025\REM A\"/>
    </mc:Choice>
  </mc:AlternateContent>
  <xr:revisionPtr revIDLastSave="0" documentId="13_ncr:1_{EDFC168F-08D2-4EF4-A4B8-10A50F1E8B06}" xr6:coauthVersionLast="47" xr6:coauthVersionMax="47" xr10:uidLastSave="{00000000-0000-0000-0000-000000000000}"/>
  <bookViews>
    <workbookView xWindow="-120" yWindow="-120" windowWidth="29040" windowHeight="15720" tabRatio="726" activeTab="12" xr2:uid="{00000000-000D-0000-FFFF-FFFF00000000}"/>
  </bookViews>
  <sheets>
    <sheet name="CONSOLIDADO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1" i="13" l="1"/>
  <c r="M181" i="13"/>
  <c r="L181" i="13"/>
  <c r="K181" i="13"/>
  <c r="J181" i="13"/>
  <c r="I181" i="13"/>
  <c r="H181" i="13"/>
  <c r="G181" i="13"/>
  <c r="F181" i="13"/>
  <c r="E181" i="13"/>
  <c r="D180" i="13"/>
  <c r="C180" i="13"/>
  <c r="B180" i="13"/>
  <c r="D179" i="13"/>
  <c r="D181" i="13" s="1"/>
  <c r="C179" i="13"/>
  <c r="B179" i="13" s="1"/>
  <c r="B181" i="13" s="1"/>
  <c r="CM168" i="13"/>
  <c r="CD168" i="13"/>
  <c r="CB168" i="13"/>
  <c r="CA168" i="13"/>
  <c r="E168" i="13"/>
  <c r="D168" i="13"/>
  <c r="C168" i="13"/>
  <c r="X167" i="13"/>
  <c r="W167" i="13"/>
  <c r="V167" i="13"/>
  <c r="U167" i="13"/>
  <c r="T167" i="13"/>
  <c r="S167" i="13"/>
  <c r="R167" i="13"/>
  <c r="Q167" i="13"/>
  <c r="P167" i="13"/>
  <c r="O167" i="13"/>
  <c r="N167" i="13"/>
  <c r="M167" i="13"/>
  <c r="L167" i="13"/>
  <c r="D167" i="13" s="1"/>
  <c r="C167" i="13" s="1"/>
  <c r="K167" i="13"/>
  <c r="J167" i="13"/>
  <c r="I167" i="13"/>
  <c r="E167" i="13" s="1"/>
  <c r="H167" i="13"/>
  <c r="G167" i="13"/>
  <c r="F167" i="13"/>
  <c r="E166" i="13"/>
  <c r="D166" i="13"/>
  <c r="C166" i="13"/>
  <c r="CM166" i="13" s="1"/>
  <c r="CQ165" i="13"/>
  <c r="E165" i="13"/>
  <c r="C165" i="13" s="1"/>
  <c r="D165" i="13"/>
  <c r="CG165" i="13" s="1"/>
  <c r="CP164" i="13"/>
  <c r="CO164" i="13"/>
  <c r="E164" i="13"/>
  <c r="CF164" i="13" s="1"/>
  <c r="D164" i="13"/>
  <c r="CG164" i="13" s="1"/>
  <c r="C164" i="13"/>
  <c r="X163" i="13"/>
  <c r="W163" i="13"/>
  <c r="V163" i="13"/>
  <c r="U163" i="13"/>
  <c r="T163" i="13"/>
  <c r="S163" i="13"/>
  <c r="R163" i="13"/>
  <c r="Q163" i="13"/>
  <c r="P163" i="13"/>
  <c r="O163" i="13"/>
  <c r="N163" i="13"/>
  <c r="M163" i="13"/>
  <c r="L163" i="13"/>
  <c r="K163" i="13"/>
  <c r="J163" i="13"/>
  <c r="I163" i="13"/>
  <c r="H163" i="13"/>
  <c r="G163" i="13"/>
  <c r="F163" i="13"/>
  <c r="E163" i="13"/>
  <c r="D163" i="13"/>
  <c r="C163" i="13"/>
  <c r="CQ162" i="13"/>
  <c r="CP162" i="13"/>
  <c r="CO162" i="13"/>
  <c r="CF162" i="13"/>
  <c r="E162" i="13"/>
  <c r="D162" i="13"/>
  <c r="CG162" i="13" s="1"/>
  <c r="C162" i="13"/>
  <c r="CP161" i="13"/>
  <c r="CM161" i="13"/>
  <c r="CF161" i="13"/>
  <c r="E161" i="13"/>
  <c r="D161" i="13"/>
  <c r="CG161" i="13" s="1"/>
  <c r="C161" i="13"/>
  <c r="CQ160" i="13"/>
  <c r="CP160" i="13"/>
  <c r="CO160" i="13"/>
  <c r="CN160" i="13"/>
  <c r="CM160" i="13"/>
  <c r="CL160" i="13"/>
  <c r="CK160" i="13"/>
  <c r="CG160" i="13"/>
  <c r="CF160" i="13"/>
  <c r="CD160" i="13"/>
  <c r="CC160" i="13"/>
  <c r="CB160" i="13"/>
  <c r="CA160" i="13"/>
  <c r="Y160" i="13" s="1"/>
  <c r="E160" i="13"/>
  <c r="D160" i="13"/>
  <c r="C160" i="13"/>
  <c r="CE160" i="13" s="1"/>
  <c r="B150" i="13"/>
  <c r="B149" i="13"/>
  <c r="B148" i="13"/>
  <c r="B147" i="13"/>
  <c r="B146" i="13"/>
  <c r="B145" i="13"/>
  <c r="B144" i="13"/>
  <c r="B143" i="13"/>
  <c r="AR138" i="13"/>
  <c r="AQ138" i="13"/>
  <c r="AP138" i="13"/>
  <c r="AO138" i="13"/>
  <c r="AN138" i="13"/>
  <c r="AM138" i="13"/>
  <c r="AL138" i="13"/>
  <c r="AK138" i="13"/>
  <c r="AJ138" i="13"/>
  <c r="AI138" i="13"/>
  <c r="AH138" i="13"/>
  <c r="AG138" i="13"/>
  <c r="AF138" i="13"/>
  <c r="AE138" i="13"/>
  <c r="AD138" i="13"/>
  <c r="AC138" i="13"/>
  <c r="AB138" i="13"/>
  <c r="AA138" i="13"/>
  <c r="Z138" i="13"/>
  <c r="Y138" i="13"/>
  <c r="X138" i="13"/>
  <c r="W138" i="13"/>
  <c r="V138" i="13"/>
  <c r="U138" i="13"/>
  <c r="T138" i="13"/>
  <c r="S138" i="13"/>
  <c r="R138" i="13"/>
  <c r="Q138" i="13"/>
  <c r="P138" i="13"/>
  <c r="O138" i="13"/>
  <c r="N138" i="13"/>
  <c r="M138" i="13"/>
  <c r="L138" i="13"/>
  <c r="K138" i="13"/>
  <c r="J138" i="13"/>
  <c r="I138" i="13"/>
  <c r="H138" i="13"/>
  <c r="G138" i="13"/>
  <c r="F138" i="13"/>
  <c r="E138" i="13"/>
  <c r="D138" i="13"/>
  <c r="C138" i="13" s="1"/>
  <c r="E137" i="13"/>
  <c r="C137" i="13" s="1"/>
  <c r="D137" i="13"/>
  <c r="E136" i="13"/>
  <c r="D136" i="13"/>
  <c r="C136" i="13" s="1"/>
  <c r="CM135" i="13"/>
  <c r="CL135" i="13"/>
  <c r="CK135" i="13"/>
  <c r="CE135" i="13"/>
  <c r="CD135" i="13"/>
  <c r="CC135" i="13"/>
  <c r="AS135" i="13" s="1"/>
  <c r="CB135" i="13"/>
  <c r="CA135" i="13"/>
  <c r="E135" i="13"/>
  <c r="C135" i="13" s="1"/>
  <c r="D135" i="13"/>
  <c r="B130" i="13"/>
  <c r="D126" i="13"/>
  <c r="C126" i="13"/>
  <c r="B126" i="13" s="1"/>
  <c r="D125" i="13"/>
  <c r="B125" i="13" s="1"/>
  <c r="C125" i="13"/>
  <c r="D124" i="13"/>
  <c r="C124" i="13"/>
  <c r="B124" i="13"/>
  <c r="D116" i="13"/>
  <c r="C116" i="13"/>
  <c r="CA115" i="13"/>
  <c r="D115" i="13"/>
  <c r="C115" i="13"/>
  <c r="B115" i="13" s="1"/>
  <c r="CB114" i="13"/>
  <c r="CA114" i="13"/>
  <c r="Q114" i="13"/>
  <c r="D114" i="13"/>
  <c r="C114" i="13"/>
  <c r="B114" i="13"/>
  <c r="F109" i="13"/>
  <c r="E109" i="13"/>
  <c r="D109" i="13"/>
  <c r="C109" i="13"/>
  <c r="B109" i="13"/>
  <c r="F102" i="13"/>
  <c r="E102" i="13"/>
  <c r="D102" i="13"/>
  <c r="C102" i="13"/>
  <c r="B102" i="13"/>
  <c r="E76" i="13"/>
  <c r="C76" i="13" s="1"/>
  <c r="D76" i="13"/>
  <c r="CL75" i="13"/>
  <c r="CK75" i="13"/>
  <c r="CB75" i="13"/>
  <c r="E75" i="13"/>
  <c r="C75" i="13" s="1"/>
  <c r="CA75" i="13" s="1"/>
  <c r="AN75" i="13" s="1"/>
  <c r="D75" i="13"/>
  <c r="CL74" i="13"/>
  <c r="CK74" i="13"/>
  <c r="CB74" i="13"/>
  <c r="CA74" i="13"/>
  <c r="AN74" i="13" s="1"/>
  <c r="E74" i="13"/>
  <c r="D74" i="13"/>
  <c r="C74" i="13"/>
  <c r="CL73" i="13"/>
  <c r="CB73" i="13"/>
  <c r="CA73" i="13"/>
  <c r="AN73" i="13" s="1"/>
  <c r="E73" i="13"/>
  <c r="D73" i="13"/>
  <c r="C73" i="13"/>
  <c r="CK73" i="13" s="1"/>
  <c r="CL72" i="13"/>
  <c r="E72" i="13"/>
  <c r="D72" i="13"/>
  <c r="C72" i="13"/>
  <c r="E71" i="13"/>
  <c r="D71" i="13"/>
  <c r="C71" i="13"/>
  <c r="CL70" i="13"/>
  <c r="CK70" i="13"/>
  <c r="CB70" i="13"/>
  <c r="CA70" i="13"/>
  <c r="AN70" i="13"/>
  <c r="E70" i="13"/>
  <c r="C70" i="13" s="1"/>
  <c r="D70" i="13"/>
  <c r="CL69" i="13"/>
  <c r="CK69" i="13"/>
  <c r="CB69" i="13"/>
  <c r="CA69" i="13"/>
  <c r="AN69" i="13" s="1"/>
  <c r="E69" i="13"/>
  <c r="D69" i="13"/>
  <c r="C69" i="13"/>
  <c r="E68" i="13"/>
  <c r="D68" i="13"/>
  <c r="C68" i="13"/>
  <c r="CL68" i="13" s="1"/>
  <c r="E67" i="13"/>
  <c r="D67" i="13"/>
  <c r="C67" i="13" s="1"/>
  <c r="E66" i="13"/>
  <c r="C66" i="13" s="1"/>
  <c r="D66" i="13"/>
  <c r="CL65" i="13"/>
  <c r="CK65" i="13"/>
  <c r="CB65" i="13"/>
  <c r="E65" i="13"/>
  <c r="C65" i="13" s="1"/>
  <c r="CA65" i="13" s="1"/>
  <c r="AN65" i="13" s="1"/>
  <c r="D65" i="13"/>
  <c r="CL64" i="13"/>
  <c r="CK64" i="13"/>
  <c r="CB64" i="13"/>
  <c r="CA64" i="13"/>
  <c r="AN64" i="13" s="1"/>
  <c r="E64" i="13"/>
  <c r="D64" i="13"/>
  <c r="C64" i="13"/>
  <c r="CL63" i="13"/>
  <c r="CB63" i="13"/>
  <c r="CA63" i="13"/>
  <c r="AN63" i="13" s="1"/>
  <c r="E63" i="13"/>
  <c r="D63" i="13"/>
  <c r="C63" i="13"/>
  <c r="CK63" i="13" s="1"/>
  <c r="CL62" i="13"/>
  <c r="E62" i="13"/>
  <c r="D62" i="13"/>
  <c r="C62" i="13"/>
  <c r="E61" i="13"/>
  <c r="D61" i="13"/>
  <c r="C61" i="13"/>
  <c r="CL60" i="13"/>
  <c r="CK60" i="13"/>
  <c r="CB60" i="13"/>
  <c r="CA60" i="13"/>
  <c r="AN60" i="13"/>
  <c r="E60" i="13"/>
  <c r="C60" i="13" s="1"/>
  <c r="D60" i="13"/>
  <c r="CL59" i="13"/>
  <c r="CK59" i="13"/>
  <c r="CB59" i="13"/>
  <c r="CA59" i="13"/>
  <c r="AN59" i="13" s="1"/>
  <c r="E59" i="13"/>
  <c r="D59" i="13"/>
  <c r="C59" i="13"/>
  <c r="E58" i="13"/>
  <c r="D58" i="13"/>
  <c r="C58" i="13"/>
  <c r="CL58" i="13" s="1"/>
  <c r="E57" i="13"/>
  <c r="D57" i="13"/>
  <c r="C57" i="13" s="1"/>
  <c r="E56" i="13"/>
  <c r="C56" i="13" s="1"/>
  <c r="D56" i="13"/>
  <c r="CL55" i="13"/>
  <c r="CK55" i="13"/>
  <c r="CB55" i="13"/>
  <c r="E55" i="13"/>
  <c r="C55" i="13" s="1"/>
  <c r="CA55" i="13" s="1"/>
  <c r="AN55" i="13" s="1"/>
  <c r="D55" i="13"/>
  <c r="E50" i="13"/>
  <c r="D50" i="13"/>
  <c r="C50" i="13"/>
  <c r="CM50" i="13" s="1"/>
  <c r="CM49" i="13"/>
  <c r="CK49" i="13"/>
  <c r="CC49" i="13"/>
  <c r="E49" i="13"/>
  <c r="C49" i="13" s="1"/>
  <c r="CL49" i="13" s="1"/>
  <c r="D49" i="13"/>
  <c r="M38" i="13"/>
  <c r="L38" i="13"/>
  <c r="K38" i="13"/>
  <c r="J38" i="13"/>
  <c r="I38" i="13"/>
  <c r="H38" i="13"/>
  <c r="G38" i="13"/>
  <c r="F38" i="13"/>
  <c r="E38" i="13"/>
  <c r="D38" i="13"/>
  <c r="C38" i="13"/>
  <c r="B38" i="13"/>
  <c r="E37" i="13"/>
  <c r="B37" i="13"/>
  <c r="E36" i="13"/>
  <c r="B36" i="13"/>
  <c r="AU32" i="13"/>
  <c r="AT32" i="13"/>
  <c r="AS32" i="13"/>
  <c r="AR32" i="13"/>
  <c r="AQ32" i="13"/>
  <c r="AP32" i="13"/>
  <c r="AO32" i="13"/>
  <c r="AN32" i="13"/>
  <c r="AM32" i="13"/>
  <c r="AL32" i="13"/>
  <c r="AK32" i="13"/>
  <c r="AJ32" i="13"/>
  <c r="AI32" i="13"/>
  <c r="AH32" i="13"/>
  <c r="AG32" i="13"/>
  <c r="AF32" i="13"/>
  <c r="AE32" i="13"/>
  <c r="AD32" i="13"/>
  <c r="AC32" i="13"/>
  <c r="AB32" i="13"/>
  <c r="AA32" i="13"/>
  <c r="Z32" i="13"/>
  <c r="Y32" i="13"/>
  <c r="X32" i="13"/>
  <c r="W32" i="13"/>
  <c r="V32" i="13"/>
  <c r="U32" i="13"/>
  <c r="T32" i="13"/>
  <c r="S32" i="13"/>
  <c r="R32" i="13"/>
  <c r="Q32" i="13"/>
  <c r="P32" i="13"/>
  <c r="O32" i="13"/>
  <c r="N32" i="13"/>
  <c r="M32" i="13"/>
  <c r="L32" i="13"/>
  <c r="K32" i="13"/>
  <c r="J32" i="13"/>
  <c r="I32" i="13"/>
  <c r="H32" i="13"/>
  <c r="D32" i="13"/>
  <c r="C32" i="13"/>
  <c r="B32" i="13"/>
  <c r="G31" i="13"/>
  <c r="F31" i="13"/>
  <c r="E31" i="13" s="1"/>
  <c r="CP31" i="13" s="1"/>
  <c r="B31" i="13"/>
  <c r="G30" i="13"/>
  <c r="G32" i="13" s="1"/>
  <c r="F30" i="13"/>
  <c r="B30" i="13"/>
  <c r="E26" i="13"/>
  <c r="D26" i="13"/>
  <c r="CR25" i="13"/>
  <c r="CQ25" i="13"/>
  <c r="CH25" i="13"/>
  <c r="CG25" i="13"/>
  <c r="E25" i="13"/>
  <c r="C25" i="13" s="1"/>
  <c r="CB25" i="13" s="1"/>
  <c r="D25" i="13"/>
  <c r="CR24" i="13"/>
  <c r="CQ24" i="13"/>
  <c r="CH24" i="13"/>
  <c r="CG24" i="13"/>
  <c r="E24" i="13"/>
  <c r="D24" i="13"/>
  <c r="C24" i="13"/>
  <c r="CR23" i="13"/>
  <c r="CG23" i="13"/>
  <c r="E23" i="13"/>
  <c r="CQ23" i="13" s="1"/>
  <c r="D23" i="13"/>
  <c r="CH23" i="13" s="1"/>
  <c r="AV22" i="13"/>
  <c r="AU22" i="13"/>
  <c r="AT22" i="13"/>
  <c r="AS22" i="13"/>
  <c r="AR22" i="13"/>
  <c r="AQ22" i="13"/>
  <c r="AP22" i="13"/>
  <c r="AO22" i="13"/>
  <c r="AN22" i="13"/>
  <c r="AM22" i="13"/>
  <c r="AL22" i="13"/>
  <c r="AK22" i="13"/>
  <c r="AJ22" i="13"/>
  <c r="AI22" i="13"/>
  <c r="AH22" i="13"/>
  <c r="AG22" i="13"/>
  <c r="AF22" i="13"/>
  <c r="AE22" i="13"/>
  <c r="AD22" i="13"/>
  <c r="AC22" i="13"/>
  <c r="AB22" i="13"/>
  <c r="AA22" i="13"/>
  <c r="Z22" i="13"/>
  <c r="Y22" i="13"/>
  <c r="X22" i="13"/>
  <c r="W22" i="13"/>
  <c r="V22" i="13"/>
  <c r="U22" i="13"/>
  <c r="T22" i="13"/>
  <c r="S22" i="13"/>
  <c r="R22" i="13"/>
  <c r="Q22" i="13"/>
  <c r="P22" i="13"/>
  <c r="O22" i="13"/>
  <c r="N22" i="13"/>
  <c r="M22" i="13"/>
  <c r="L22" i="13"/>
  <c r="K22" i="13"/>
  <c r="J22" i="13"/>
  <c r="D22" i="13" s="1"/>
  <c r="I22" i="13"/>
  <c r="H22" i="13"/>
  <c r="G22" i="13"/>
  <c r="F22" i="13"/>
  <c r="CS21" i="13"/>
  <c r="CR21" i="13"/>
  <c r="CQ21" i="13"/>
  <c r="CP21" i="13"/>
  <c r="CO21" i="13"/>
  <c r="CN21" i="13"/>
  <c r="CG21" i="13"/>
  <c r="E21" i="13"/>
  <c r="D21" i="13"/>
  <c r="CH21" i="13" s="1"/>
  <c r="C21" i="13"/>
  <c r="CK20" i="13"/>
  <c r="CI20" i="13"/>
  <c r="CH20" i="13"/>
  <c r="CG20" i="13"/>
  <c r="CB20" i="13"/>
  <c r="CA20" i="13"/>
  <c r="E20" i="13"/>
  <c r="CQ20" i="13" s="1"/>
  <c r="D20" i="13"/>
  <c r="CR20" i="13" s="1"/>
  <c r="C20" i="13"/>
  <c r="CS20" i="13" s="1"/>
  <c r="E19" i="13"/>
  <c r="CG19" i="13" s="1"/>
  <c r="D19" i="13"/>
  <c r="CH19" i="13" s="1"/>
  <c r="C19" i="13"/>
  <c r="CS19" i="13" s="1"/>
  <c r="E18" i="13"/>
  <c r="CQ18" i="13" s="1"/>
  <c r="D18" i="13"/>
  <c r="CR17" i="13"/>
  <c r="CQ17" i="13"/>
  <c r="CP17" i="13"/>
  <c r="CO17" i="13"/>
  <c r="CN17" i="13"/>
  <c r="CI17" i="13"/>
  <c r="CH17" i="13"/>
  <c r="CG17" i="13"/>
  <c r="CF17" i="13"/>
  <c r="CD17" i="13"/>
  <c r="CC17" i="13"/>
  <c r="CB17" i="13"/>
  <c r="CA17" i="13"/>
  <c r="E17" i="13"/>
  <c r="C17" i="13" s="1"/>
  <c r="D17" i="13"/>
  <c r="CR16" i="13"/>
  <c r="CQ16" i="13"/>
  <c r="CP16" i="13"/>
  <c r="CL16" i="13"/>
  <c r="CK16" i="13"/>
  <c r="CI16" i="13"/>
  <c r="CH16" i="13"/>
  <c r="CG16" i="13"/>
  <c r="E16" i="13"/>
  <c r="D16" i="13"/>
  <c r="C16" i="13"/>
  <c r="CS16" i="13" s="1"/>
  <c r="CH15" i="13"/>
  <c r="CG15" i="13"/>
  <c r="E15" i="13"/>
  <c r="CQ15" i="13" s="1"/>
  <c r="D15" i="13"/>
  <c r="C15" i="13" s="1"/>
  <c r="CH14" i="13"/>
  <c r="E14" i="13"/>
  <c r="CQ14" i="13" s="1"/>
  <c r="D14" i="13"/>
  <c r="CR14" i="13" s="1"/>
  <c r="CR13" i="13"/>
  <c r="CQ13" i="13"/>
  <c r="CH13" i="13"/>
  <c r="CG13" i="13"/>
  <c r="E13" i="13"/>
  <c r="D13" i="13"/>
  <c r="C13" i="13"/>
  <c r="CA13" i="13" s="1"/>
  <c r="CS12" i="13"/>
  <c r="CR12" i="13"/>
  <c r="CQ12" i="13"/>
  <c r="CN12" i="13"/>
  <c r="CE12" i="13"/>
  <c r="E12" i="13"/>
  <c r="CG12" i="13" s="1"/>
  <c r="D12" i="13"/>
  <c r="CH12" i="13" s="1"/>
  <c r="C12" i="13"/>
  <c r="A5" i="13"/>
  <c r="A4" i="13"/>
  <c r="A3" i="13"/>
  <c r="A2" i="13"/>
  <c r="N181" i="12"/>
  <c r="M181" i="12"/>
  <c r="L181" i="12"/>
  <c r="K181" i="12"/>
  <c r="J181" i="12"/>
  <c r="I181" i="12"/>
  <c r="H181" i="12"/>
  <c r="G181" i="12"/>
  <c r="F181" i="12"/>
  <c r="E181" i="12"/>
  <c r="D180" i="12"/>
  <c r="B180" i="12" s="1"/>
  <c r="C180" i="12"/>
  <c r="D179" i="12"/>
  <c r="C179" i="12"/>
  <c r="CQ168" i="12"/>
  <c r="CG168" i="12"/>
  <c r="E168" i="12"/>
  <c r="CF168" i="12" s="1"/>
  <c r="D168" i="12"/>
  <c r="X167" i="12"/>
  <c r="W167" i="12"/>
  <c r="V167" i="12"/>
  <c r="U167" i="12"/>
  <c r="T167" i="12"/>
  <c r="S167" i="12"/>
  <c r="R167" i="12"/>
  <c r="Q167" i="12"/>
  <c r="P167" i="12"/>
  <c r="O167" i="12"/>
  <c r="N167" i="12"/>
  <c r="M167" i="12"/>
  <c r="L167" i="12"/>
  <c r="K167" i="12"/>
  <c r="J167" i="12"/>
  <c r="I167" i="12"/>
  <c r="H167" i="12"/>
  <c r="G167" i="12"/>
  <c r="E167" i="12" s="1"/>
  <c r="F167" i="12"/>
  <c r="D167" i="12" s="1"/>
  <c r="C167" i="12" s="1"/>
  <c r="CP166" i="12"/>
  <c r="CO166" i="12"/>
  <c r="CN166" i="12"/>
  <c r="CM166" i="12"/>
  <c r="E166" i="12"/>
  <c r="CF166" i="12" s="1"/>
  <c r="D166" i="12"/>
  <c r="CG166" i="12" s="1"/>
  <c r="C166" i="12"/>
  <c r="CK166" i="12" s="1"/>
  <c r="CQ165" i="12"/>
  <c r="CG165" i="12"/>
  <c r="CF165" i="12"/>
  <c r="E165" i="12"/>
  <c r="D165" i="12"/>
  <c r="CQ164" i="12"/>
  <c r="CP164" i="12"/>
  <c r="CG164" i="12"/>
  <c r="CF164" i="12"/>
  <c r="E164" i="12"/>
  <c r="D164" i="12"/>
  <c r="C164" i="12"/>
  <c r="CO164" i="12" s="1"/>
  <c r="X163" i="12"/>
  <c r="W163" i="12"/>
  <c r="V163" i="12"/>
  <c r="U163" i="12"/>
  <c r="T163" i="12"/>
  <c r="S163" i="12"/>
  <c r="R163" i="12"/>
  <c r="Q163" i="12"/>
  <c r="P163" i="12"/>
  <c r="O163" i="12"/>
  <c r="N163" i="12"/>
  <c r="M163" i="12"/>
  <c r="L163" i="12"/>
  <c r="K163" i="12"/>
  <c r="J163" i="12"/>
  <c r="I163" i="12"/>
  <c r="H163" i="12"/>
  <c r="G163" i="12"/>
  <c r="F163" i="12"/>
  <c r="E163" i="12"/>
  <c r="CQ162" i="12"/>
  <c r="CP162" i="12"/>
  <c r="CM162" i="12"/>
  <c r="CL162" i="12"/>
  <c r="CK162" i="12"/>
  <c r="CG162" i="12"/>
  <c r="CF162" i="12"/>
  <c r="CE162" i="12"/>
  <c r="CD162" i="12"/>
  <c r="CC162" i="12"/>
  <c r="CA162" i="12"/>
  <c r="E162" i="12"/>
  <c r="D162" i="12"/>
  <c r="C162" i="12"/>
  <c r="CQ161" i="12"/>
  <c r="CP161" i="12"/>
  <c r="CO161" i="12"/>
  <c r="CN161" i="12"/>
  <c r="CG161" i="12"/>
  <c r="CF161" i="12"/>
  <c r="CE161" i="12"/>
  <c r="CD161" i="12"/>
  <c r="CC161" i="12"/>
  <c r="CB161" i="12"/>
  <c r="E161" i="12"/>
  <c r="C161" i="12" s="1"/>
  <c r="D161" i="12"/>
  <c r="CP160" i="12"/>
  <c r="CN160" i="12"/>
  <c r="CM160" i="12"/>
  <c r="CL160" i="12"/>
  <c r="CF160" i="12"/>
  <c r="CA160" i="12"/>
  <c r="E160" i="12"/>
  <c r="D160" i="12"/>
  <c r="C160" i="12"/>
  <c r="CO160" i="12" s="1"/>
  <c r="B150" i="12"/>
  <c r="B149" i="12"/>
  <c r="B148" i="12"/>
  <c r="B147" i="12"/>
  <c r="B146" i="12"/>
  <c r="B145" i="12"/>
  <c r="B144" i="12"/>
  <c r="B143" i="12"/>
  <c r="AR138" i="12"/>
  <c r="AQ138" i="12"/>
  <c r="AP138" i="12"/>
  <c r="AO138" i="12"/>
  <c r="AN138" i="12"/>
  <c r="AM138" i="12"/>
  <c r="AL138" i="12"/>
  <c r="AK138" i="12"/>
  <c r="AJ138" i="12"/>
  <c r="AI138" i="12"/>
  <c r="AH138" i="12"/>
  <c r="AG138" i="12"/>
  <c r="AF138" i="12"/>
  <c r="AE138" i="12"/>
  <c r="AD138" i="12"/>
  <c r="AC138" i="12"/>
  <c r="AB138" i="12"/>
  <c r="AA138" i="12"/>
  <c r="Z138" i="12"/>
  <c r="Y138" i="12"/>
  <c r="X138" i="12"/>
  <c r="W138" i="12"/>
  <c r="V138" i="12"/>
  <c r="U138" i="12"/>
  <c r="T138" i="12"/>
  <c r="S138" i="12"/>
  <c r="R138" i="12"/>
  <c r="Q138" i="12"/>
  <c r="P138" i="12"/>
  <c r="D138" i="12" s="1"/>
  <c r="O138" i="12"/>
  <c r="N138" i="12"/>
  <c r="M138" i="12"/>
  <c r="E138" i="12" s="1"/>
  <c r="L138" i="12"/>
  <c r="K138" i="12"/>
  <c r="J138" i="12"/>
  <c r="I138" i="12"/>
  <c r="H138" i="12"/>
  <c r="G138" i="12"/>
  <c r="F138" i="12"/>
  <c r="CO137" i="12"/>
  <c r="CN137" i="12"/>
  <c r="CM137" i="12"/>
  <c r="CC137" i="12"/>
  <c r="CB137" i="12"/>
  <c r="CA137" i="12"/>
  <c r="E137" i="12"/>
  <c r="D137" i="12"/>
  <c r="C137" i="12"/>
  <c r="CO136" i="12"/>
  <c r="CM136" i="12"/>
  <c r="CL136" i="12"/>
  <c r="CK136" i="12"/>
  <c r="CD136" i="12"/>
  <c r="CC136" i="12"/>
  <c r="CB136" i="12"/>
  <c r="CA136" i="12"/>
  <c r="AS136" i="12"/>
  <c r="E136" i="12"/>
  <c r="D136" i="12"/>
  <c r="C136" i="12"/>
  <c r="CE136" i="12" s="1"/>
  <c r="CC135" i="12"/>
  <c r="CB135" i="12"/>
  <c r="E135" i="12"/>
  <c r="D135" i="12"/>
  <c r="C135" i="12"/>
  <c r="CO135" i="12" s="1"/>
  <c r="B130" i="12"/>
  <c r="D126" i="12"/>
  <c r="C126" i="12"/>
  <c r="B126" i="12"/>
  <c r="D125" i="12"/>
  <c r="C125" i="12"/>
  <c r="B125" i="12" s="1"/>
  <c r="D124" i="12"/>
  <c r="B124" i="12" s="1"/>
  <c r="C124" i="12"/>
  <c r="D116" i="12"/>
  <c r="C116" i="12"/>
  <c r="B116" i="12" s="1"/>
  <c r="CL116" i="12" s="1"/>
  <c r="CL115" i="12"/>
  <c r="D115" i="12"/>
  <c r="C115" i="12"/>
  <c r="B115" i="12"/>
  <c r="CB115" i="12" s="1"/>
  <c r="D114" i="12"/>
  <c r="B114" i="12" s="1"/>
  <c r="C114" i="12"/>
  <c r="F109" i="12"/>
  <c r="E109" i="12"/>
  <c r="D109" i="12"/>
  <c r="C109" i="12"/>
  <c r="B109" i="12"/>
  <c r="F102" i="12"/>
  <c r="E102" i="12"/>
  <c r="D102" i="12"/>
  <c r="C102" i="12"/>
  <c r="B102" i="12"/>
  <c r="CL76" i="12"/>
  <c r="CK76" i="12"/>
  <c r="CB76" i="12"/>
  <c r="CA76" i="12"/>
  <c r="AN76" i="12" s="1"/>
  <c r="E76" i="12"/>
  <c r="D76" i="12"/>
  <c r="C76" i="12"/>
  <c r="E75" i="12"/>
  <c r="D75" i="12"/>
  <c r="C75" i="12"/>
  <c r="E74" i="12"/>
  <c r="D74" i="12"/>
  <c r="C74" i="12"/>
  <c r="CA74" i="12" s="1"/>
  <c r="CA73" i="12"/>
  <c r="E73" i="12"/>
  <c r="D73" i="12"/>
  <c r="C73" i="12"/>
  <c r="E72" i="12"/>
  <c r="C72" i="12" s="1"/>
  <c r="D72" i="12"/>
  <c r="E71" i="12"/>
  <c r="D71" i="12"/>
  <c r="C71" i="12"/>
  <c r="CK71" i="12" s="1"/>
  <c r="CL70" i="12"/>
  <c r="CK70" i="12"/>
  <c r="CB70" i="12"/>
  <c r="CA70" i="12"/>
  <c r="AN70" i="12"/>
  <c r="E70" i="12"/>
  <c r="D70" i="12"/>
  <c r="C70" i="12"/>
  <c r="CK69" i="12"/>
  <c r="CB69" i="12"/>
  <c r="CA69" i="12"/>
  <c r="AN69" i="12" s="1"/>
  <c r="E69" i="12"/>
  <c r="D69" i="12"/>
  <c r="C69" i="12"/>
  <c r="CL69" i="12" s="1"/>
  <c r="E68" i="12"/>
  <c r="D68" i="12"/>
  <c r="C68" i="12"/>
  <c r="CA68" i="12" s="1"/>
  <c r="E67" i="12"/>
  <c r="C67" i="12" s="1"/>
  <c r="CK67" i="12" s="1"/>
  <c r="D67" i="12"/>
  <c r="E66" i="12"/>
  <c r="D66" i="12"/>
  <c r="C66" i="12"/>
  <c r="CL66" i="12" s="1"/>
  <c r="E65" i="12"/>
  <c r="D65" i="12"/>
  <c r="C65" i="12"/>
  <c r="CB65" i="12" s="1"/>
  <c r="E64" i="12"/>
  <c r="D64" i="12"/>
  <c r="C64" i="12"/>
  <c r="CA64" i="12" s="1"/>
  <c r="CA63" i="12"/>
  <c r="E63" i="12"/>
  <c r="D63" i="12"/>
  <c r="C63" i="12"/>
  <c r="CL62" i="12"/>
  <c r="CA62" i="12"/>
  <c r="E62" i="12"/>
  <c r="D62" i="12"/>
  <c r="C62" i="12"/>
  <c r="CL61" i="12"/>
  <c r="CK61" i="12"/>
  <c r="CB61" i="12"/>
  <c r="E61" i="12"/>
  <c r="D61" i="12"/>
  <c r="C61" i="12"/>
  <c r="CA61" i="12" s="1"/>
  <c r="CL60" i="12"/>
  <c r="CK60" i="12"/>
  <c r="CB60" i="12"/>
  <c r="CA60" i="12"/>
  <c r="AN60" i="12" s="1"/>
  <c r="E60" i="12"/>
  <c r="D60" i="12"/>
  <c r="C60" i="12" s="1"/>
  <c r="CL59" i="12"/>
  <c r="CK59" i="12"/>
  <c r="CB59" i="12"/>
  <c r="E59" i="12"/>
  <c r="D59" i="12"/>
  <c r="C59" i="12"/>
  <c r="CA59" i="12" s="1"/>
  <c r="AN59" i="12" s="1"/>
  <c r="E58" i="12"/>
  <c r="D58" i="12"/>
  <c r="C58" i="12"/>
  <c r="E57" i="12"/>
  <c r="C57" i="12" s="1"/>
  <c r="D57" i="12"/>
  <c r="CL56" i="12"/>
  <c r="CK56" i="12"/>
  <c r="CB56" i="12"/>
  <c r="CA56" i="12"/>
  <c r="AN56" i="12" s="1"/>
  <c r="E56" i="12"/>
  <c r="D56" i="12"/>
  <c r="C56" i="12"/>
  <c r="E55" i="12"/>
  <c r="D55" i="12"/>
  <c r="C55" i="12"/>
  <c r="CM50" i="12"/>
  <c r="CK50" i="12"/>
  <c r="CB50" i="12"/>
  <c r="CA50" i="12"/>
  <c r="AO50" i="12"/>
  <c r="E50" i="12"/>
  <c r="C50" i="12" s="1"/>
  <c r="CC50" i="12" s="1"/>
  <c r="D50" i="12"/>
  <c r="E49" i="12"/>
  <c r="C49" i="12" s="1"/>
  <c r="D49" i="12"/>
  <c r="M38" i="12"/>
  <c r="L38" i="12"/>
  <c r="K38" i="12"/>
  <c r="J38" i="12"/>
  <c r="I38" i="12"/>
  <c r="H38" i="12"/>
  <c r="G38" i="12"/>
  <c r="F38" i="12"/>
  <c r="D38" i="12"/>
  <c r="C38" i="12"/>
  <c r="B38" i="12"/>
  <c r="E37" i="12"/>
  <c r="B37" i="12"/>
  <c r="E36" i="12"/>
  <c r="B36" i="12"/>
  <c r="AU32" i="12"/>
  <c r="AT32" i="12"/>
  <c r="AS32" i="12"/>
  <c r="AR32" i="12"/>
  <c r="AQ32" i="12"/>
  <c r="AP32" i="12"/>
  <c r="AO32" i="12"/>
  <c r="AN32" i="12"/>
  <c r="AM32" i="12"/>
  <c r="AL32" i="12"/>
  <c r="AK32" i="12"/>
  <c r="AJ32" i="12"/>
  <c r="AI32" i="12"/>
  <c r="AH32" i="12"/>
  <c r="AG32" i="12"/>
  <c r="AF32" i="12"/>
  <c r="AE32" i="12"/>
  <c r="AD32" i="12"/>
  <c r="AC32" i="12"/>
  <c r="AB32" i="12"/>
  <c r="AA32" i="12"/>
  <c r="Z32" i="12"/>
  <c r="Y32" i="12"/>
  <c r="X32" i="12"/>
  <c r="W32" i="12"/>
  <c r="V32" i="12"/>
  <c r="U32" i="12"/>
  <c r="T32" i="12"/>
  <c r="S32" i="12"/>
  <c r="R32" i="12"/>
  <c r="Q32" i="12"/>
  <c r="P32" i="12"/>
  <c r="O32" i="12"/>
  <c r="N32" i="12"/>
  <c r="M32" i="12"/>
  <c r="L32" i="12"/>
  <c r="K32" i="12"/>
  <c r="J32" i="12"/>
  <c r="I32" i="12"/>
  <c r="H32" i="12"/>
  <c r="D32" i="12"/>
  <c r="C32" i="12"/>
  <c r="G31" i="12"/>
  <c r="F31" i="12"/>
  <c r="E31" i="12"/>
  <c r="E32" i="12" s="1"/>
  <c r="B31" i="12"/>
  <c r="CM30" i="12"/>
  <c r="CL30" i="12"/>
  <c r="CK30" i="12"/>
  <c r="CF30" i="12"/>
  <c r="CE30" i="12"/>
  <c r="G30" i="12"/>
  <c r="F30" i="12"/>
  <c r="E30" i="12"/>
  <c r="B30" i="12"/>
  <c r="B32" i="12" s="1"/>
  <c r="CS26" i="12"/>
  <c r="CR26" i="12"/>
  <c r="CQ26" i="12"/>
  <c r="CP26" i="12"/>
  <c r="CO26" i="12"/>
  <c r="CK26" i="12"/>
  <c r="CI26" i="12"/>
  <c r="CH26" i="12"/>
  <c r="CG26" i="12"/>
  <c r="CC26" i="12"/>
  <c r="CB26" i="12"/>
  <c r="CA26" i="12"/>
  <c r="E26" i="12"/>
  <c r="D26" i="12"/>
  <c r="C26" i="12"/>
  <c r="CR25" i="12"/>
  <c r="CI25" i="12"/>
  <c r="CD25" i="12"/>
  <c r="CB25" i="12"/>
  <c r="CA25" i="12"/>
  <c r="E25" i="12"/>
  <c r="CG25" i="12" s="1"/>
  <c r="D25" i="12"/>
  <c r="CH25" i="12" s="1"/>
  <c r="C25" i="12"/>
  <c r="CS25" i="12" s="1"/>
  <c r="CR24" i="12"/>
  <c r="E24" i="12"/>
  <c r="CG24" i="12" s="1"/>
  <c r="D24" i="12"/>
  <c r="CS23" i="12"/>
  <c r="CN23" i="12"/>
  <c r="CI23" i="12"/>
  <c r="E23" i="12"/>
  <c r="CG23" i="12" s="1"/>
  <c r="D23" i="12"/>
  <c r="CR23" i="12" s="1"/>
  <c r="C23" i="12"/>
  <c r="CD23" i="12" s="1"/>
  <c r="AV22" i="12"/>
  <c r="AU22" i="12"/>
  <c r="AT22" i="12"/>
  <c r="AS22" i="12"/>
  <c r="AR22" i="12"/>
  <c r="AQ22" i="12"/>
  <c r="AP22" i="12"/>
  <c r="AO22" i="12"/>
  <c r="AN22" i="12"/>
  <c r="AM22" i="12"/>
  <c r="AL22" i="12"/>
  <c r="AK22" i="12"/>
  <c r="AJ22" i="12"/>
  <c r="AI22" i="12"/>
  <c r="AH22" i="12"/>
  <c r="AG22" i="12"/>
  <c r="AF22" i="12"/>
  <c r="AE22" i="12"/>
  <c r="AD22" i="12"/>
  <c r="AC22" i="12"/>
  <c r="AB22" i="12"/>
  <c r="AA22" i="12"/>
  <c r="Z22" i="12"/>
  <c r="Y22" i="12"/>
  <c r="X22" i="12"/>
  <c r="W22" i="12"/>
  <c r="V22" i="12"/>
  <c r="U22" i="12"/>
  <c r="T22" i="12"/>
  <c r="S22" i="12"/>
  <c r="R22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CR21" i="12"/>
  <c r="CQ21" i="12"/>
  <c r="CP21" i="12"/>
  <c r="CO21" i="12"/>
  <c r="CN21" i="12"/>
  <c r="CI21" i="12"/>
  <c r="CH21" i="12"/>
  <c r="CG21" i="12"/>
  <c r="CD21" i="12"/>
  <c r="CC21" i="12"/>
  <c r="CB21" i="12"/>
  <c r="CA21" i="12"/>
  <c r="E21" i="12"/>
  <c r="D21" i="12"/>
  <c r="C21" i="12"/>
  <c r="CF21" i="12" s="1"/>
  <c r="CS20" i="12"/>
  <c r="CR20" i="12"/>
  <c r="CQ20" i="12"/>
  <c r="CP20" i="12"/>
  <c r="CI20" i="12"/>
  <c r="CH20" i="12"/>
  <c r="CG20" i="12"/>
  <c r="CF20" i="12"/>
  <c r="E20" i="12"/>
  <c r="D20" i="12"/>
  <c r="C20" i="12"/>
  <c r="CS19" i="12"/>
  <c r="CR19" i="12"/>
  <c r="CQ19" i="12"/>
  <c r="CP19" i="12"/>
  <c r="CO19" i="12"/>
  <c r="CN19" i="12"/>
  <c r="CI19" i="12"/>
  <c r="CH19" i="12"/>
  <c r="CG19" i="12"/>
  <c r="CF19" i="12"/>
  <c r="CE19" i="12"/>
  <c r="CB19" i="12"/>
  <c r="CA19" i="12"/>
  <c r="E19" i="12"/>
  <c r="D19" i="12"/>
  <c r="C19" i="12"/>
  <c r="E18" i="12"/>
  <c r="CG18" i="12" s="1"/>
  <c r="D18" i="12"/>
  <c r="CH18" i="12" s="1"/>
  <c r="C18" i="12"/>
  <c r="CS18" i="12" s="1"/>
  <c r="CI17" i="12"/>
  <c r="CF17" i="12"/>
  <c r="CE17" i="12"/>
  <c r="CC17" i="12"/>
  <c r="CB17" i="12"/>
  <c r="CA17" i="12"/>
  <c r="E17" i="12"/>
  <c r="CG17" i="12" s="1"/>
  <c r="D17" i="12"/>
  <c r="CH17" i="12" s="1"/>
  <c r="C17" i="12"/>
  <c r="CS17" i="12" s="1"/>
  <c r="CQ16" i="12"/>
  <c r="E16" i="12"/>
  <c r="CG16" i="12" s="1"/>
  <c r="D16" i="12"/>
  <c r="CH16" i="12" s="1"/>
  <c r="C16" i="12"/>
  <c r="CD16" i="12" s="1"/>
  <c r="CR15" i="12"/>
  <c r="CO15" i="12"/>
  <c r="CN15" i="12"/>
  <c r="E15" i="12"/>
  <c r="CQ15" i="12" s="1"/>
  <c r="D15" i="12"/>
  <c r="CH15" i="12" s="1"/>
  <c r="C15" i="12"/>
  <c r="CR14" i="12"/>
  <c r="CQ14" i="12"/>
  <c r="CG14" i="12"/>
  <c r="CF14" i="12"/>
  <c r="CE14" i="12"/>
  <c r="E14" i="12"/>
  <c r="D14" i="12"/>
  <c r="CH14" i="12" s="1"/>
  <c r="C14" i="12"/>
  <c r="CA14" i="12" s="1"/>
  <c r="CS13" i="12"/>
  <c r="CR13" i="12"/>
  <c r="CO13" i="12"/>
  <c r="CN13" i="12"/>
  <c r="CM13" i="12"/>
  <c r="CL13" i="12"/>
  <c r="CG13" i="12"/>
  <c r="CF13" i="12"/>
  <c r="CE13" i="12"/>
  <c r="CD13" i="12"/>
  <c r="CC13" i="12"/>
  <c r="CB13" i="12"/>
  <c r="E13" i="12"/>
  <c r="CQ13" i="12" s="1"/>
  <c r="D13" i="12"/>
  <c r="CH13" i="12" s="1"/>
  <c r="C13" i="12"/>
  <c r="CR12" i="12"/>
  <c r="CQ12" i="12"/>
  <c r="CP12" i="12"/>
  <c r="CO12" i="12"/>
  <c r="CN12" i="12"/>
  <c r="CM12" i="12"/>
  <c r="CH12" i="12"/>
  <c r="CG12" i="12"/>
  <c r="CF12" i="12"/>
  <c r="CE12" i="12"/>
  <c r="CD12" i="12"/>
  <c r="CC12" i="12"/>
  <c r="CB12" i="12"/>
  <c r="CA12" i="12"/>
  <c r="E12" i="12"/>
  <c r="C12" i="12" s="1"/>
  <c r="D12" i="12"/>
  <c r="A5" i="12"/>
  <c r="A4" i="12"/>
  <c r="A3" i="12"/>
  <c r="A2" i="12"/>
  <c r="N181" i="9"/>
  <c r="M181" i="9"/>
  <c r="L181" i="9"/>
  <c r="K181" i="9"/>
  <c r="J181" i="9"/>
  <c r="I181" i="9"/>
  <c r="H181" i="9"/>
  <c r="G181" i="9"/>
  <c r="F181" i="9"/>
  <c r="E181" i="9"/>
  <c r="D181" i="9"/>
  <c r="D180" i="9"/>
  <c r="B180" i="9" s="1"/>
  <c r="C180" i="9"/>
  <c r="D179" i="9"/>
  <c r="C179" i="9"/>
  <c r="CF168" i="9"/>
  <c r="E168" i="9"/>
  <c r="CP168" i="9" s="1"/>
  <c r="D168" i="9"/>
  <c r="CQ168" i="9" s="1"/>
  <c r="X167" i="9"/>
  <c r="W167" i="9"/>
  <c r="V167" i="9"/>
  <c r="U167" i="9"/>
  <c r="T167" i="9"/>
  <c r="S167" i="9"/>
  <c r="R167" i="9"/>
  <c r="Q167" i="9"/>
  <c r="P167" i="9"/>
  <c r="O167" i="9"/>
  <c r="N167" i="9"/>
  <c r="M167" i="9"/>
  <c r="L167" i="9"/>
  <c r="K167" i="9"/>
  <c r="J167" i="9"/>
  <c r="I167" i="9"/>
  <c r="E167" i="9" s="1"/>
  <c r="H167" i="9"/>
  <c r="G167" i="9"/>
  <c r="F167" i="9"/>
  <c r="D167" i="9"/>
  <c r="C167" i="9" s="1"/>
  <c r="CF166" i="9"/>
  <c r="E166" i="9"/>
  <c r="CP166" i="9" s="1"/>
  <c r="D166" i="9"/>
  <c r="CQ166" i="9" s="1"/>
  <c r="CQ165" i="9"/>
  <c r="E165" i="9"/>
  <c r="CP165" i="9" s="1"/>
  <c r="D165" i="9"/>
  <c r="CG165" i="9" s="1"/>
  <c r="CQ164" i="9"/>
  <c r="E164" i="9"/>
  <c r="D164" i="9"/>
  <c r="CG164" i="9" s="1"/>
  <c r="X163" i="9"/>
  <c r="W163" i="9"/>
  <c r="V163" i="9"/>
  <c r="U163" i="9"/>
  <c r="T163" i="9"/>
  <c r="S163" i="9"/>
  <c r="R163" i="9"/>
  <c r="Q163" i="9"/>
  <c r="P163" i="9"/>
  <c r="O163" i="9"/>
  <c r="N163" i="9"/>
  <c r="M163" i="9"/>
  <c r="L163" i="9"/>
  <c r="K163" i="9"/>
  <c r="J163" i="9"/>
  <c r="I163" i="9"/>
  <c r="H163" i="9"/>
  <c r="G163" i="9"/>
  <c r="F163" i="9"/>
  <c r="CQ162" i="9"/>
  <c r="E162" i="9"/>
  <c r="D162" i="9"/>
  <c r="CG162" i="9" s="1"/>
  <c r="CQ161" i="9"/>
  <c r="E161" i="9"/>
  <c r="D161" i="9"/>
  <c r="CG161" i="9" s="1"/>
  <c r="C161" i="9"/>
  <c r="CK160" i="9"/>
  <c r="E160" i="9"/>
  <c r="CF160" i="9" s="1"/>
  <c r="D160" i="9"/>
  <c r="CG160" i="9" s="1"/>
  <c r="C160" i="9"/>
  <c r="B150" i="9"/>
  <c r="B149" i="9"/>
  <c r="B148" i="9"/>
  <c r="B147" i="9"/>
  <c r="B146" i="9"/>
  <c r="B145" i="9"/>
  <c r="B144" i="9"/>
  <c r="B143" i="9"/>
  <c r="AR138" i="9"/>
  <c r="AQ138" i="9"/>
  <c r="AP138" i="9"/>
  <c r="AO138" i="9"/>
  <c r="AN138" i="9"/>
  <c r="AM138" i="9"/>
  <c r="AL138" i="9"/>
  <c r="AK138" i="9"/>
  <c r="AJ138" i="9"/>
  <c r="AI138" i="9"/>
  <c r="AH138" i="9"/>
  <c r="AG138" i="9"/>
  <c r="AF138" i="9"/>
  <c r="AE138" i="9"/>
  <c r="AD138" i="9"/>
  <c r="AC138" i="9"/>
  <c r="AB138" i="9"/>
  <c r="AA138" i="9"/>
  <c r="Z138" i="9"/>
  <c r="Y138" i="9"/>
  <c r="X138" i="9"/>
  <c r="W138" i="9"/>
  <c r="V138" i="9"/>
  <c r="U138" i="9"/>
  <c r="T138" i="9"/>
  <c r="S138" i="9"/>
  <c r="R138" i="9"/>
  <c r="Q138" i="9"/>
  <c r="P138" i="9"/>
  <c r="O138" i="9"/>
  <c r="N138" i="9"/>
  <c r="D138" i="9" s="1"/>
  <c r="C138" i="9" s="1"/>
  <c r="M138" i="9"/>
  <c r="L138" i="9"/>
  <c r="K138" i="9"/>
  <c r="J138" i="9"/>
  <c r="I138" i="9"/>
  <c r="E138" i="9" s="1"/>
  <c r="H138" i="9"/>
  <c r="G138" i="9"/>
  <c r="F138" i="9"/>
  <c r="E137" i="9"/>
  <c r="D137" i="9"/>
  <c r="CO136" i="9"/>
  <c r="CM136" i="9"/>
  <c r="CK136" i="9"/>
  <c r="E136" i="9"/>
  <c r="D136" i="9"/>
  <c r="C136" i="9"/>
  <c r="CE136" i="9" s="1"/>
  <c r="CO135" i="9"/>
  <c r="E135" i="9"/>
  <c r="D135" i="9"/>
  <c r="C135" i="9" s="1"/>
  <c r="B130" i="9"/>
  <c r="D126" i="9"/>
  <c r="C126" i="9"/>
  <c r="B126" i="9"/>
  <c r="D125" i="9"/>
  <c r="C125" i="9"/>
  <c r="B125" i="9"/>
  <c r="D124" i="9"/>
  <c r="C124" i="9"/>
  <c r="B124" i="9"/>
  <c r="D116" i="9"/>
  <c r="C116" i="9"/>
  <c r="B116" i="9" s="1"/>
  <c r="D115" i="9"/>
  <c r="C115" i="9"/>
  <c r="B115" i="9"/>
  <c r="CL115" i="9" s="1"/>
  <c r="D114" i="9"/>
  <c r="C114" i="9"/>
  <c r="B114" i="9" s="1"/>
  <c r="CB114" i="9" s="1"/>
  <c r="F109" i="9"/>
  <c r="E109" i="9"/>
  <c r="D109" i="9"/>
  <c r="C109" i="9"/>
  <c r="B109" i="9"/>
  <c r="F102" i="9"/>
  <c r="E102" i="9"/>
  <c r="D102" i="9"/>
  <c r="C102" i="9"/>
  <c r="B102" i="9"/>
  <c r="E76" i="9"/>
  <c r="D76" i="9"/>
  <c r="C76" i="9" s="1"/>
  <c r="CL75" i="9"/>
  <c r="E75" i="9"/>
  <c r="D75" i="9"/>
  <c r="C75" i="9" s="1"/>
  <c r="E74" i="9"/>
  <c r="D74" i="9"/>
  <c r="C74" i="9"/>
  <c r="CK73" i="9"/>
  <c r="E73" i="9"/>
  <c r="D73" i="9"/>
  <c r="C73" i="9" s="1"/>
  <c r="CL72" i="9"/>
  <c r="E72" i="9"/>
  <c r="D72" i="9"/>
  <c r="C72" i="9"/>
  <c r="CK72" i="9" s="1"/>
  <c r="E71" i="9"/>
  <c r="D71" i="9"/>
  <c r="C71" i="9" s="1"/>
  <c r="CB71" i="9" s="1"/>
  <c r="CL70" i="9"/>
  <c r="E70" i="9"/>
  <c r="D70" i="9"/>
  <c r="C70" i="9" s="1"/>
  <c r="E69" i="9"/>
  <c r="D69" i="9"/>
  <c r="C69" i="9"/>
  <c r="CK68" i="9"/>
  <c r="E68" i="9"/>
  <c r="D68" i="9"/>
  <c r="C68" i="9" s="1"/>
  <c r="CL67" i="9"/>
  <c r="E67" i="9"/>
  <c r="D67" i="9"/>
  <c r="C67" i="9"/>
  <c r="CK67" i="9" s="1"/>
  <c r="E66" i="9"/>
  <c r="D66" i="9"/>
  <c r="C66" i="9" s="1"/>
  <c r="CA66" i="9" s="1"/>
  <c r="CL65" i="9"/>
  <c r="E65" i="9"/>
  <c r="D65" i="9"/>
  <c r="C65" i="9" s="1"/>
  <c r="E64" i="9"/>
  <c r="D64" i="9"/>
  <c r="C64" i="9"/>
  <c r="CK63" i="9"/>
  <c r="E63" i="9"/>
  <c r="D63" i="9"/>
  <c r="C63" i="9" s="1"/>
  <c r="CL62" i="9"/>
  <c r="E62" i="9"/>
  <c r="D62" i="9"/>
  <c r="C62" i="9"/>
  <c r="CK62" i="9" s="1"/>
  <c r="E61" i="9"/>
  <c r="D61" i="9"/>
  <c r="C61" i="9" s="1"/>
  <c r="CL60" i="9"/>
  <c r="E60" i="9"/>
  <c r="D60" i="9"/>
  <c r="C60" i="9" s="1"/>
  <c r="E59" i="9"/>
  <c r="D59" i="9"/>
  <c r="C59" i="9"/>
  <c r="CK58" i="9"/>
  <c r="E58" i="9"/>
  <c r="D58" i="9"/>
  <c r="C58" i="9" s="1"/>
  <c r="CL57" i="9"/>
  <c r="E57" i="9"/>
  <c r="D57" i="9"/>
  <c r="C57" i="9"/>
  <c r="CK57" i="9" s="1"/>
  <c r="E56" i="9"/>
  <c r="D56" i="9"/>
  <c r="C56" i="9" s="1"/>
  <c r="CA56" i="9" s="1"/>
  <c r="CL55" i="9"/>
  <c r="E55" i="9"/>
  <c r="D55" i="9"/>
  <c r="C55" i="9" s="1"/>
  <c r="E50" i="9"/>
  <c r="D50" i="9"/>
  <c r="C50" i="9"/>
  <c r="CK49" i="9"/>
  <c r="CB49" i="9"/>
  <c r="E49" i="9"/>
  <c r="D49" i="9"/>
  <c r="C49" i="9" s="1"/>
  <c r="M38" i="9"/>
  <c r="L38" i="9"/>
  <c r="K38" i="9"/>
  <c r="J38" i="9"/>
  <c r="I38" i="9"/>
  <c r="H38" i="9"/>
  <c r="G38" i="9"/>
  <c r="F38" i="9"/>
  <c r="D38" i="9"/>
  <c r="C38" i="9"/>
  <c r="B38" i="9"/>
  <c r="E37" i="9"/>
  <c r="B37" i="9"/>
  <c r="E36" i="9"/>
  <c r="E38" i="9" s="1"/>
  <c r="B36" i="9"/>
  <c r="AU32" i="9"/>
  <c r="AT32" i="9"/>
  <c r="AS32" i="9"/>
  <c r="AR32" i="9"/>
  <c r="AQ32" i="9"/>
  <c r="AP32" i="9"/>
  <c r="AO32" i="9"/>
  <c r="AN32" i="9"/>
  <c r="AM32" i="9"/>
  <c r="AL32" i="9"/>
  <c r="AK32" i="9"/>
  <c r="AJ32" i="9"/>
  <c r="AI32" i="9"/>
  <c r="AH32" i="9"/>
  <c r="AG32" i="9"/>
  <c r="AF32" i="9"/>
  <c r="AE32" i="9"/>
  <c r="AD32" i="9"/>
  <c r="AC32" i="9"/>
  <c r="AB32" i="9"/>
  <c r="AA32" i="9"/>
  <c r="Z32" i="9"/>
  <c r="Y32" i="9"/>
  <c r="X32" i="9"/>
  <c r="W32" i="9"/>
  <c r="V32" i="9"/>
  <c r="U32" i="9"/>
  <c r="T32" i="9"/>
  <c r="S32" i="9"/>
  <c r="R32" i="9"/>
  <c r="Q32" i="9"/>
  <c r="P32" i="9"/>
  <c r="O32" i="9"/>
  <c r="N32" i="9"/>
  <c r="M32" i="9"/>
  <c r="L32" i="9"/>
  <c r="K32" i="9"/>
  <c r="J32" i="9"/>
  <c r="I32" i="9"/>
  <c r="H32" i="9"/>
  <c r="G32" i="9"/>
  <c r="D32" i="9"/>
  <c r="C32" i="9"/>
  <c r="CL31" i="9"/>
  <c r="G31" i="9"/>
  <c r="F31" i="9"/>
  <c r="E31" i="9" s="1"/>
  <c r="B31" i="9"/>
  <c r="CE30" i="9"/>
  <c r="G30" i="9"/>
  <c r="F30" i="9"/>
  <c r="E30" i="9"/>
  <c r="B30" i="9"/>
  <c r="B32" i="9" s="1"/>
  <c r="CH26" i="9"/>
  <c r="CG26" i="9"/>
  <c r="E26" i="9"/>
  <c r="CQ26" i="9" s="1"/>
  <c r="D26" i="9"/>
  <c r="CH25" i="9"/>
  <c r="CG25" i="9"/>
  <c r="E25" i="9"/>
  <c r="CQ25" i="9" s="1"/>
  <c r="D25" i="9"/>
  <c r="CR25" i="9" s="1"/>
  <c r="CR24" i="9"/>
  <c r="CQ24" i="9"/>
  <c r="CP24" i="9"/>
  <c r="CO24" i="9"/>
  <c r="CN24" i="9"/>
  <c r="CM24" i="9"/>
  <c r="CL24" i="9"/>
  <c r="CK24" i="9"/>
  <c r="CI24" i="9"/>
  <c r="CH24" i="9"/>
  <c r="CG24" i="9"/>
  <c r="CF24" i="9"/>
  <c r="CE24" i="9"/>
  <c r="CD24" i="9"/>
  <c r="CC24" i="9"/>
  <c r="CB24" i="9"/>
  <c r="E24" i="9"/>
  <c r="D24" i="9"/>
  <c r="C24" i="9"/>
  <c r="CA24" i="9" s="1"/>
  <c r="CR23" i="9"/>
  <c r="CQ23" i="9"/>
  <c r="CP23" i="9"/>
  <c r="CO23" i="9"/>
  <c r="CN23" i="9"/>
  <c r="CM23" i="9"/>
  <c r="CL23" i="9"/>
  <c r="CK23" i="9"/>
  <c r="CH23" i="9"/>
  <c r="CG23" i="9"/>
  <c r="CF23" i="9"/>
  <c r="CE23" i="9"/>
  <c r="CD23" i="9"/>
  <c r="E23" i="9"/>
  <c r="D23" i="9"/>
  <c r="C23" i="9"/>
  <c r="CC23" i="9" s="1"/>
  <c r="AV22" i="9"/>
  <c r="AU22" i="9"/>
  <c r="AT22" i="9"/>
  <c r="AS22" i="9"/>
  <c r="AR22" i="9"/>
  <c r="AQ22" i="9"/>
  <c r="AP22" i="9"/>
  <c r="AO22" i="9"/>
  <c r="AN22" i="9"/>
  <c r="AM22" i="9"/>
  <c r="AL22" i="9"/>
  <c r="AK22" i="9"/>
  <c r="AJ22" i="9"/>
  <c r="AI22" i="9"/>
  <c r="AH22" i="9"/>
  <c r="AG22" i="9"/>
  <c r="AF22" i="9"/>
  <c r="AE22" i="9"/>
  <c r="AD22" i="9"/>
  <c r="AC22" i="9"/>
  <c r="AB22" i="9"/>
  <c r="AA22" i="9"/>
  <c r="Z22" i="9"/>
  <c r="Y22" i="9"/>
  <c r="X22" i="9"/>
  <c r="W22" i="9"/>
  <c r="V22" i="9"/>
  <c r="U22" i="9"/>
  <c r="T22" i="9"/>
  <c r="S22" i="9"/>
  <c r="R22" i="9"/>
  <c r="Q22" i="9"/>
  <c r="E22" i="9" s="1"/>
  <c r="P22" i="9"/>
  <c r="D22" i="9" s="1"/>
  <c r="C22" i="9" s="1"/>
  <c r="O22" i="9"/>
  <c r="N22" i="9"/>
  <c r="M22" i="9"/>
  <c r="L22" i="9"/>
  <c r="K22" i="9"/>
  <c r="J22" i="9"/>
  <c r="I22" i="9"/>
  <c r="H22" i="9"/>
  <c r="G22" i="9"/>
  <c r="F22" i="9"/>
  <c r="E21" i="9"/>
  <c r="CG21" i="9" s="1"/>
  <c r="D21" i="9"/>
  <c r="CH21" i="9" s="1"/>
  <c r="CQ20" i="9"/>
  <c r="CG20" i="9"/>
  <c r="E20" i="9"/>
  <c r="D20" i="9"/>
  <c r="CR19" i="9"/>
  <c r="CQ19" i="9"/>
  <c r="CG19" i="9"/>
  <c r="E19" i="9"/>
  <c r="D19" i="9"/>
  <c r="CH19" i="9" s="1"/>
  <c r="CG18" i="9"/>
  <c r="E18" i="9"/>
  <c r="CQ18" i="9" s="1"/>
  <c r="D18" i="9"/>
  <c r="CH17" i="9"/>
  <c r="CG17" i="9"/>
  <c r="E17" i="9"/>
  <c r="CQ17" i="9" s="1"/>
  <c r="D17" i="9"/>
  <c r="CR17" i="9" s="1"/>
  <c r="CR16" i="9"/>
  <c r="CQ16" i="9"/>
  <c r="CP16" i="9"/>
  <c r="CO16" i="9"/>
  <c r="CN16" i="9"/>
  <c r="CM16" i="9"/>
  <c r="CL16" i="9"/>
  <c r="CK16" i="9"/>
  <c r="CI16" i="9"/>
  <c r="CH16" i="9"/>
  <c r="CG16" i="9"/>
  <c r="CF16" i="9"/>
  <c r="CE16" i="9"/>
  <c r="CD16" i="9"/>
  <c r="CC16" i="9"/>
  <c r="CB16" i="9"/>
  <c r="E16" i="9"/>
  <c r="D16" i="9"/>
  <c r="C16" i="9"/>
  <c r="CA16" i="9" s="1"/>
  <c r="CR15" i="9"/>
  <c r="CQ15" i="9"/>
  <c r="CO15" i="9"/>
  <c r="CN15" i="9"/>
  <c r="CM15" i="9"/>
  <c r="CL15" i="9"/>
  <c r="CH15" i="9"/>
  <c r="CG15" i="9"/>
  <c r="CF15" i="9"/>
  <c r="CE15" i="9"/>
  <c r="CD15" i="9"/>
  <c r="E15" i="9"/>
  <c r="D15" i="9"/>
  <c r="C15" i="9"/>
  <c r="CC15" i="9" s="1"/>
  <c r="CR14" i="9"/>
  <c r="CQ14" i="9"/>
  <c r="CP14" i="9"/>
  <c r="CO14" i="9"/>
  <c r="CN14" i="9"/>
  <c r="CK14" i="9"/>
  <c r="CH14" i="9"/>
  <c r="CG14" i="9"/>
  <c r="CF14" i="9"/>
  <c r="E14" i="9"/>
  <c r="D14" i="9"/>
  <c r="C14" i="9"/>
  <c r="CE14" i="9" s="1"/>
  <c r="CQ13" i="9"/>
  <c r="E13" i="9"/>
  <c r="CG13" i="9" s="1"/>
  <c r="D13" i="9"/>
  <c r="CH13" i="9" s="1"/>
  <c r="E12" i="9"/>
  <c r="D12" i="9"/>
  <c r="CH12" i="9" s="1"/>
  <c r="A5" i="9"/>
  <c r="A4" i="9"/>
  <c r="A3" i="9"/>
  <c r="A2" i="9"/>
  <c r="CL76" i="13" l="1"/>
  <c r="CK76" i="13"/>
  <c r="CB76" i="13"/>
  <c r="CA76" i="13"/>
  <c r="CK67" i="13"/>
  <c r="CB67" i="13"/>
  <c r="CA67" i="13"/>
  <c r="AN67" i="13" s="1"/>
  <c r="CL67" i="13"/>
  <c r="CO137" i="13"/>
  <c r="CM137" i="13"/>
  <c r="CN137" i="13"/>
  <c r="CD137" i="13"/>
  <c r="CC137" i="13"/>
  <c r="CB137" i="13"/>
  <c r="CA137" i="13"/>
  <c r="CE137" i="13"/>
  <c r="CL137" i="13"/>
  <c r="CK137" i="13"/>
  <c r="CK57" i="13"/>
  <c r="CB57" i="13"/>
  <c r="CA57" i="13"/>
  <c r="AN57" i="13" s="1"/>
  <c r="CL57" i="13"/>
  <c r="CL56" i="13"/>
  <c r="CK56" i="13"/>
  <c r="CB56" i="13"/>
  <c r="CA56" i="13"/>
  <c r="AN56" i="13" s="1"/>
  <c r="CO165" i="13"/>
  <c r="CN165" i="13"/>
  <c r="CM165" i="13"/>
  <c r="CL165" i="13"/>
  <c r="CE165" i="13"/>
  <c r="CD165" i="13"/>
  <c r="CC165" i="13"/>
  <c r="CA165" i="13"/>
  <c r="CK165" i="13"/>
  <c r="CB165" i="13"/>
  <c r="C22" i="13"/>
  <c r="AW13" i="13"/>
  <c r="CC15" i="13"/>
  <c r="CB15" i="13"/>
  <c r="CA15" i="13"/>
  <c r="CP15" i="13"/>
  <c r="CO15" i="13"/>
  <c r="CI15" i="13"/>
  <c r="CK15" i="13"/>
  <c r="CF15" i="13"/>
  <c r="CD15" i="13"/>
  <c r="CE15" i="13"/>
  <c r="CS15" i="13"/>
  <c r="CN15" i="13"/>
  <c r="CM15" i="13"/>
  <c r="CL15" i="13"/>
  <c r="CL66" i="13"/>
  <c r="CK66" i="13"/>
  <c r="CB66" i="13"/>
  <c r="CA66" i="13"/>
  <c r="AN66" i="13" s="1"/>
  <c r="CA24" i="13"/>
  <c r="CS24" i="13"/>
  <c r="CO24" i="13"/>
  <c r="CN24" i="13"/>
  <c r="CM24" i="13"/>
  <c r="CL24" i="13"/>
  <c r="CC25" i="13"/>
  <c r="CK50" i="13"/>
  <c r="CR18" i="13"/>
  <c r="C18" i="13"/>
  <c r="CH18" i="13"/>
  <c r="CB19" i="13"/>
  <c r="CD25" i="13"/>
  <c r="CC31" i="13"/>
  <c r="CL50" i="13"/>
  <c r="CE136" i="13"/>
  <c r="CD136" i="13"/>
  <c r="CC136" i="13"/>
  <c r="CB136" i="13"/>
  <c r="CI12" i="13"/>
  <c r="CB12" i="13"/>
  <c r="CA12" i="13"/>
  <c r="CB13" i="13"/>
  <c r="CG14" i="13"/>
  <c r="CC19" i="13"/>
  <c r="CO20" i="13"/>
  <c r="CE25" i="13"/>
  <c r="CD31" i="13"/>
  <c r="CA58" i="13"/>
  <c r="CA68" i="13"/>
  <c r="CL161" i="13"/>
  <c r="CK161" i="13"/>
  <c r="CE161" i="13"/>
  <c r="CC161" i="13"/>
  <c r="CB161" i="13"/>
  <c r="CA161" i="13"/>
  <c r="CN164" i="13"/>
  <c r="CM164" i="13"/>
  <c r="CL164" i="13"/>
  <c r="CK164" i="13"/>
  <c r="CE164" i="13"/>
  <c r="CD164" i="13"/>
  <c r="CC164" i="13"/>
  <c r="CB164" i="13"/>
  <c r="CA164" i="13"/>
  <c r="CA166" i="13"/>
  <c r="CC13" i="13"/>
  <c r="CD19" i="13"/>
  <c r="CP20" i="13"/>
  <c r="CB24" i="13"/>
  <c r="CF25" i="13"/>
  <c r="CE31" i="13"/>
  <c r="CB58" i="13"/>
  <c r="CB68" i="13"/>
  <c r="CB166" i="13"/>
  <c r="C181" i="13"/>
  <c r="CD13" i="13"/>
  <c r="CE19" i="13"/>
  <c r="CC24" i="13"/>
  <c r="CF31" i="13"/>
  <c r="CK58" i="13"/>
  <c r="CK62" i="13"/>
  <c r="CB62" i="13"/>
  <c r="CA62" i="13"/>
  <c r="AN62" i="13" s="1"/>
  <c r="CK68" i="13"/>
  <c r="CK72" i="13"/>
  <c r="CB72" i="13"/>
  <c r="CA72" i="13"/>
  <c r="AN72" i="13" s="1"/>
  <c r="CL114" i="13"/>
  <c r="CK114" i="13"/>
  <c r="CA136" i="13"/>
  <c r="CC166" i="13"/>
  <c r="CC12" i="13"/>
  <c r="CR15" i="13"/>
  <c r="CS17" i="13"/>
  <c r="CM17" i="13"/>
  <c r="CL17" i="13"/>
  <c r="CK17" i="13"/>
  <c r="CI19" i="13"/>
  <c r="CD24" i="13"/>
  <c r="E30" i="13"/>
  <c r="CO31" i="13"/>
  <c r="CK136" i="13"/>
  <c r="CD161" i="13"/>
  <c r="CD166" i="13"/>
  <c r="CD12" i="13"/>
  <c r="CK19" i="13"/>
  <c r="E22" i="13"/>
  <c r="C23" i="13"/>
  <c r="CE24" i="13"/>
  <c r="CN25" i="13"/>
  <c r="F32" i="13"/>
  <c r="CL136" i="13"/>
  <c r="CM136" i="13"/>
  <c r="CF12" i="13"/>
  <c r="CK13" i="13"/>
  <c r="CM19" i="13"/>
  <c r="CP25" i="13"/>
  <c r="CN136" i="13"/>
  <c r="CN161" i="13"/>
  <c r="CO168" i="13"/>
  <c r="CN168" i="13"/>
  <c r="CL168" i="13"/>
  <c r="CK168" i="13"/>
  <c r="CE168" i="13"/>
  <c r="CN31" i="13"/>
  <c r="CM31" i="13"/>
  <c r="CL31" i="13"/>
  <c r="CK31" i="13"/>
  <c r="CI13" i="13"/>
  <c r="CA25" i="13"/>
  <c r="AW25" i="13" s="1"/>
  <c r="CA19" i="13"/>
  <c r="CA16" i="13"/>
  <c r="CO16" i="13"/>
  <c r="CN16" i="13"/>
  <c r="CM16" i="13"/>
  <c r="CL19" i="13"/>
  <c r="CL21" i="13"/>
  <c r="CK21" i="13"/>
  <c r="CI21" i="13"/>
  <c r="CD21" i="13"/>
  <c r="CC21" i="13"/>
  <c r="CB21" i="13"/>
  <c r="CA21" i="13"/>
  <c r="CF24" i="13"/>
  <c r="CO25" i="13"/>
  <c r="CK12" i="13"/>
  <c r="CL13" i="13"/>
  <c r="CQ19" i="13"/>
  <c r="CO136" i="13"/>
  <c r="CO161" i="13"/>
  <c r="CQ164" i="13"/>
  <c r="CQ168" i="13"/>
  <c r="CG168" i="13"/>
  <c r="Y168" i="13" s="1"/>
  <c r="CL12" i="13"/>
  <c r="CM13" i="13"/>
  <c r="CB16" i="13"/>
  <c r="CG18" i="13"/>
  <c r="CR19" i="13"/>
  <c r="CI24" i="13"/>
  <c r="CA49" i="13"/>
  <c r="AO49" i="13" s="1"/>
  <c r="CL115" i="13"/>
  <c r="CK115" i="13"/>
  <c r="CB115" i="13"/>
  <c r="Q115" i="13" s="1"/>
  <c r="CP168" i="13"/>
  <c r="CF168" i="13"/>
  <c r="CM12" i="13"/>
  <c r="CN13" i="13"/>
  <c r="CC16" i="13"/>
  <c r="CE17" i="13"/>
  <c r="AW17" i="13" s="1"/>
  <c r="CE21" i="13"/>
  <c r="CK24" i="13"/>
  <c r="CR26" i="13"/>
  <c r="C26" i="13"/>
  <c r="CH26" i="13"/>
  <c r="CB49" i="13"/>
  <c r="CO135" i="13"/>
  <c r="CN135" i="13"/>
  <c r="CQ161" i="13"/>
  <c r="CP19" i="13"/>
  <c r="CO19" i="13"/>
  <c r="CN19" i="13"/>
  <c r="CF19" i="13"/>
  <c r="CB50" i="13"/>
  <c r="CA50" i="13"/>
  <c r="CO166" i="13"/>
  <c r="CN166" i="13"/>
  <c r="CL166" i="13"/>
  <c r="CK166" i="13"/>
  <c r="CE166" i="13"/>
  <c r="CB31" i="13"/>
  <c r="CL71" i="13"/>
  <c r="CK71" i="13"/>
  <c r="CB71" i="13"/>
  <c r="CA71" i="13"/>
  <c r="CP24" i="13"/>
  <c r="CP165" i="13"/>
  <c r="CF165" i="13"/>
  <c r="CS25" i="13"/>
  <c r="CM25" i="13"/>
  <c r="CL25" i="13"/>
  <c r="CK25" i="13"/>
  <c r="CI25" i="13"/>
  <c r="CF13" i="13"/>
  <c r="CE13" i="13"/>
  <c r="CS13" i="13"/>
  <c r="CC50" i="13"/>
  <c r="CQ166" i="13"/>
  <c r="CG166" i="13"/>
  <c r="CL61" i="13"/>
  <c r="CK61" i="13"/>
  <c r="CB61" i="13"/>
  <c r="CA61" i="13"/>
  <c r="AN61" i="13" s="1"/>
  <c r="CD16" i="13"/>
  <c r="CN162" i="13"/>
  <c r="CM162" i="13"/>
  <c r="CL162" i="13"/>
  <c r="CK162" i="13"/>
  <c r="CE162" i="13"/>
  <c r="CD162" i="13"/>
  <c r="CC162" i="13"/>
  <c r="CB162" i="13"/>
  <c r="CA162" i="13"/>
  <c r="CA31" i="13"/>
  <c r="CP166" i="13"/>
  <c r="CF166" i="13"/>
  <c r="CO13" i="13"/>
  <c r="CN20" i="13"/>
  <c r="CM20" i="13"/>
  <c r="CL20" i="13"/>
  <c r="CF20" i="13"/>
  <c r="CE20" i="13"/>
  <c r="CD20" i="13"/>
  <c r="CC20" i="13"/>
  <c r="CF21" i="13"/>
  <c r="CQ26" i="13"/>
  <c r="CG26" i="13"/>
  <c r="CO12" i="13"/>
  <c r="CP13" i="13"/>
  <c r="CE16" i="13"/>
  <c r="CP12" i="13"/>
  <c r="CF16" i="13"/>
  <c r="CM21" i="13"/>
  <c r="B116" i="13"/>
  <c r="CC168" i="13"/>
  <c r="C14" i="13"/>
  <c r="CK72" i="12"/>
  <c r="CL72" i="12"/>
  <c r="CB72" i="12"/>
  <c r="CA72" i="12"/>
  <c r="CM49" i="12"/>
  <c r="CB49" i="12"/>
  <c r="CA49" i="12"/>
  <c r="CL49" i="12"/>
  <c r="CK49" i="12"/>
  <c r="CC49" i="12"/>
  <c r="C138" i="12"/>
  <c r="CK57" i="12"/>
  <c r="CB57" i="12"/>
  <c r="CA57" i="12"/>
  <c r="AN57" i="12" s="1"/>
  <c r="CL57" i="12"/>
  <c r="CM15" i="12"/>
  <c r="CL15" i="12"/>
  <c r="CK15" i="12"/>
  <c r="CI15" i="12"/>
  <c r="CB16" i="12"/>
  <c r="CN18" i="12"/>
  <c r="CB74" i="12"/>
  <c r="AN74" i="12" s="1"/>
  <c r="CN25" i="12"/>
  <c r="CB15" i="12"/>
  <c r="CP13" i="12"/>
  <c r="CK13" i="12"/>
  <c r="CI13" i="12"/>
  <c r="CQ25" i="12"/>
  <c r="CD15" i="12"/>
  <c r="CP17" i="12"/>
  <c r="CB23" i="12"/>
  <c r="CD19" i="12"/>
  <c r="CC19" i="12"/>
  <c r="AW19" i="12" s="1"/>
  <c r="CM19" i="12"/>
  <c r="CL19" i="12"/>
  <c r="CK19" i="12"/>
  <c r="CC23" i="12"/>
  <c r="G32" i="12"/>
  <c r="CA65" i="12"/>
  <c r="AN65" i="12" s="1"/>
  <c r="CL71" i="12"/>
  <c r="CK16" i="12"/>
  <c r="CI16" i="12"/>
  <c r="CM16" i="12"/>
  <c r="CL16" i="12"/>
  <c r="CC18" i="12"/>
  <c r="CN164" i="12"/>
  <c r="CD164" i="12"/>
  <c r="CM23" i="12"/>
  <c r="CL23" i="12"/>
  <c r="CK23" i="12"/>
  <c r="CF23" i="12"/>
  <c r="CE23" i="12"/>
  <c r="CA31" i="12"/>
  <c r="CK64" i="12"/>
  <c r="CL67" i="12"/>
  <c r="CB116" i="12"/>
  <c r="CC164" i="12"/>
  <c r="CO14" i="12"/>
  <c r="CN14" i="12"/>
  <c r="CK14" i="12"/>
  <c r="CI14" i="12"/>
  <c r="CC16" i="12"/>
  <c r="CO18" i="12"/>
  <c r="CB31" i="12"/>
  <c r="CL55" i="12"/>
  <c r="CK55" i="12"/>
  <c r="CB55" i="12"/>
  <c r="CL58" i="12"/>
  <c r="CK58" i="12"/>
  <c r="CB58" i="12"/>
  <c r="CA58" i="12"/>
  <c r="AN58" i="12" s="1"/>
  <c r="CL64" i="12"/>
  <c r="CL68" i="12"/>
  <c r="CK68" i="12"/>
  <c r="CB68" i="12"/>
  <c r="AN68" i="12" s="1"/>
  <c r="CK74" i="12"/>
  <c r="CK116" i="12"/>
  <c r="CE164" i="12"/>
  <c r="CA15" i="12"/>
  <c r="CP18" i="12"/>
  <c r="AW21" i="12"/>
  <c r="CO25" i="12"/>
  <c r="CC31" i="12"/>
  <c r="CL74" i="12"/>
  <c r="CD166" i="12"/>
  <c r="CC166" i="12"/>
  <c r="CB166" i="12"/>
  <c r="CE166" i="12"/>
  <c r="CE16" i="12"/>
  <c r="CN17" i="12"/>
  <c r="CQ18" i="12"/>
  <c r="CB20" i="12"/>
  <c r="CA20" i="12"/>
  <c r="AW20" i="12" s="1"/>
  <c r="CN20" i="12"/>
  <c r="CM20" i="12"/>
  <c r="CL20" i="12"/>
  <c r="CP25" i="12"/>
  <c r="CK31" i="12"/>
  <c r="CA71" i="12"/>
  <c r="CK75" i="12"/>
  <c r="CB75" i="12"/>
  <c r="CA75" i="12"/>
  <c r="AN75" i="12" s="1"/>
  <c r="CP168" i="12"/>
  <c r="CC15" i="12"/>
  <c r="CF16" i="12"/>
  <c r="CO17" i="12"/>
  <c r="CR18" i="12"/>
  <c r="CA23" i="12"/>
  <c r="CC30" i="12"/>
  <c r="CB30" i="12"/>
  <c r="CA30" i="12"/>
  <c r="AV30" i="12" s="1"/>
  <c r="CP30" i="12"/>
  <c r="CO30" i="12"/>
  <c r="CM31" i="12"/>
  <c r="CB71" i="12"/>
  <c r="CK164" i="12"/>
  <c r="F32" i="12"/>
  <c r="CN31" i="12"/>
  <c r="CA55" i="12"/>
  <c r="AN55" i="12" s="1"/>
  <c r="CK62" i="12"/>
  <c r="CB62" i="12"/>
  <c r="AN62" i="12" s="1"/>
  <c r="CL164" i="12"/>
  <c r="B179" i="12"/>
  <c r="B181" i="12" s="1"/>
  <c r="C181" i="12"/>
  <c r="CB14" i="12"/>
  <c r="AW14" i="12" s="1"/>
  <c r="CE15" i="12"/>
  <c r="CN16" i="12"/>
  <c r="CQ17" i="12"/>
  <c r="CC20" i="12"/>
  <c r="CE21" i="12"/>
  <c r="CO31" i="12"/>
  <c r="CB114" i="12"/>
  <c r="CA114" i="12"/>
  <c r="Q114" i="12" s="1"/>
  <c r="CL161" i="12"/>
  <c r="CM161" i="12"/>
  <c r="CK161" i="12"/>
  <c r="CM164" i="12"/>
  <c r="CA166" i="12"/>
  <c r="D181" i="12"/>
  <c r="CC14" i="12"/>
  <c r="CF15" i="12"/>
  <c r="CO16" i="12"/>
  <c r="CR17" i="12"/>
  <c r="CD20" i="12"/>
  <c r="CF26" i="12"/>
  <c r="CE26" i="12"/>
  <c r="CD26" i="12"/>
  <c r="AW26" i="12" s="1"/>
  <c r="CN26" i="12"/>
  <c r="CM26" i="12"/>
  <c r="CL26" i="12"/>
  <c r="CP31" i="12"/>
  <c r="CK65" i="12"/>
  <c r="CL75" i="12"/>
  <c r="CK114" i="12"/>
  <c r="CS12" i="12"/>
  <c r="CL12" i="12"/>
  <c r="CK12" i="12"/>
  <c r="CI12" i="12"/>
  <c r="AW12" i="12" s="1"/>
  <c r="CA13" i="12"/>
  <c r="AW13" i="12" s="1"/>
  <c r="CD14" i="12"/>
  <c r="CG15" i="12"/>
  <c r="CP16" i="12"/>
  <c r="CE20" i="12"/>
  <c r="CH23" i="12"/>
  <c r="CQ24" i="12"/>
  <c r="CD30" i="12"/>
  <c r="CL65" i="12"/>
  <c r="CL114" i="12"/>
  <c r="CA161" i="12"/>
  <c r="Y161" i="12" s="1"/>
  <c r="CL166" i="12"/>
  <c r="CF18" i="12"/>
  <c r="CE18" i="12"/>
  <c r="CM18" i="12"/>
  <c r="CL18" i="12"/>
  <c r="CK18" i="12"/>
  <c r="CR16" i="12"/>
  <c r="CM135" i="12"/>
  <c r="CL135" i="12"/>
  <c r="CK135" i="12"/>
  <c r="CP15" i="12"/>
  <c r="CS16" i="12"/>
  <c r="CO23" i="12"/>
  <c r="CF25" i="12"/>
  <c r="CM25" i="12"/>
  <c r="CL25" i="12"/>
  <c r="CK25" i="12"/>
  <c r="CL63" i="12"/>
  <c r="CK63" i="12"/>
  <c r="CB63" i="12"/>
  <c r="AN63" i="12" s="1"/>
  <c r="CL73" i="12"/>
  <c r="CK73" i="12"/>
  <c r="CB73" i="12"/>
  <c r="AN73" i="12" s="1"/>
  <c r="CP165" i="12"/>
  <c r="C165" i="12"/>
  <c r="CL14" i="12"/>
  <c r="CM17" i="12"/>
  <c r="CL17" i="12"/>
  <c r="CK17" i="12"/>
  <c r="CP23" i="12"/>
  <c r="CA66" i="12"/>
  <c r="AN66" i="12" s="1"/>
  <c r="CD160" i="12"/>
  <c r="CC160" i="12"/>
  <c r="CB160" i="12"/>
  <c r="CM14" i="12"/>
  <c r="CA18" i="12"/>
  <c r="CK20" i="12"/>
  <c r="CQ23" i="12"/>
  <c r="E38" i="12"/>
  <c r="CB66" i="12"/>
  <c r="CA115" i="12"/>
  <c r="Q115" i="12" s="1"/>
  <c r="CL137" i="12"/>
  <c r="CK137" i="12"/>
  <c r="CE137" i="12"/>
  <c r="CG160" i="12"/>
  <c r="CQ160" i="12"/>
  <c r="C163" i="12"/>
  <c r="CQ166" i="12"/>
  <c r="CP14" i="12"/>
  <c r="CS15" i="12"/>
  <c r="CB18" i="12"/>
  <c r="CO20" i="12"/>
  <c r="CN30" i="12"/>
  <c r="CK66" i="12"/>
  <c r="CK115" i="12"/>
  <c r="CA135" i="12"/>
  <c r="D163" i="12"/>
  <c r="C168" i="12"/>
  <c r="CD18" i="12"/>
  <c r="CH24" i="12"/>
  <c r="C24" i="12"/>
  <c r="CF31" i="12"/>
  <c r="CE31" i="12"/>
  <c r="CD31" i="12"/>
  <c r="CL31" i="12"/>
  <c r="CS14" i="12"/>
  <c r="D22" i="12"/>
  <c r="C22" i="12" s="1"/>
  <c r="CC25" i="12"/>
  <c r="AW25" i="12" s="1"/>
  <c r="CD135" i="12"/>
  <c r="CE160" i="12"/>
  <c r="CA67" i="12"/>
  <c r="AN67" i="12" s="1"/>
  <c r="CE135" i="12"/>
  <c r="CA164" i="12"/>
  <c r="CA16" i="12"/>
  <c r="CD17" i="12"/>
  <c r="AW17" i="12" s="1"/>
  <c r="CI18" i="12"/>
  <c r="CS21" i="12"/>
  <c r="CM21" i="12"/>
  <c r="CL21" i="12"/>
  <c r="CK21" i="12"/>
  <c r="CE25" i="12"/>
  <c r="CL50" i="12"/>
  <c r="AN61" i="12"/>
  <c r="CB64" i="12"/>
  <c r="AN64" i="12" s="1"/>
  <c r="CB67" i="12"/>
  <c r="CA116" i="12"/>
  <c r="Q116" i="12" s="1"/>
  <c r="CN135" i="12"/>
  <c r="CD137" i="12"/>
  <c r="AS137" i="12" s="1"/>
  <c r="CK160" i="12"/>
  <c r="CN162" i="12"/>
  <c r="CO162" i="12"/>
  <c r="CB162" i="12"/>
  <c r="Y162" i="12" s="1"/>
  <c r="CB164" i="12"/>
  <c r="CN136" i="12"/>
  <c r="AN66" i="9"/>
  <c r="C13" i="9"/>
  <c r="CL58" i="9"/>
  <c r="CB58" i="9"/>
  <c r="CA58" i="9"/>
  <c r="AN58" i="9" s="1"/>
  <c r="CL63" i="9"/>
  <c r="CB63" i="9"/>
  <c r="CA63" i="9"/>
  <c r="AN63" i="9" s="1"/>
  <c r="CL68" i="9"/>
  <c r="CB68" i="9"/>
  <c r="CA68" i="9"/>
  <c r="AN68" i="9" s="1"/>
  <c r="CL73" i="9"/>
  <c r="CB73" i="9"/>
  <c r="CA73" i="9"/>
  <c r="AN73" i="9" s="1"/>
  <c r="CF162" i="9"/>
  <c r="CP162" i="9"/>
  <c r="B179" i="9"/>
  <c r="B181" i="9" s="1"/>
  <c r="C181" i="9"/>
  <c r="CR18" i="9"/>
  <c r="C18" i="9"/>
  <c r="CQ21" i="9"/>
  <c r="CM30" i="9"/>
  <c r="CF30" i="9"/>
  <c r="E32" i="9"/>
  <c r="CN30" i="9"/>
  <c r="CP30" i="9"/>
  <c r="CL30" i="9"/>
  <c r="CO30" i="9"/>
  <c r="CK30" i="9"/>
  <c r="CC30" i="9"/>
  <c r="CA30" i="9"/>
  <c r="AV30" i="9" s="1"/>
  <c r="CH20" i="9"/>
  <c r="CR20" i="9"/>
  <c r="C20" i="9"/>
  <c r="F32" i="9"/>
  <c r="CK55" i="9"/>
  <c r="CA55" i="9"/>
  <c r="AN55" i="9" s="1"/>
  <c r="CK60" i="9"/>
  <c r="CA60" i="9"/>
  <c r="AN60" i="9" s="1"/>
  <c r="CK65" i="9"/>
  <c r="CA65" i="9"/>
  <c r="CK70" i="9"/>
  <c r="CA70" i="9"/>
  <c r="CK75" i="9"/>
  <c r="CA75" i="9"/>
  <c r="CA50" i="9"/>
  <c r="CL50" i="9"/>
  <c r="CC50" i="9"/>
  <c r="CM50" i="9"/>
  <c r="CK50" i="9"/>
  <c r="CB50" i="9"/>
  <c r="CB69" i="9"/>
  <c r="CK69" i="9"/>
  <c r="CA69" i="9"/>
  <c r="AN69" i="9" s="1"/>
  <c r="CL69" i="9"/>
  <c r="CM135" i="9"/>
  <c r="CK135" i="9"/>
  <c r="CE135" i="9"/>
  <c r="CD135" i="9"/>
  <c r="CC135" i="9"/>
  <c r="CB135" i="9"/>
  <c r="CA135" i="9"/>
  <c r="CA114" i="9"/>
  <c r="Q114" i="9" s="1"/>
  <c r="CR13" i="9"/>
  <c r="AW24" i="9"/>
  <c r="CB30" i="9"/>
  <c r="CK114" i="9"/>
  <c r="CL135" i="9"/>
  <c r="C12" i="9"/>
  <c r="CD30" i="9"/>
  <c r="CB55" i="9"/>
  <c r="CB60" i="9"/>
  <c r="CB65" i="9"/>
  <c r="CB70" i="9"/>
  <c r="CB75" i="9"/>
  <c r="CL114" i="9"/>
  <c r="CN135" i="9"/>
  <c r="CB160" i="9"/>
  <c r="CE160" i="9"/>
  <c r="CC160" i="9"/>
  <c r="CD160" i="9"/>
  <c r="CA160" i="9"/>
  <c r="CO160" i="9"/>
  <c r="CN160" i="9"/>
  <c r="CM160" i="9"/>
  <c r="CL160" i="9"/>
  <c r="CA64" i="9"/>
  <c r="CL64" i="9"/>
  <c r="CK64" i="9"/>
  <c r="CB64" i="9"/>
  <c r="CK74" i="9"/>
  <c r="CB74" i="9"/>
  <c r="CA74" i="9"/>
  <c r="AN74" i="9" s="1"/>
  <c r="CL74" i="9"/>
  <c r="CG12" i="9"/>
  <c r="CQ12" i="9"/>
  <c r="CK61" i="9"/>
  <c r="CL61" i="9"/>
  <c r="CK76" i="9"/>
  <c r="CL76" i="9"/>
  <c r="CP31" i="9"/>
  <c r="CO31" i="9"/>
  <c r="CM31" i="9"/>
  <c r="CN31" i="9"/>
  <c r="CF31" i="9"/>
  <c r="CD31" i="9"/>
  <c r="CC31" i="9"/>
  <c r="CA31" i="9"/>
  <c r="CA61" i="9"/>
  <c r="AN61" i="9" s="1"/>
  <c r="CL116" i="9"/>
  <c r="CK116" i="9"/>
  <c r="CB116" i="9"/>
  <c r="CA116" i="9"/>
  <c r="Q116" i="9" s="1"/>
  <c r="CL161" i="9"/>
  <c r="CE161" i="9"/>
  <c r="CD161" i="9"/>
  <c r="CK161" i="9"/>
  <c r="CC161" i="9"/>
  <c r="CA161" i="9"/>
  <c r="CB161" i="9"/>
  <c r="CO161" i="9"/>
  <c r="CN161" i="9"/>
  <c r="C19" i="9"/>
  <c r="CB56" i="9"/>
  <c r="AN56" i="9" s="1"/>
  <c r="CB61" i="9"/>
  <c r="CB66" i="9"/>
  <c r="CB76" i="9"/>
  <c r="CA76" i="9"/>
  <c r="AN76" i="9" s="1"/>
  <c r="CF161" i="9"/>
  <c r="CP161" i="9"/>
  <c r="AW16" i="9"/>
  <c r="CR26" i="9"/>
  <c r="C26" i="9"/>
  <c r="CE31" i="9"/>
  <c r="CM161" i="9"/>
  <c r="CB59" i="9"/>
  <c r="CA59" i="9"/>
  <c r="AN59" i="9" s="1"/>
  <c r="CL59" i="9"/>
  <c r="CK59" i="9"/>
  <c r="CF164" i="9"/>
  <c r="CP164" i="9"/>
  <c r="CK56" i="9"/>
  <c r="CL56" i="9"/>
  <c r="CK66" i="9"/>
  <c r="CL66" i="9"/>
  <c r="CK71" i="9"/>
  <c r="CL71" i="9"/>
  <c r="CH18" i="9"/>
  <c r="CA71" i="9"/>
  <c r="AN71" i="9" s="1"/>
  <c r="CB31" i="9"/>
  <c r="CR12" i="9"/>
  <c r="CK31" i="9"/>
  <c r="CM49" i="9"/>
  <c r="CL49" i="9"/>
  <c r="CC49" i="9"/>
  <c r="CA49" i="9"/>
  <c r="AO49" i="9" s="1"/>
  <c r="C137" i="9"/>
  <c r="CL136" i="9"/>
  <c r="C166" i="9"/>
  <c r="C168" i="9"/>
  <c r="CI14" i="9"/>
  <c r="CN136" i="9"/>
  <c r="C165" i="9"/>
  <c r="D163" i="9"/>
  <c r="CL14" i="9"/>
  <c r="CI15" i="9"/>
  <c r="C21" i="9"/>
  <c r="CR21" i="9"/>
  <c r="CI23" i="9"/>
  <c r="CP160" i="9"/>
  <c r="C162" i="9"/>
  <c r="E163" i="9"/>
  <c r="C164" i="9"/>
  <c r="CM14" i="9"/>
  <c r="CK15" i="9"/>
  <c r="CQ160" i="9"/>
  <c r="CF165" i="9"/>
  <c r="CS15" i="9"/>
  <c r="CA115" i="9"/>
  <c r="Q115" i="9" s="1"/>
  <c r="CB14" i="9"/>
  <c r="CS16" i="9"/>
  <c r="CS24" i="9"/>
  <c r="CB115" i="9"/>
  <c r="CB136" i="9"/>
  <c r="CP15" i="9"/>
  <c r="CG166" i="9"/>
  <c r="CG168" i="9"/>
  <c r="CS14" i="9"/>
  <c r="CA136" i="9"/>
  <c r="AS136" i="9" s="1"/>
  <c r="CC14" i="9"/>
  <c r="CA15" i="9"/>
  <c r="AW15" i="9" s="1"/>
  <c r="C17" i="9"/>
  <c r="CA23" i="9"/>
  <c r="AW23" i="9" s="1"/>
  <c r="C25" i="9"/>
  <c r="CA57" i="9"/>
  <c r="AN57" i="9" s="1"/>
  <c r="CA62" i="9"/>
  <c r="AN62" i="9" s="1"/>
  <c r="CA67" i="9"/>
  <c r="AN67" i="9" s="1"/>
  <c r="CA72" i="9"/>
  <c r="AN72" i="9" s="1"/>
  <c r="CK115" i="9"/>
  <c r="CC136" i="9"/>
  <c r="CD14" i="9"/>
  <c r="CB15" i="9"/>
  <c r="CB23" i="9"/>
  <c r="CB57" i="9"/>
  <c r="CB62" i="9"/>
  <c r="CB67" i="9"/>
  <c r="CB72" i="9"/>
  <c r="CD136" i="9"/>
  <c r="CS23" i="9"/>
  <c r="CA14" i="9"/>
  <c r="AW14" i="9" s="1"/>
  <c r="A205" i="13" l="1"/>
  <c r="Y161" i="13"/>
  <c r="AS137" i="13"/>
  <c r="AN71" i="13"/>
  <c r="AW24" i="13"/>
  <c r="Y165" i="13"/>
  <c r="CO26" i="13"/>
  <c r="CP26" i="13"/>
  <c r="CK26" i="13"/>
  <c r="CI26" i="13"/>
  <c r="CA26" i="13"/>
  <c r="CL26" i="13"/>
  <c r="CC26" i="13"/>
  <c r="CF26" i="13"/>
  <c r="CD26" i="13"/>
  <c r="CM26" i="13"/>
  <c r="CB26" i="13"/>
  <c r="CS26" i="13"/>
  <c r="CN26" i="13"/>
  <c r="CE26" i="13"/>
  <c r="AW20" i="13"/>
  <c r="AW16" i="13"/>
  <c r="AW19" i="13"/>
  <c r="AN68" i="13"/>
  <c r="CC23" i="13"/>
  <c r="CB23" i="13"/>
  <c r="CA23" i="13"/>
  <c r="CP23" i="13"/>
  <c r="CO23" i="13"/>
  <c r="CN23" i="13"/>
  <c r="CI23" i="13"/>
  <c r="CS23" i="13"/>
  <c r="CF23" i="13"/>
  <c r="CE23" i="13"/>
  <c r="CD23" i="13"/>
  <c r="CM23" i="13"/>
  <c r="CK23" i="13"/>
  <c r="CL23" i="13"/>
  <c r="CP18" i="13"/>
  <c r="CK18" i="13"/>
  <c r="CI18" i="13"/>
  <c r="CO18" i="13"/>
  <c r="CN18" i="13"/>
  <c r="CS18" i="13"/>
  <c r="CM18" i="13"/>
  <c r="CL18" i="13"/>
  <c r="CF18" i="13"/>
  <c r="CD18" i="13"/>
  <c r="CE18" i="13"/>
  <c r="CC18" i="13"/>
  <c r="CB18" i="13"/>
  <c r="CA18" i="13"/>
  <c r="E32" i="13"/>
  <c r="CO30" i="13"/>
  <c r="CP30" i="13"/>
  <c r="CK30" i="13"/>
  <c r="CF30" i="13"/>
  <c r="CE30" i="13"/>
  <c r="CD30" i="13"/>
  <c r="CN30" i="13"/>
  <c r="CM30" i="13"/>
  <c r="CL30" i="13"/>
  <c r="CC30" i="13"/>
  <c r="CB30" i="13"/>
  <c r="CA30" i="13"/>
  <c r="CE14" i="13"/>
  <c r="CD14" i="13"/>
  <c r="CC14" i="13"/>
  <c r="CS14" i="13"/>
  <c r="CP14" i="13"/>
  <c r="CO14" i="13"/>
  <c r="CM14" i="13"/>
  <c r="CN14" i="13"/>
  <c r="CL14" i="13"/>
  <c r="CK14" i="13"/>
  <c r="B205" i="13" s="1"/>
  <c r="CI14" i="13"/>
  <c r="CF14" i="13"/>
  <c r="CB14" i="13"/>
  <c r="CA14" i="13"/>
  <c r="AW14" i="13" s="1"/>
  <c r="AN58" i="13"/>
  <c r="Y166" i="13"/>
  <c r="AO50" i="13"/>
  <c r="Y164" i="13"/>
  <c r="AN76" i="13"/>
  <c r="AS136" i="13"/>
  <c r="CL116" i="13"/>
  <c r="CK116" i="13"/>
  <c r="CB116" i="13"/>
  <c r="CA116" i="13"/>
  <c r="Q116" i="13" s="1"/>
  <c r="AV31" i="13"/>
  <c r="AW21" i="13"/>
  <c r="AW15" i="13"/>
  <c r="Y162" i="13"/>
  <c r="AW12" i="13"/>
  <c r="CB165" i="12"/>
  <c r="CA165" i="12"/>
  <c r="CM165" i="12"/>
  <c r="CN165" i="12"/>
  <c r="CL165" i="12"/>
  <c r="CK165" i="12"/>
  <c r="CE165" i="12"/>
  <c r="CD165" i="12"/>
  <c r="CC165" i="12"/>
  <c r="CO165" i="12"/>
  <c r="CK24" i="12"/>
  <c r="B205" i="12" s="1"/>
  <c r="CI24" i="12"/>
  <c r="CL24" i="12"/>
  <c r="CF24" i="12"/>
  <c r="CA24" i="12"/>
  <c r="CS24" i="12"/>
  <c r="CP24" i="12"/>
  <c r="CO24" i="12"/>
  <c r="CN24" i="12"/>
  <c r="CM24" i="12"/>
  <c r="CE24" i="12"/>
  <c r="CC24" i="12"/>
  <c r="CD24" i="12"/>
  <c r="CB24" i="12"/>
  <c r="CD168" i="12"/>
  <c r="CC168" i="12"/>
  <c r="CB168" i="12"/>
  <c r="CN168" i="12"/>
  <c r="CM168" i="12"/>
  <c r="CL168" i="12"/>
  <c r="CE168" i="12"/>
  <c r="CA168" i="12"/>
  <c r="Y168" i="12" s="1"/>
  <c r="CO168" i="12"/>
  <c r="CK168" i="12"/>
  <c r="AW23" i="12"/>
  <c r="AS135" i="12"/>
  <c r="AW18" i="12"/>
  <c r="AW16" i="12"/>
  <c r="Y164" i="12"/>
  <c r="Y160" i="12"/>
  <c r="AO49" i="12"/>
  <c r="AN71" i="12"/>
  <c r="AW15" i="12"/>
  <c r="Y166" i="12"/>
  <c r="A205" i="12"/>
  <c r="AN72" i="12"/>
  <c r="AV31" i="12"/>
  <c r="CO25" i="9"/>
  <c r="CS25" i="9"/>
  <c r="CP25" i="9"/>
  <c r="CN25" i="9"/>
  <c r="CL25" i="9"/>
  <c r="CM25" i="9"/>
  <c r="CF25" i="9"/>
  <c r="CE25" i="9"/>
  <c r="CC25" i="9"/>
  <c r="CA25" i="9"/>
  <c r="CD25" i="9"/>
  <c r="CB25" i="9"/>
  <c r="CK25" i="9"/>
  <c r="CI25" i="9"/>
  <c r="CN164" i="9"/>
  <c r="CM164" i="9"/>
  <c r="CL164" i="9"/>
  <c r="CE164" i="9"/>
  <c r="CC164" i="9"/>
  <c r="CB164" i="9"/>
  <c r="CK164" i="9"/>
  <c r="CD164" i="9"/>
  <c r="CA164" i="9"/>
  <c r="CO164" i="9"/>
  <c r="CN20" i="9"/>
  <c r="CI20" i="9"/>
  <c r="CM20" i="9"/>
  <c r="CL20" i="9"/>
  <c r="CF20" i="9"/>
  <c r="CE20" i="9"/>
  <c r="CK20" i="9"/>
  <c r="CO20" i="9"/>
  <c r="CD20" i="9"/>
  <c r="CC20" i="9"/>
  <c r="CS20" i="9"/>
  <c r="CP20" i="9"/>
  <c r="CB20" i="9"/>
  <c r="CA20" i="9"/>
  <c r="AW20" i="9" s="1"/>
  <c r="CN162" i="9"/>
  <c r="CM162" i="9"/>
  <c r="CL162" i="9"/>
  <c r="CE162" i="9"/>
  <c r="CC162" i="9"/>
  <c r="CK162" i="9"/>
  <c r="CD162" i="9"/>
  <c r="CO162" i="9"/>
  <c r="CB162" i="9"/>
  <c r="CA162" i="9"/>
  <c r="Y162" i="9" s="1"/>
  <c r="CM26" i="9"/>
  <c r="CP26" i="9"/>
  <c r="CL26" i="9"/>
  <c r="CI26" i="9"/>
  <c r="CO26" i="9"/>
  <c r="CN26" i="9"/>
  <c r="CK26" i="9"/>
  <c r="CF26" i="9"/>
  <c r="CD26" i="9"/>
  <c r="CC26" i="9"/>
  <c r="CA26" i="9"/>
  <c r="AW26" i="9" s="1"/>
  <c r="CS26" i="9"/>
  <c r="CE26" i="9"/>
  <c r="CB26" i="9"/>
  <c r="CP17" i="9"/>
  <c r="CO17" i="9"/>
  <c r="CN17" i="9"/>
  <c r="CS17" i="9"/>
  <c r="CM17" i="9"/>
  <c r="CL17" i="9"/>
  <c r="CF17" i="9"/>
  <c r="CE17" i="9"/>
  <c r="CC17" i="9"/>
  <c r="CK17" i="9"/>
  <c r="CI17" i="9"/>
  <c r="CD17" i="9"/>
  <c r="CB17" i="9"/>
  <c r="CA17" i="9"/>
  <c r="AW17" i="9" s="1"/>
  <c r="AV31" i="9"/>
  <c r="CI12" i="9"/>
  <c r="CE12" i="9"/>
  <c r="CC12" i="9"/>
  <c r="CB12" i="9"/>
  <c r="CA12" i="9"/>
  <c r="CD12" i="9"/>
  <c r="CF12" i="9"/>
  <c r="CP12" i="9"/>
  <c r="CN12" i="9"/>
  <c r="CM12" i="9"/>
  <c r="CO12" i="9"/>
  <c r="CL12" i="9"/>
  <c r="CK12" i="9"/>
  <c r="CS12" i="9"/>
  <c r="CL21" i="9"/>
  <c r="CF21" i="9"/>
  <c r="CK21" i="9"/>
  <c r="CI21" i="9"/>
  <c r="CE21" i="9"/>
  <c r="CD21" i="9"/>
  <c r="CC21" i="9"/>
  <c r="CS21" i="9"/>
  <c r="CP21" i="9"/>
  <c r="CO21" i="9"/>
  <c r="CN21" i="9"/>
  <c r="CM21" i="9"/>
  <c r="CB21" i="9"/>
  <c r="CA21" i="9"/>
  <c r="AN64" i="9"/>
  <c r="AO50" i="9"/>
  <c r="AN75" i="9"/>
  <c r="CK165" i="9"/>
  <c r="CE165" i="9"/>
  <c r="CO165" i="9"/>
  <c r="CN165" i="9"/>
  <c r="CL165" i="9"/>
  <c r="CD165" i="9"/>
  <c r="CM165" i="9"/>
  <c r="CB165" i="9"/>
  <c r="CC165" i="9"/>
  <c r="CA165" i="9"/>
  <c r="Y165" i="9" s="1"/>
  <c r="CP19" i="9"/>
  <c r="CL19" i="9"/>
  <c r="CK19" i="9"/>
  <c r="CI19" i="9"/>
  <c r="CO19" i="9"/>
  <c r="CN19" i="9"/>
  <c r="CM19" i="9"/>
  <c r="CB19" i="9"/>
  <c r="CA19" i="9"/>
  <c r="CC19" i="9"/>
  <c r="CS19" i="9"/>
  <c r="CF19" i="9"/>
  <c r="CE19" i="9"/>
  <c r="CD19" i="9"/>
  <c r="C163" i="9"/>
  <c r="A205" i="9" s="1"/>
  <c r="AN70" i="9"/>
  <c r="Y160" i="9"/>
  <c r="AS135" i="9"/>
  <c r="CC13" i="9"/>
  <c r="CA13" i="9"/>
  <c r="CF13" i="9"/>
  <c r="CE13" i="9"/>
  <c r="CB13" i="9"/>
  <c r="CD13" i="9"/>
  <c r="CO13" i="9"/>
  <c r="CN13" i="9"/>
  <c r="CL13" i="9"/>
  <c r="CS13" i="9"/>
  <c r="CP13" i="9"/>
  <c r="CK13" i="9"/>
  <c r="CI13" i="9"/>
  <c r="CM13" i="9"/>
  <c r="CM168" i="9"/>
  <c r="CN168" i="9"/>
  <c r="CL168" i="9"/>
  <c r="CO168" i="9"/>
  <c r="CK168" i="9"/>
  <c r="CD168" i="9"/>
  <c r="CB168" i="9"/>
  <c r="CA168" i="9"/>
  <c r="CE168" i="9"/>
  <c r="CC168" i="9"/>
  <c r="AN65" i="9"/>
  <c r="CK137" i="9"/>
  <c r="CO137" i="9"/>
  <c r="CL137" i="9"/>
  <c r="CN137" i="9"/>
  <c r="CE137" i="9"/>
  <c r="CC137" i="9"/>
  <c r="CM137" i="9"/>
  <c r="CD137" i="9"/>
  <c r="CB137" i="9"/>
  <c r="CA137" i="9"/>
  <c r="AS137" i="9" s="1"/>
  <c r="CN166" i="9"/>
  <c r="CL166" i="9"/>
  <c r="CO166" i="9"/>
  <c r="CM166" i="9"/>
  <c r="CK166" i="9"/>
  <c r="CD166" i="9"/>
  <c r="CB166" i="9"/>
  <c r="CA166" i="9"/>
  <c r="Y166" i="9" s="1"/>
  <c r="CE166" i="9"/>
  <c r="CC166" i="9"/>
  <c r="Y161" i="9"/>
  <c r="CM18" i="9"/>
  <c r="CL18" i="9"/>
  <c r="CI18" i="9"/>
  <c r="CP18" i="9"/>
  <c r="CK18" i="9"/>
  <c r="CO18" i="9"/>
  <c r="CN18" i="9"/>
  <c r="CD18" i="9"/>
  <c r="CC18" i="9"/>
  <c r="CA18" i="9"/>
  <c r="CF18" i="9"/>
  <c r="CS18" i="9"/>
  <c r="CE18" i="9"/>
  <c r="CB18" i="9"/>
  <c r="AW18" i="13" l="1"/>
  <c r="AW26" i="13"/>
  <c r="AW23" i="13"/>
  <c r="AV30" i="13"/>
  <c r="AW24" i="12"/>
  <c r="Y165" i="12"/>
  <c r="B205" i="9"/>
  <c r="AW13" i="9"/>
  <c r="AW18" i="9"/>
  <c r="AW25" i="9"/>
  <c r="AW19" i="9"/>
  <c r="AW21" i="9"/>
  <c r="AW12" i="9"/>
  <c r="Y168" i="9"/>
  <c r="Y164" i="9"/>
  <c r="N181" i="11" l="1"/>
  <c r="M181" i="11"/>
  <c r="L181" i="11"/>
  <c r="K181" i="11"/>
  <c r="J181" i="11"/>
  <c r="I181" i="11"/>
  <c r="H181" i="11"/>
  <c r="G181" i="11"/>
  <c r="F181" i="11"/>
  <c r="E181" i="11"/>
  <c r="D180" i="11"/>
  <c r="C180" i="11"/>
  <c r="B180" i="11"/>
  <c r="D179" i="11"/>
  <c r="D181" i="11" s="1"/>
  <c r="C179" i="11"/>
  <c r="B179" i="11" s="1"/>
  <c r="B181" i="11" s="1"/>
  <c r="CK168" i="11"/>
  <c r="CD168" i="11"/>
  <c r="E168" i="11"/>
  <c r="D168" i="11"/>
  <c r="C168" i="11"/>
  <c r="X167" i="11"/>
  <c r="W167" i="11"/>
  <c r="V167" i="11"/>
  <c r="U167" i="11"/>
  <c r="T167" i="11"/>
  <c r="S167" i="11"/>
  <c r="R167" i="11"/>
  <c r="Q167" i="11"/>
  <c r="P167" i="11"/>
  <c r="O167" i="11"/>
  <c r="N167" i="11"/>
  <c r="M167" i="11"/>
  <c r="L167" i="11"/>
  <c r="D167" i="11" s="1"/>
  <c r="C167" i="11" s="1"/>
  <c r="K167" i="11"/>
  <c r="J167" i="11"/>
  <c r="I167" i="11"/>
  <c r="H167" i="11"/>
  <c r="G167" i="11"/>
  <c r="F167" i="11"/>
  <c r="E167" i="11"/>
  <c r="E166" i="11"/>
  <c r="D166" i="11"/>
  <c r="C166" i="11"/>
  <c r="CK166" i="11" s="1"/>
  <c r="CQ165" i="11"/>
  <c r="CF165" i="11"/>
  <c r="E165" i="11"/>
  <c r="CP165" i="11" s="1"/>
  <c r="D165" i="11"/>
  <c r="CG165" i="11" s="1"/>
  <c r="CP164" i="11"/>
  <c r="E164" i="11"/>
  <c r="CF164" i="11" s="1"/>
  <c r="D164" i="11"/>
  <c r="CG164" i="11" s="1"/>
  <c r="C164" i="11"/>
  <c r="X163" i="11"/>
  <c r="W163" i="11"/>
  <c r="V163" i="11"/>
  <c r="U163" i="11"/>
  <c r="T163" i="11"/>
  <c r="S163" i="11"/>
  <c r="R163" i="11"/>
  <c r="Q163" i="11"/>
  <c r="P163" i="11"/>
  <c r="O163" i="11"/>
  <c r="N163" i="11"/>
  <c r="M163" i="11"/>
  <c r="L163" i="11"/>
  <c r="K163" i="11"/>
  <c r="J163" i="11"/>
  <c r="I163" i="11"/>
  <c r="H163" i="11"/>
  <c r="G163" i="11"/>
  <c r="F163" i="11"/>
  <c r="E163" i="11"/>
  <c r="D163" i="11"/>
  <c r="CQ162" i="11"/>
  <c r="CP162" i="11"/>
  <c r="E162" i="11"/>
  <c r="CF162" i="11" s="1"/>
  <c r="D162" i="11"/>
  <c r="CG162" i="11" s="1"/>
  <c r="CP161" i="11"/>
  <c r="CN161" i="11"/>
  <c r="CM161" i="11"/>
  <c r="E161" i="11"/>
  <c r="CF161" i="11" s="1"/>
  <c r="D161" i="11"/>
  <c r="CG161" i="11" s="1"/>
  <c r="C161" i="11"/>
  <c r="CQ160" i="11"/>
  <c r="CP160" i="11"/>
  <c r="CO160" i="11"/>
  <c r="CN160" i="11"/>
  <c r="CM160" i="11"/>
  <c r="CL160" i="11"/>
  <c r="CK160" i="11"/>
  <c r="CF160" i="11"/>
  <c r="CA160" i="11"/>
  <c r="E160" i="11"/>
  <c r="D160" i="11"/>
  <c r="CG160" i="11" s="1"/>
  <c r="C160" i="11"/>
  <c r="CC160" i="11" s="1"/>
  <c r="B150" i="11"/>
  <c r="B149" i="11"/>
  <c r="B148" i="11"/>
  <c r="B147" i="11"/>
  <c r="B146" i="11"/>
  <c r="B145" i="11"/>
  <c r="B144" i="11"/>
  <c r="B143" i="11"/>
  <c r="AR138" i="11"/>
  <c r="AQ138" i="11"/>
  <c r="AP138" i="11"/>
  <c r="AO138" i="11"/>
  <c r="AN138" i="11"/>
  <c r="AM138" i="11"/>
  <c r="AL138" i="11"/>
  <c r="AK138" i="11"/>
  <c r="AJ138" i="11"/>
  <c r="AI138" i="11"/>
  <c r="AH138" i="11"/>
  <c r="AG138" i="11"/>
  <c r="AF138" i="11"/>
  <c r="AE138" i="11"/>
  <c r="AD138" i="11"/>
  <c r="AC138" i="11"/>
  <c r="AB138" i="11"/>
  <c r="AA138" i="11"/>
  <c r="Z138" i="11"/>
  <c r="Y138" i="11"/>
  <c r="X138" i="11"/>
  <c r="W138" i="11"/>
  <c r="V138" i="11"/>
  <c r="U138" i="11"/>
  <c r="T138" i="11"/>
  <c r="S138" i="11"/>
  <c r="R138" i="11"/>
  <c r="Q138" i="11"/>
  <c r="P138" i="11"/>
  <c r="O138" i="11"/>
  <c r="N138" i="11"/>
  <c r="M138" i="11"/>
  <c r="L138" i="11"/>
  <c r="K138" i="11"/>
  <c r="J138" i="11"/>
  <c r="I138" i="11"/>
  <c r="H138" i="11"/>
  <c r="G138" i="11"/>
  <c r="F138" i="11"/>
  <c r="E138" i="11"/>
  <c r="D138" i="11"/>
  <c r="C138" i="11" s="1"/>
  <c r="E137" i="11"/>
  <c r="D137" i="11"/>
  <c r="C137" i="11"/>
  <c r="E136" i="11"/>
  <c r="D136" i="11"/>
  <c r="C136" i="11" s="1"/>
  <c r="CM136" i="11" s="1"/>
  <c r="E135" i="11"/>
  <c r="D135" i="11"/>
  <c r="C135" i="11" s="1"/>
  <c r="CD135" i="11" s="1"/>
  <c r="B130" i="11"/>
  <c r="D126" i="11"/>
  <c r="C126" i="11"/>
  <c r="B126" i="11"/>
  <c r="D125" i="11"/>
  <c r="B125" i="11" s="1"/>
  <c r="C125" i="11"/>
  <c r="D124" i="11"/>
  <c r="C124" i="11"/>
  <c r="B124" i="11"/>
  <c r="D116" i="11"/>
  <c r="C116" i="11"/>
  <c r="B116" i="11" s="1"/>
  <c r="CL116" i="11" s="1"/>
  <c r="D115" i="11"/>
  <c r="C115" i="11"/>
  <c r="B115" i="11" s="1"/>
  <c r="D114" i="11"/>
  <c r="B114" i="11" s="1"/>
  <c r="C114" i="11"/>
  <c r="F109" i="11"/>
  <c r="E109" i="11"/>
  <c r="D109" i="11"/>
  <c r="C109" i="11"/>
  <c r="B109" i="11"/>
  <c r="F102" i="11"/>
  <c r="E102" i="11"/>
  <c r="D102" i="11"/>
  <c r="C102" i="11"/>
  <c r="B102" i="11"/>
  <c r="E76" i="11"/>
  <c r="D76" i="11"/>
  <c r="C76" i="11"/>
  <c r="CL75" i="11"/>
  <c r="CK75" i="11"/>
  <c r="CB75" i="11"/>
  <c r="E75" i="11"/>
  <c r="D75" i="11"/>
  <c r="C75" i="11" s="1"/>
  <c r="CA75" i="11" s="1"/>
  <c r="AN75" i="11" s="1"/>
  <c r="CA74" i="11"/>
  <c r="E74" i="11"/>
  <c r="D74" i="11"/>
  <c r="C74" i="11"/>
  <c r="CK74" i="11" s="1"/>
  <c r="E73" i="11"/>
  <c r="D73" i="11"/>
  <c r="C73" i="11"/>
  <c r="CL73" i="11" s="1"/>
  <c r="CL72" i="11"/>
  <c r="E72" i="11"/>
  <c r="D72" i="11"/>
  <c r="C72" i="11"/>
  <c r="E71" i="11"/>
  <c r="D71" i="11"/>
  <c r="C71" i="11"/>
  <c r="E70" i="11"/>
  <c r="D70" i="11"/>
  <c r="C70" i="11" s="1"/>
  <c r="CK70" i="11" s="1"/>
  <c r="CA69" i="11"/>
  <c r="E69" i="11"/>
  <c r="D69" i="11"/>
  <c r="C69" i="11"/>
  <c r="CK69" i="11" s="1"/>
  <c r="CL68" i="11"/>
  <c r="CK68" i="11"/>
  <c r="E68" i="11"/>
  <c r="D68" i="11"/>
  <c r="C68" i="11"/>
  <c r="CB68" i="11" s="1"/>
  <c r="CL67" i="11"/>
  <c r="E67" i="11"/>
  <c r="D67" i="11"/>
  <c r="C67" i="11"/>
  <c r="E66" i="11"/>
  <c r="D66" i="11"/>
  <c r="C66" i="11"/>
  <c r="CL65" i="11"/>
  <c r="CK65" i="11"/>
  <c r="CB65" i="11"/>
  <c r="CA65" i="11"/>
  <c r="AN65" i="11"/>
  <c r="E65" i="11"/>
  <c r="D65" i="11"/>
  <c r="C65" i="11" s="1"/>
  <c r="CA64" i="11"/>
  <c r="E64" i="11"/>
  <c r="D64" i="11"/>
  <c r="C64" i="11"/>
  <c r="CK64" i="11" s="1"/>
  <c r="E63" i="11"/>
  <c r="D63" i="11"/>
  <c r="C63" i="11"/>
  <c r="CL63" i="11" s="1"/>
  <c r="E62" i="11"/>
  <c r="D62" i="11"/>
  <c r="C62" i="11"/>
  <c r="CL61" i="11"/>
  <c r="E61" i="11"/>
  <c r="D61" i="11"/>
  <c r="C61" i="11"/>
  <c r="CB60" i="11"/>
  <c r="CA60" i="11"/>
  <c r="AN60" i="11" s="1"/>
  <c r="E60" i="11"/>
  <c r="D60" i="11"/>
  <c r="C60" i="11" s="1"/>
  <c r="CL60" i="11" s="1"/>
  <c r="CA59" i="11"/>
  <c r="E59" i="11"/>
  <c r="D59" i="11"/>
  <c r="C59" i="11"/>
  <c r="CK59" i="11" s="1"/>
  <c r="CL58" i="11"/>
  <c r="CK58" i="11"/>
  <c r="CB58" i="11"/>
  <c r="CA58" i="11"/>
  <c r="AN58" i="11" s="1"/>
  <c r="E58" i="11"/>
  <c r="D58" i="11"/>
  <c r="C58" i="11"/>
  <c r="E57" i="11"/>
  <c r="D57" i="11"/>
  <c r="C57" i="11"/>
  <c r="E56" i="11"/>
  <c r="D56" i="11"/>
  <c r="C56" i="11"/>
  <c r="E55" i="11"/>
  <c r="D55" i="11"/>
  <c r="C55" i="11" s="1"/>
  <c r="CL55" i="11" s="1"/>
  <c r="E50" i="11"/>
  <c r="D50" i="11"/>
  <c r="C50" i="11" s="1"/>
  <c r="E49" i="11"/>
  <c r="D49" i="11"/>
  <c r="C49" i="11" s="1"/>
  <c r="CL49" i="11" s="1"/>
  <c r="M38" i="11"/>
  <c r="L38" i="11"/>
  <c r="K38" i="11"/>
  <c r="J38" i="11"/>
  <c r="I38" i="11"/>
  <c r="H38" i="11"/>
  <c r="G38" i="11"/>
  <c r="F38" i="11"/>
  <c r="D38" i="11"/>
  <c r="C38" i="11"/>
  <c r="E37" i="11"/>
  <c r="B37" i="11"/>
  <c r="B38" i="11" s="1"/>
  <c r="E36" i="11"/>
  <c r="E38" i="11" s="1"/>
  <c r="B36" i="11"/>
  <c r="AU32" i="11"/>
  <c r="AT32" i="11"/>
  <c r="AS32" i="11"/>
  <c r="AR32" i="11"/>
  <c r="AQ32" i="11"/>
  <c r="AP32" i="11"/>
  <c r="AO32" i="11"/>
  <c r="AN32" i="11"/>
  <c r="AM32" i="11"/>
  <c r="AL32" i="11"/>
  <c r="AK32" i="11"/>
  <c r="AJ32" i="11"/>
  <c r="AI32" i="11"/>
  <c r="AH32" i="11"/>
  <c r="AG32" i="11"/>
  <c r="AF32" i="11"/>
  <c r="AE32" i="11"/>
  <c r="AD32" i="11"/>
  <c r="AC32" i="11"/>
  <c r="AB32" i="11"/>
  <c r="AA32" i="11"/>
  <c r="Z32" i="11"/>
  <c r="Y32" i="11"/>
  <c r="X32" i="11"/>
  <c r="W32" i="11"/>
  <c r="V32" i="11"/>
  <c r="U32" i="11"/>
  <c r="T32" i="11"/>
  <c r="S32" i="11"/>
  <c r="R32" i="11"/>
  <c r="Q32" i="11"/>
  <c r="P32" i="11"/>
  <c r="O32" i="11"/>
  <c r="N32" i="11"/>
  <c r="M32" i="11"/>
  <c r="L32" i="11"/>
  <c r="K32" i="11"/>
  <c r="J32" i="11"/>
  <c r="I32" i="11"/>
  <c r="H32" i="11"/>
  <c r="D32" i="11"/>
  <c r="C32" i="11"/>
  <c r="CO31" i="11"/>
  <c r="CN31" i="11"/>
  <c r="CF31" i="11"/>
  <c r="CE31" i="11"/>
  <c r="CD31" i="11"/>
  <c r="CC31" i="11"/>
  <c r="CB31" i="11"/>
  <c r="G31" i="11"/>
  <c r="F31" i="11"/>
  <c r="E31" i="11" s="1"/>
  <c r="B31" i="11"/>
  <c r="G30" i="11"/>
  <c r="G32" i="11" s="1"/>
  <c r="F30" i="11"/>
  <c r="F32" i="11" s="1"/>
  <c r="E30" i="11"/>
  <c r="CK30" i="11" s="1"/>
  <c r="B30" i="11"/>
  <c r="B32" i="11" s="1"/>
  <c r="E26" i="11"/>
  <c r="D26" i="11"/>
  <c r="CQ25" i="11"/>
  <c r="CH25" i="11"/>
  <c r="CG25" i="11"/>
  <c r="E25" i="11"/>
  <c r="D25" i="11"/>
  <c r="CR25" i="11" s="1"/>
  <c r="CR24" i="11"/>
  <c r="CQ24" i="11"/>
  <c r="CP24" i="11"/>
  <c r="CO24" i="11"/>
  <c r="CL24" i="11"/>
  <c r="CK24" i="11"/>
  <c r="CI24" i="11"/>
  <c r="CH24" i="11"/>
  <c r="CG24" i="11"/>
  <c r="CF24" i="11"/>
  <c r="CE24" i="11"/>
  <c r="CD24" i="11"/>
  <c r="CC24" i="11"/>
  <c r="CB24" i="11"/>
  <c r="E24" i="11"/>
  <c r="D24" i="11"/>
  <c r="C24" i="11"/>
  <c r="CA24" i="11" s="1"/>
  <c r="AW24" i="11" s="1"/>
  <c r="CR23" i="11"/>
  <c r="CQ23" i="11"/>
  <c r="CH23" i="11"/>
  <c r="CG23" i="11"/>
  <c r="CE23" i="11"/>
  <c r="CD23" i="11"/>
  <c r="E23" i="11"/>
  <c r="D23" i="11"/>
  <c r="C23" i="11"/>
  <c r="AV22" i="11"/>
  <c r="AU22" i="11"/>
  <c r="AT22" i="11"/>
  <c r="AS22" i="11"/>
  <c r="AR22" i="11"/>
  <c r="AQ22" i="11"/>
  <c r="AP22" i="11"/>
  <c r="AO22" i="11"/>
  <c r="AN22" i="11"/>
  <c r="AM22" i="11"/>
  <c r="AL22" i="11"/>
  <c r="AK22" i="11"/>
  <c r="AJ22" i="11"/>
  <c r="AI22" i="11"/>
  <c r="AH22" i="11"/>
  <c r="AG22" i="11"/>
  <c r="AF22" i="11"/>
  <c r="AE22" i="11"/>
  <c r="AD22" i="11"/>
  <c r="AC22" i="11"/>
  <c r="AB22" i="11"/>
  <c r="AA22" i="11"/>
  <c r="Z22" i="11"/>
  <c r="Y22" i="11"/>
  <c r="X22" i="11"/>
  <c r="W22" i="11"/>
  <c r="V22" i="11"/>
  <c r="D22" i="11" s="1"/>
  <c r="U22" i="11"/>
  <c r="T22" i="11"/>
  <c r="S22" i="11"/>
  <c r="R22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CR21" i="11"/>
  <c r="CQ21" i="11"/>
  <c r="E21" i="11"/>
  <c r="CG21" i="11" s="1"/>
  <c r="D21" i="11"/>
  <c r="CH21" i="11" s="1"/>
  <c r="CR20" i="11"/>
  <c r="CQ20" i="11"/>
  <c r="CG20" i="11"/>
  <c r="E20" i="11"/>
  <c r="D20" i="11"/>
  <c r="CH20" i="11" s="1"/>
  <c r="E19" i="11"/>
  <c r="CG19" i="11" s="1"/>
  <c r="D19" i="11"/>
  <c r="CR19" i="11" s="1"/>
  <c r="C19" i="11"/>
  <c r="CG18" i="11"/>
  <c r="E18" i="11"/>
  <c r="CQ18" i="11" s="1"/>
  <c r="D18" i="11"/>
  <c r="CQ17" i="11"/>
  <c r="CH17" i="11"/>
  <c r="CG17" i="11"/>
  <c r="E17" i="11"/>
  <c r="D17" i="11"/>
  <c r="CR17" i="11" s="1"/>
  <c r="CR16" i="11"/>
  <c r="CQ16" i="11"/>
  <c r="CP16" i="11"/>
  <c r="CO16" i="11"/>
  <c r="CL16" i="11"/>
  <c r="CK16" i="11"/>
  <c r="CI16" i="11"/>
  <c r="CH16" i="11"/>
  <c r="CG16" i="11"/>
  <c r="CF16" i="11"/>
  <c r="CE16" i="11"/>
  <c r="CD16" i="11"/>
  <c r="CC16" i="11"/>
  <c r="CB16" i="11"/>
  <c r="E16" i="11"/>
  <c r="D16" i="11"/>
  <c r="C16" i="11"/>
  <c r="CA16" i="11" s="1"/>
  <c r="CR15" i="11"/>
  <c r="CQ15" i="11"/>
  <c r="CH15" i="11"/>
  <c r="CG15" i="11"/>
  <c r="E15" i="11"/>
  <c r="D15" i="11"/>
  <c r="C15" i="11"/>
  <c r="CD15" i="11" s="1"/>
  <c r="E14" i="11"/>
  <c r="CQ14" i="11" s="1"/>
  <c r="D14" i="11"/>
  <c r="CR13" i="11"/>
  <c r="CQ13" i="11"/>
  <c r="CP13" i="11"/>
  <c r="CO13" i="11"/>
  <c r="CN13" i="11"/>
  <c r="CM13" i="11"/>
  <c r="CL13" i="11"/>
  <c r="CK13" i="11"/>
  <c r="CI13" i="11"/>
  <c r="CH13" i="11"/>
  <c r="CA13" i="11"/>
  <c r="E13" i="11"/>
  <c r="CG13" i="11" s="1"/>
  <c r="D13" i="11"/>
  <c r="C13" i="11"/>
  <c r="E12" i="11"/>
  <c r="CG12" i="11" s="1"/>
  <c r="D12" i="11"/>
  <c r="CH12" i="11" s="1"/>
  <c r="C12" i="11"/>
  <c r="CS12" i="11" s="1"/>
  <c r="A5" i="11"/>
  <c r="A4" i="11"/>
  <c r="A3" i="11"/>
  <c r="A2" i="11"/>
  <c r="N181" i="10"/>
  <c r="M181" i="10"/>
  <c r="L181" i="10"/>
  <c r="K181" i="10"/>
  <c r="J181" i="10"/>
  <c r="I181" i="10"/>
  <c r="H181" i="10"/>
  <c r="G181" i="10"/>
  <c r="F181" i="10"/>
  <c r="E181" i="10"/>
  <c r="D181" i="10"/>
  <c r="C181" i="10"/>
  <c r="D180" i="10"/>
  <c r="C180" i="10"/>
  <c r="B180" i="10"/>
  <c r="D179" i="10"/>
  <c r="C179" i="10"/>
  <c r="B179" i="10" s="1"/>
  <c r="B181" i="10" s="1"/>
  <c r="CG168" i="10"/>
  <c r="CF168" i="10"/>
  <c r="E168" i="10"/>
  <c r="CP168" i="10" s="1"/>
  <c r="D168" i="10"/>
  <c r="CQ168" i="10" s="1"/>
  <c r="C168" i="10"/>
  <c r="X167" i="10"/>
  <c r="W167" i="10"/>
  <c r="V167" i="10"/>
  <c r="U167" i="10"/>
  <c r="T167" i="10"/>
  <c r="S167" i="10"/>
  <c r="R167" i="10"/>
  <c r="Q167" i="10"/>
  <c r="P167" i="10"/>
  <c r="O167" i="10"/>
  <c r="N167" i="10"/>
  <c r="M167" i="10"/>
  <c r="L167" i="10"/>
  <c r="K167" i="10"/>
  <c r="J167" i="10"/>
  <c r="I167" i="10"/>
  <c r="H167" i="10"/>
  <c r="G167" i="10"/>
  <c r="F167" i="10"/>
  <c r="E167" i="10"/>
  <c r="D167" i="10"/>
  <c r="C167" i="10" s="1"/>
  <c r="CF166" i="10"/>
  <c r="E166" i="10"/>
  <c r="CP166" i="10" s="1"/>
  <c r="D166" i="10"/>
  <c r="CQ166" i="10" s="1"/>
  <c r="E165" i="10"/>
  <c r="D165" i="10"/>
  <c r="CG165" i="10" s="1"/>
  <c r="C165" i="10"/>
  <c r="CA165" i="10" s="1"/>
  <c r="CQ164" i="10"/>
  <c r="E164" i="10"/>
  <c r="CF164" i="10" s="1"/>
  <c r="D164" i="10"/>
  <c r="CG164" i="10" s="1"/>
  <c r="X163" i="10"/>
  <c r="W163" i="10"/>
  <c r="V163" i="10"/>
  <c r="U163" i="10"/>
  <c r="T163" i="10"/>
  <c r="S163" i="10"/>
  <c r="R163" i="10"/>
  <c r="Q163" i="10"/>
  <c r="P163" i="10"/>
  <c r="O163" i="10"/>
  <c r="N163" i="10"/>
  <c r="M163" i="10"/>
  <c r="L163" i="10"/>
  <c r="K163" i="10"/>
  <c r="J163" i="10"/>
  <c r="I163" i="10"/>
  <c r="H163" i="10"/>
  <c r="G163" i="10"/>
  <c r="F163" i="10"/>
  <c r="E162" i="10"/>
  <c r="CF162" i="10" s="1"/>
  <c r="D162" i="10"/>
  <c r="CG162" i="10" s="1"/>
  <c r="CQ161" i="10"/>
  <c r="CP161" i="10"/>
  <c r="CO161" i="10"/>
  <c r="CN161" i="10"/>
  <c r="CM161" i="10"/>
  <c r="CA161" i="10"/>
  <c r="E161" i="10"/>
  <c r="CF161" i="10" s="1"/>
  <c r="D161" i="10"/>
  <c r="CG161" i="10" s="1"/>
  <c r="C161" i="10"/>
  <c r="E160" i="10"/>
  <c r="CF160" i="10" s="1"/>
  <c r="D160" i="10"/>
  <c r="CG160" i="10" s="1"/>
  <c r="B150" i="10"/>
  <c r="B149" i="10"/>
  <c r="B148" i="10"/>
  <c r="B147" i="10"/>
  <c r="B146" i="10"/>
  <c r="B145" i="10"/>
  <c r="B144" i="10"/>
  <c r="B143" i="10"/>
  <c r="AR138" i="10"/>
  <c r="AQ138" i="10"/>
  <c r="AP138" i="10"/>
  <c r="AO138" i="10"/>
  <c r="AN138" i="10"/>
  <c r="AM138" i="10"/>
  <c r="AL138" i="10"/>
  <c r="AK138" i="10"/>
  <c r="AJ138" i="10"/>
  <c r="AI138" i="10"/>
  <c r="AH138" i="10"/>
  <c r="AG138" i="10"/>
  <c r="AF138" i="10"/>
  <c r="AE138" i="10"/>
  <c r="AD138" i="10"/>
  <c r="AC138" i="10"/>
  <c r="AB138" i="10"/>
  <c r="AA138" i="10"/>
  <c r="Z138" i="10"/>
  <c r="Y138" i="10"/>
  <c r="X138" i="10"/>
  <c r="W138" i="10"/>
  <c r="V138" i="10"/>
  <c r="U138" i="10"/>
  <c r="T138" i="10"/>
  <c r="S138" i="10"/>
  <c r="R138" i="10"/>
  <c r="Q138" i="10"/>
  <c r="P138" i="10"/>
  <c r="O138" i="10"/>
  <c r="N138" i="10"/>
  <c r="M138" i="10"/>
  <c r="L138" i="10"/>
  <c r="K138" i="10"/>
  <c r="J138" i="10"/>
  <c r="I138" i="10"/>
  <c r="H138" i="10"/>
  <c r="G138" i="10"/>
  <c r="E138" i="10" s="1"/>
  <c r="F138" i="10"/>
  <c r="D138" i="10" s="1"/>
  <c r="C138" i="10" s="1"/>
  <c r="E137" i="10"/>
  <c r="D137" i="10"/>
  <c r="C137" i="10"/>
  <c r="CO136" i="10"/>
  <c r="CN136" i="10"/>
  <c r="CM136" i="10"/>
  <c r="E136" i="10"/>
  <c r="D136" i="10"/>
  <c r="C136" i="10"/>
  <c r="CO135" i="10"/>
  <c r="CN135" i="10"/>
  <c r="CM135" i="10"/>
  <c r="CL135" i="10"/>
  <c r="CK135" i="10"/>
  <c r="CE135" i="10"/>
  <c r="CD135" i="10"/>
  <c r="CC135" i="10"/>
  <c r="CB135" i="10"/>
  <c r="CA135" i="10"/>
  <c r="AS135" i="10"/>
  <c r="E135" i="10"/>
  <c r="D135" i="10"/>
  <c r="C135" i="10"/>
  <c r="B130" i="10"/>
  <c r="D126" i="10"/>
  <c r="C126" i="10"/>
  <c r="B126" i="10"/>
  <c r="D125" i="10"/>
  <c r="C125" i="10"/>
  <c r="B125" i="10"/>
  <c r="D124" i="10"/>
  <c r="C124" i="10"/>
  <c r="B124" i="10" s="1"/>
  <c r="D116" i="10"/>
  <c r="C116" i="10"/>
  <c r="B116" i="10" s="1"/>
  <c r="CL116" i="10" s="1"/>
  <c r="D115" i="10"/>
  <c r="C115" i="10"/>
  <c r="B115" i="10"/>
  <c r="CL114" i="10"/>
  <c r="D114" i="10"/>
  <c r="C114" i="10"/>
  <c r="B114" i="10"/>
  <c r="CK114" i="10" s="1"/>
  <c r="F109" i="10"/>
  <c r="E109" i="10"/>
  <c r="D109" i="10"/>
  <c r="C109" i="10"/>
  <c r="B109" i="10"/>
  <c r="F102" i="10"/>
  <c r="E102" i="10"/>
  <c r="D102" i="10"/>
  <c r="C102" i="10"/>
  <c r="B102" i="10"/>
  <c r="CK76" i="10"/>
  <c r="CB76" i="10"/>
  <c r="CA76" i="10"/>
  <c r="AN76" i="10" s="1"/>
  <c r="E76" i="10"/>
  <c r="D76" i="10"/>
  <c r="C76" i="10"/>
  <c r="CL76" i="10" s="1"/>
  <c r="CL75" i="10"/>
  <c r="CK75" i="10"/>
  <c r="CB75" i="10"/>
  <c r="CA75" i="10"/>
  <c r="AN75" i="10" s="1"/>
  <c r="E75" i="10"/>
  <c r="D75" i="10"/>
  <c r="C75" i="10"/>
  <c r="E74" i="10"/>
  <c r="D74" i="10"/>
  <c r="C74" i="10"/>
  <c r="CL73" i="10"/>
  <c r="CK73" i="10"/>
  <c r="CB73" i="10"/>
  <c r="CA73" i="10"/>
  <c r="AN73" i="10"/>
  <c r="E73" i="10"/>
  <c r="D73" i="10"/>
  <c r="C73" i="10"/>
  <c r="CL72" i="10"/>
  <c r="E72" i="10"/>
  <c r="D72" i="10"/>
  <c r="C72" i="10"/>
  <c r="CK72" i="10" s="1"/>
  <c r="CK71" i="10"/>
  <c r="E71" i="10"/>
  <c r="D71" i="10"/>
  <c r="C71" i="10"/>
  <c r="CL71" i="10" s="1"/>
  <c r="CL70" i="10"/>
  <c r="CK70" i="10"/>
  <c r="CB70" i="10"/>
  <c r="CA70" i="10"/>
  <c r="AN70" i="10"/>
  <c r="E70" i="10"/>
  <c r="D70" i="10"/>
  <c r="C70" i="10"/>
  <c r="E69" i="10"/>
  <c r="D69" i="10"/>
  <c r="C69" i="10"/>
  <c r="CL68" i="10"/>
  <c r="CK68" i="10"/>
  <c r="CB68" i="10"/>
  <c r="E68" i="10"/>
  <c r="D68" i="10"/>
  <c r="C68" i="10"/>
  <c r="CA68" i="10" s="1"/>
  <c r="AN68" i="10" s="1"/>
  <c r="CL67" i="10"/>
  <c r="E67" i="10"/>
  <c r="D67" i="10"/>
  <c r="C67" i="10"/>
  <c r="CK67" i="10" s="1"/>
  <c r="CK66" i="10"/>
  <c r="CB66" i="10"/>
  <c r="CA66" i="10"/>
  <c r="AN66" i="10" s="1"/>
  <c r="E66" i="10"/>
  <c r="D66" i="10"/>
  <c r="C66" i="10"/>
  <c r="CL66" i="10" s="1"/>
  <c r="CL65" i="10"/>
  <c r="CK65" i="10"/>
  <c r="CB65" i="10"/>
  <c r="CA65" i="10"/>
  <c r="AN65" i="10" s="1"/>
  <c r="E65" i="10"/>
  <c r="D65" i="10"/>
  <c r="C65" i="10"/>
  <c r="E64" i="10"/>
  <c r="D64" i="10"/>
  <c r="C64" i="10"/>
  <c r="CL63" i="10"/>
  <c r="CK63" i="10"/>
  <c r="CB63" i="10"/>
  <c r="CA63" i="10"/>
  <c r="AN63" i="10"/>
  <c r="E63" i="10"/>
  <c r="D63" i="10"/>
  <c r="C63" i="10"/>
  <c r="CL62" i="10"/>
  <c r="E62" i="10"/>
  <c r="D62" i="10"/>
  <c r="C62" i="10"/>
  <c r="CK62" i="10" s="1"/>
  <c r="CK61" i="10"/>
  <c r="E61" i="10"/>
  <c r="D61" i="10"/>
  <c r="C61" i="10"/>
  <c r="CL61" i="10" s="1"/>
  <c r="CL60" i="10"/>
  <c r="CK60" i="10"/>
  <c r="CB60" i="10"/>
  <c r="CA60" i="10"/>
  <c r="AN60" i="10"/>
  <c r="E60" i="10"/>
  <c r="D60" i="10"/>
  <c r="C60" i="10"/>
  <c r="E59" i="10"/>
  <c r="D59" i="10"/>
  <c r="C59" i="10"/>
  <c r="CL58" i="10"/>
  <c r="CK58" i="10"/>
  <c r="CB58" i="10"/>
  <c r="E58" i="10"/>
  <c r="D58" i="10"/>
  <c r="C58" i="10"/>
  <c r="CA58" i="10" s="1"/>
  <c r="AN58" i="10" s="1"/>
  <c r="CL57" i="10"/>
  <c r="E57" i="10"/>
  <c r="D57" i="10"/>
  <c r="C57" i="10"/>
  <c r="CK57" i="10" s="1"/>
  <c r="CK56" i="10"/>
  <c r="CB56" i="10"/>
  <c r="CA56" i="10"/>
  <c r="AN56" i="10" s="1"/>
  <c r="E56" i="10"/>
  <c r="D56" i="10"/>
  <c r="C56" i="10"/>
  <c r="CL56" i="10" s="1"/>
  <c r="CL55" i="10"/>
  <c r="CK55" i="10"/>
  <c r="CB55" i="10"/>
  <c r="CA55" i="10"/>
  <c r="AN55" i="10" s="1"/>
  <c r="E55" i="10"/>
  <c r="D55" i="10"/>
  <c r="C55" i="10"/>
  <c r="E50" i="10"/>
  <c r="D50" i="10"/>
  <c r="C50" i="10"/>
  <c r="CM49" i="10"/>
  <c r="CL49" i="10"/>
  <c r="CK49" i="10"/>
  <c r="CC49" i="10"/>
  <c r="CB49" i="10"/>
  <c r="CA49" i="10"/>
  <c r="AO49" i="10"/>
  <c r="E49" i="10"/>
  <c r="D49" i="10"/>
  <c r="C49" i="10"/>
  <c r="M38" i="10"/>
  <c r="L38" i="10"/>
  <c r="K38" i="10"/>
  <c r="J38" i="10"/>
  <c r="I38" i="10"/>
  <c r="H38" i="10"/>
  <c r="G38" i="10"/>
  <c r="F38" i="10"/>
  <c r="D38" i="10"/>
  <c r="C38" i="10"/>
  <c r="B38" i="10"/>
  <c r="E37" i="10"/>
  <c r="E38" i="10" s="1"/>
  <c r="B37" i="10"/>
  <c r="E36" i="10"/>
  <c r="B36" i="10"/>
  <c r="AU32" i="10"/>
  <c r="AT32" i="10"/>
  <c r="AS32" i="10"/>
  <c r="AR32" i="10"/>
  <c r="AQ32" i="10"/>
  <c r="AP32" i="10"/>
  <c r="AO32" i="10"/>
  <c r="AN32" i="10"/>
  <c r="AM32" i="10"/>
  <c r="AL32" i="10"/>
  <c r="AK32" i="10"/>
  <c r="AJ32" i="10"/>
  <c r="AI32" i="10"/>
  <c r="AH32" i="10"/>
  <c r="AG32" i="10"/>
  <c r="AF32" i="10"/>
  <c r="AE32" i="10"/>
  <c r="AD32" i="10"/>
  <c r="AC32" i="10"/>
  <c r="AB32" i="10"/>
  <c r="AA32" i="10"/>
  <c r="Z32" i="10"/>
  <c r="Y32" i="10"/>
  <c r="X32" i="10"/>
  <c r="W32" i="10"/>
  <c r="V32" i="10"/>
  <c r="U32" i="10"/>
  <c r="T32" i="10"/>
  <c r="S32" i="10"/>
  <c r="R32" i="10"/>
  <c r="Q32" i="10"/>
  <c r="P32" i="10"/>
  <c r="O32" i="10"/>
  <c r="N32" i="10"/>
  <c r="M32" i="10"/>
  <c r="L32" i="10"/>
  <c r="K32" i="10"/>
  <c r="J32" i="10"/>
  <c r="I32" i="10"/>
  <c r="H32" i="10"/>
  <c r="D32" i="10"/>
  <c r="C32" i="10"/>
  <c r="CM31" i="10"/>
  <c r="CL31" i="10"/>
  <c r="G31" i="10"/>
  <c r="F31" i="10"/>
  <c r="E31" i="10" s="1"/>
  <c r="CA31" i="10" s="1"/>
  <c r="B31" i="10"/>
  <c r="G30" i="10"/>
  <c r="G32" i="10" s="1"/>
  <c r="F30" i="10"/>
  <c r="F32" i="10" s="1"/>
  <c r="B30" i="10"/>
  <c r="B32" i="10" s="1"/>
  <c r="CG26" i="10"/>
  <c r="E26" i="10"/>
  <c r="CQ26" i="10" s="1"/>
  <c r="D26" i="10"/>
  <c r="CR25" i="10"/>
  <c r="CQ25" i="10"/>
  <c r="CN25" i="10"/>
  <c r="CM25" i="10"/>
  <c r="CL25" i="10"/>
  <c r="CK25" i="10"/>
  <c r="CI25" i="10"/>
  <c r="CH25" i="10"/>
  <c r="CG25" i="10"/>
  <c r="CF25" i="10"/>
  <c r="CE25" i="10"/>
  <c r="CD25" i="10"/>
  <c r="CC25" i="10"/>
  <c r="CB25" i="10"/>
  <c r="CA25" i="10"/>
  <c r="AW25" i="10"/>
  <c r="E25" i="10"/>
  <c r="D25" i="10"/>
  <c r="C25" i="10"/>
  <c r="CS25" i="10" s="1"/>
  <c r="CH24" i="10"/>
  <c r="CG24" i="10"/>
  <c r="E24" i="10"/>
  <c r="CQ24" i="10" s="1"/>
  <c r="D24" i="10"/>
  <c r="CR24" i="10" s="1"/>
  <c r="CR23" i="10"/>
  <c r="CQ23" i="10"/>
  <c r="CP23" i="10"/>
  <c r="CO23" i="10"/>
  <c r="CN23" i="10"/>
  <c r="CM23" i="10"/>
  <c r="CL23" i="10"/>
  <c r="CK23" i="10"/>
  <c r="CI23" i="10"/>
  <c r="CH23" i="10"/>
  <c r="CG23" i="10"/>
  <c r="CF23" i="10"/>
  <c r="CE23" i="10"/>
  <c r="CD23" i="10"/>
  <c r="E23" i="10"/>
  <c r="D23" i="10"/>
  <c r="C23" i="10"/>
  <c r="CC23" i="10" s="1"/>
  <c r="AV22" i="10"/>
  <c r="AU22" i="10"/>
  <c r="AT22" i="10"/>
  <c r="AS22" i="10"/>
  <c r="AR22" i="10"/>
  <c r="AQ22" i="10"/>
  <c r="AP22" i="10"/>
  <c r="AO22" i="10"/>
  <c r="AN22" i="10"/>
  <c r="AM22" i="10"/>
  <c r="AL22" i="10"/>
  <c r="AK22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E22" i="10" s="1"/>
  <c r="V22" i="10"/>
  <c r="D22" i="10" s="1"/>
  <c r="C22" i="10" s="1"/>
  <c r="U22" i="10"/>
  <c r="T22" i="10"/>
  <c r="S22" i="10"/>
  <c r="R22" i="10"/>
  <c r="Q22" i="10"/>
  <c r="P22" i="10"/>
  <c r="O22" i="10"/>
  <c r="N22" i="10"/>
  <c r="M22" i="10"/>
  <c r="L22" i="10"/>
  <c r="K22" i="10"/>
  <c r="J22" i="10"/>
  <c r="I22" i="10"/>
  <c r="H22" i="10"/>
  <c r="G22" i="10"/>
  <c r="F22" i="10"/>
  <c r="CS21" i="10"/>
  <c r="CQ21" i="10"/>
  <c r="CP21" i="10"/>
  <c r="CO21" i="10"/>
  <c r="CN21" i="10"/>
  <c r="CM21" i="10"/>
  <c r="CC21" i="10"/>
  <c r="CB21" i="10"/>
  <c r="E21" i="10"/>
  <c r="CG21" i="10" s="1"/>
  <c r="D21" i="10"/>
  <c r="CH21" i="10" s="1"/>
  <c r="C21" i="10"/>
  <c r="CE20" i="10"/>
  <c r="CD20" i="10"/>
  <c r="E20" i="10"/>
  <c r="CG20" i="10" s="1"/>
  <c r="D20" i="10"/>
  <c r="CH20" i="10" s="1"/>
  <c r="C20" i="10"/>
  <c r="E19" i="10"/>
  <c r="CQ19" i="10" s="1"/>
  <c r="D19" i="10"/>
  <c r="CR19" i="10" s="1"/>
  <c r="CH18" i="10"/>
  <c r="CG18" i="10"/>
  <c r="E18" i="10"/>
  <c r="CQ18" i="10" s="1"/>
  <c r="D18" i="10"/>
  <c r="CR17" i="10"/>
  <c r="CQ17" i="10"/>
  <c r="CN17" i="10"/>
  <c r="CM17" i="10"/>
  <c r="CL17" i="10"/>
  <c r="CK17" i="10"/>
  <c r="CI17" i="10"/>
  <c r="CH17" i="10"/>
  <c r="CG17" i="10"/>
  <c r="CF17" i="10"/>
  <c r="CE17" i="10"/>
  <c r="CD17" i="10"/>
  <c r="CC17" i="10"/>
  <c r="AW17" i="10" s="1"/>
  <c r="CB17" i="10"/>
  <c r="CA17" i="10"/>
  <c r="E17" i="10"/>
  <c r="D17" i="10"/>
  <c r="C17" i="10"/>
  <c r="CS17" i="10" s="1"/>
  <c r="CH16" i="10"/>
  <c r="CG16" i="10"/>
  <c r="E16" i="10"/>
  <c r="CQ16" i="10" s="1"/>
  <c r="D16" i="10"/>
  <c r="CR16" i="10" s="1"/>
  <c r="CR15" i="10"/>
  <c r="CQ15" i="10"/>
  <c r="CP15" i="10"/>
  <c r="CO15" i="10"/>
  <c r="CN15" i="10"/>
  <c r="CM15" i="10"/>
  <c r="CL15" i="10"/>
  <c r="CK15" i="10"/>
  <c r="CI15" i="10"/>
  <c r="CH15" i="10"/>
  <c r="CG15" i="10"/>
  <c r="CF15" i="10"/>
  <c r="CE15" i="10"/>
  <c r="CD15" i="10"/>
  <c r="E15" i="10"/>
  <c r="D15" i="10"/>
  <c r="C15" i="10"/>
  <c r="CC15" i="10" s="1"/>
  <c r="CS14" i="10"/>
  <c r="CR14" i="10"/>
  <c r="CQ14" i="10"/>
  <c r="CL14" i="10"/>
  <c r="CK14" i="10"/>
  <c r="CI14" i="10"/>
  <c r="CH14" i="10"/>
  <c r="CG14" i="10"/>
  <c r="CF14" i="10"/>
  <c r="E14" i="10"/>
  <c r="D14" i="10"/>
  <c r="C14" i="10"/>
  <c r="CQ13" i="10"/>
  <c r="CP13" i="10"/>
  <c r="CO13" i="10"/>
  <c r="CN13" i="10"/>
  <c r="E13" i="10"/>
  <c r="CG13" i="10" s="1"/>
  <c r="D13" i="10"/>
  <c r="CH13" i="10" s="1"/>
  <c r="C13" i="10"/>
  <c r="CS13" i="10" s="1"/>
  <c r="CS12" i="10"/>
  <c r="CR12" i="10"/>
  <c r="CQ12" i="10"/>
  <c r="CO12" i="10"/>
  <c r="CN12" i="10"/>
  <c r="CM12" i="10"/>
  <c r="CL12" i="10"/>
  <c r="CK12" i="10"/>
  <c r="CB12" i="10"/>
  <c r="CA12" i="10"/>
  <c r="E12" i="10"/>
  <c r="CG12" i="10" s="1"/>
  <c r="D12" i="10"/>
  <c r="CH12" i="10" s="1"/>
  <c r="C12" i="10"/>
  <c r="CP12" i="10" s="1"/>
  <c r="A5" i="10"/>
  <c r="A4" i="10"/>
  <c r="A3" i="10"/>
  <c r="A2" i="10"/>
  <c r="CL114" i="11" l="1"/>
  <c r="CK114" i="11"/>
  <c r="CB114" i="11"/>
  <c r="CA114" i="11"/>
  <c r="Q114" i="11" s="1"/>
  <c r="CL50" i="11"/>
  <c r="CM50" i="11"/>
  <c r="CK50" i="11"/>
  <c r="CA50" i="11"/>
  <c r="CC50" i="11"/>
  <c r="CB50" i="11"/>
  <c r="AW13" i="11"/>
  <c r="CK62" i="11"/>
  <c r="CB62" i="11"/>
  <c r="CA62" i="11"/>
  <c r="CQ166" i="11"/>
  <c r="CG166" i="11"/>
  <c r="CP166" i="11"/>
  <c r="CF166" i="11"/>
  <c r="E22" i="11"/>
  <c r="C22" i="11" s="1"/>
  <c r="CC23" i="11"/>
  <c r="CB23" i="11"/>
  <c r="CA23" i="11"/>
  <c r="CS23" i="11"/>
  <c r="CP23" i="11"/>
  <c r="CO23" i="11"/>
  <c r="CN23" i="11"/>
  <c r="CB73" i="11"/>
  <c r="CL161" i="11"/>
  <c r="CK161" i="11"/>
  <c r="CE161" i="11"/>
  <c r="CD161" i="11"/>
  <c r="CC161" i="11"/>
  <c r="CA161" i="11"/>
  <c r="Y161" i="11" s="1"/>
  <c r="CB166" i="11"/>
  <c r="C181" i="11"/>
  <c r="CO137" i="11"/>
  <c r="CN137" i="11"/>
  <c r="CL137" i="11"/>
  <c r="CM137" i="11"/>
  <c r="CK137" i="11"/>
  <c r="CC137" i="11"/>
  <c r="CB137" i="11"/>
  <c r="CA137" i="11"/>
  <c r="CO135" i="11"/>
  <c r="CN135" i="11"/>
  <c r="CK76" i="11"/>
  <c r="CB76" i="11"/>
  <c r="CA76" i="11"/>
  <c r="CC15" i="11"/>
  <c r="CB15" i="11"/>
  <c r="CA15" i="11"/>
  <c r="CS15" i="11"/>
  <c r="CP15" i="11"/>
  <c r="CO15" i="11"/>
  <c r="CP19" i="11"/>
  <c r="CO19" i="11"/>
  <c r="CN19" i="11"/>
  <c r="CL19" i="11"/>
  <c r="CM19" i="11"/>
  <c r="CK19" i="11"/>
  <c r="CF19" i="11"/>
  <c r="CE19" i="11"/>
  <c r="CL115" i="11"/>
  <c r="CA115" i="11"/>
  <c r="CK115" i="11"/>
  <c r="CB115" i="11"/>
  <c r="CD137" i="11"/>
  <c r="CK55" i="11"/>
  <c r="CK66" i="11"/>
  <c r="CB66" i="11"/>
  <c r="CA66" i="11"/>
  <c r="AN66" i="11" s="1"/>
  <c r="CA135" i="11"/>
  <c r="AS135" i="11" s="1"/>
  <c r="CE137" i="11"/>
  <c r="CB135" i="11"/>
  <c r="CK12" i="11"/>
  <c r="CK56" i="11"/>
  <c r="CB56" i="11"/>
  <c r="CA56" i="11"/>
  <c r="AN56" i="11" s="1"/>
  <c r="CA73" i="11"/>
  <c r="AN73" i="11" s="1"/>
  <c r="CL76" i="11"/>
  <c r="CC135" i="11"/>
  <c r="CN164" i="11"/>
  <c r="CM164" i="11"/>
  <c r="CL164" i="11"/>
  <c r="CK164" i="11"/>
  <c r="CE164" i="11"/>
  <c r="CC164" i="11"/>
  <c r="CB164" i="11"/>
  <c r="CA164" i="11"/>
  <c r="CA166" i="11"/>
  <c r="CL12" i="11"/>
  <c r="CE15" i="11"/>
  <c r="CA19" i="11"/>
  <c r="AW19" i="11" s="1"/>
  <c r="CM12" i="11"/>
  <c r="CF15" i="11"/>
  <c r="CB19" i="11"/>
  <c r="CA49" i="11"/>
  <c r="AO49" i="11" s="1"/>
  <c r="CA63" i="11"/>
  <c r="AN63" i="11" s="1"/>
  <c r="CL66" i="11"/>
  <c r="CK73" i="11"/>
  <c r="CA116" i="11"/>
  <c r="CE135" i="11"/>
  <c r="CC166" i="11"/>
  <c r="CN12" i="11"/>
  <c r="CC19" i="11"/>
  <c r="C21" i="11"/>
  <c r="CA30" i="11"/>
  <c r="CB49" i="11"/>
  <c r="CB63" i="11"/>
  <c r="CK67" i="11"/>
  <c r="CB67" i="11"/>
  <c r="CA67" i="11"/>
  <c r="AN67" i="11" s="1"/>
  <c r="CA70" i="11"/>
  <c r="AN70" i="11" s="1"/>
  <c r="CB116" i="11"/>
  <c r="CK135" i="11"/>
  <c r="CD166" i="11"/>
  <c r="CC12" i="11"/>
  <c r="CO12" i="11"/>
  <c r="CR14" i="11"/>
  <c r="C14" i="11"/>
  <c r="CR18" i="11"/>
  <c r="C18" i="11"/>
  <c r="CH18" i="11"/>
  <c r="CD19" i="11"/>
  <c r="CB30" i="11"/>
  <c r="CC49" i="11"/>
  <c r="CL56" i="11"/>
  <c r="CK63" i="11"/>
  <c r="CB70" i="11"/>
  <c r="CK116" i="11"/>
  <c r="CL135" i="11"/>
  <c r="CB161" i="11"/>
  <c r="CD164" i="11"/>
  <c r="CP12" i="11"/>
  <c r="CH19" i="11"/>
  <c r="CK57" i="11"/>
  <c r="CB57" i="11"/>
  <c r="CA57" i="11"/>
  <c r="AN57" i="11" s="1"/>
  <c r="CQ12" i="11"/>
  <c r="CK15" i="11"/>
  <c r="CI19" i="11"/>
  <c r="CF23" i="11"/>
  <c r="CN168" i="11"/>
  <c r="CO168" i="11"/>
  <c r="CM168" i="11"/>
  <c r="CL168" i="11"/>
  <c r="CE168" i="11"/>
  <c r="CR12" i="11"/>
  <c r="CL15" i="11"/>
  <c r="CQ19" i="11"/>
  <c r="CQ26" i="11"/>
  <c r="CG26" i="11"/>
  <c r="CL30" i="11"/>
  <c r="CM49" i="11"/>
  <c r="CK60" i="11"/>
  <c r="CK71" i="11"/>
  <c r="CB71" i="11"/>
  <c r="CA71" i="11"/>
  <c r="AN71" i="11" s="1"/>
  <c r="CO161" i="11"/>
  <c r="CQ164" i="11"/>
  <c r="CQ168" i="11"/>
  <c r="CG168" i="11"/>
  <c r="CH14" i="11"/>
  <c r="CM15" i="11"/>
  <c r="CL57" i="11"/>
  <c r="CK136" i="11"/>
  <c r="C165" i="11"/>
  <c r="CP168" i="11"/>
  <c r="CF168" i="11"/>
  <c r="CK49" i="11"/>
  <c r="CL70" i="11"/>
  <c r="CS19" i="11"/>
  <c r="CP31" i="11"/>
  <c r="CM31" i="11"/>
  <c r="CL31" i="11"/>
  <c r="CK31" i="11"/>
  <c r="CK61" i="11"/>
  <c r="CB61" i="11"/>
  <c r="CA61" i="11"/>
  <c r="AN61" i="11" s="1"/>
  <c r="CL136" i="11"/>
  <c r="CQ161" i="11"/>
  <c r="C20" i="11"/>
  <c r="CK23" i="11"/>
  <c r="C162" i="11"/>
  <c r="CA168" i="11"/>
  <c r="CI12" i="11"/>
  <c r="CF12" i="11"/>
  <c r="CE12" i="11"/>
  <c r="CD12" i="11"/>
  <c r="CA12" i="11"/>
  <c r="CA55" i="11"/>
  <c r="CN166" i="11"/>
  <c r="CO166" i="11"/>
  <c r="CM166" i="11"/>
  <c r="CL166" i="11"/>
  <c r="CE166" i="11"/>
  <c r="CB55" i="11"/>
  <c r="CL62" i="11"/>
  <c r="CB12" i="11"/>
  <c r="E32" i="11"/>
  <c r="CN30" i="11"/>
  <c r="CP30" i="11"/>
  <c r="CO30" i="11"/>
  <c r="CM30" i="11"/>
  <c r="CF30" i="11"/>
  <c r="CE30" i="11"/>
  <c r="CD30" i="11"/>
  <c r="CI15" i="11"/>
  <c r="CC30" i="11"/>
  <c r="CM135" i="11"/>
  <c r="CO164" i="11"/>
  <c r="CR26" i="11"/>
  <c r="C26" i="11"/>
  <c r="CH26" i="11"/>
  <c r="CE136" i="11"/>
  <c r="CD136" i="11"/>
  <c r="CA136" i="11"/>
  <c r="CC136" i="11"/>
  <c r="CB136" i="11"/>
  <c r="CG14" i="11"/>
  <c r="CF13" i="11"/>
  <c r="CC13" i="11"/>
  <c r="CE13" i="11"/>
  <c r="CD13" i="11"/>
  <c r="CB13" i="11"/>
  <c r="CS13" i="11"/>
  <c r="CN15" i="11"/>
  <c r="CI23" i="11"/>
  <c r="CL23" i="11"/>
  <c r="CA68" i="11"/>
  <c r="AN68" i="11" s="1"/>
  <c r="CL71" i="11"/>
  <c r="CN136" i="11"/>
  <c r="CB168" i="11"/>
  <c r="AW16" i="11"/>
  <c r="CM23" i="11"/>
  <c r="CA31" i="11"/>
  <c r="AV31" i="11" s="1"/>
  <c r="CK72" i="11"/>
  <c r="CB72" i="11"/>
  <c r="CA72" i="11"/>
  <c r="CO136" i="11"/>
  <c r="CC168" i="11"/>
  <c r="CM16" i="11"/>
  <c r="CM24" i="11"/>
  <c r="CN16" i="11"/>
  <c r="CN24" i="11"/>
  <c r="CB59" i="11"/>
  <c r="AN59" i="11" s="1"/>
  <c r="CB64" i="11"/>
  <c r="AN64" i="11" s="1"/>
  <c r="CB69" i="11"/>
  <c r="AN69" i="11" s="1"/>
  <c r="CB74" i="11"/>
  <c r="AN74" i="11" s="1"/>
  <c r="CB160" i="11"/>
  <c r="CS24" i="11"/>
  <c r="CL59" i="11"/>
  <c r="CL64" i="11"/>
  <c r="CL69" i="11"/>
  <c r="CL74" i="11"/>
  <c r="CD160" i="11"/>
  <c r="C17" i="11"/>
  <c r="C25" i="11"/>
  <c r="CE160" i="11"/>
  <c r="CS16" i="11"/>
  <c r="CN20" i="10"/>
  <c r="CL20" i="10"/>
  <c r="CK20" i="10"/>
  <c r="CM20" i="10"/>
  <c r="CF20" i="10"/>
  <c r="CI20" i="10"/>
  <c r="CL59" i="10"/>
  <c r="CK59" i="10"/>
  <c r="CB59" i="10"/>
  <c r="CA59" i="10"/>
  <c r="AN59" i="10" s="1"/>
  <c r="CL69" i="10"/>
  <c r="CK69" i="10"/>
  <c r="CB69" i="10"/>
  <c r="CA69" i="10"/>
  <c r="AN69" i="10" s="1"/>
  <c r="CE136" i="10"/>
  <c r="CC136" i="10"/>
  <c r="CB136" i="10"/>
  <c r="CD136" i="10"/>
  <c r="CA136" i="10"/>
  <c r="CR13" i="10"/>
  <c r="CA20" i="10"/>
  <c r="CR26" i="10"/>
  <c r="C26" i="10"/>
  <c r="CA114" i="10"/>
  <c r="CE14" i="10"/>
  <c r="CB14" i="10"/>
  <c r="CD14" i="10"/>
  <c r="CC14" i="10"/>
  <c r="CA14" i="10"/>
  <c r="AW14" i="10" s="1"/>
  <c r="C19" i="10"/>
  <c r="CB20" i="10"/>
  <c r="CB114" i="10"/>
  <c r="CK136" i="10"/>
  <c r="CC20" i="10"/>
  <c r="CR21" i="10"/>
  <c r="CL136" i="10"/>
  <c r="C160" i="10"/>
  <c r="C162" i="10"/>
  <c r="CP164" i="10"/>
  <c r="CL115" i="10"/>
  <c r="CK115" i="10"/>
  <c r="CB115" i="10"/>
  <c r="CA115" i="10"/>
  <c r="Q115" i="10" s="1"/>
  <c r="CO20" i="10"/>
  <c r="CF13" i="10"/>
  <c r="CA13" i="10"/>
  <c r="CE13" i="10"/>
  <c r="CD13" i="10"/>
  <c r="CC13" i="10"/>
  <c r="CB13" i="10"/>
  <c r="CO168" i="10"/>
  <c r="CK168" i="10"/>
  <c r="CN168" i="10"/>
  <c r="CM168" i="10"/>
  <c r="CL168" i="10"/>
  <c r="CR20" i="10"/>
  <c r="CP162" i="10"/>
  <c r="CN165" i="10"/>
  <c r="CO165" i="10"/>
  <c r="CM165" i="10"/>
  <c r="CL165" i="10"/>
  <c r="CK165" i="10"/>
  <c r="CG166" i="10"/>
  <c r="CN31" i="10"/>
  <c r="CP31" i="10"/>
  <c r="CO31" i="10"/>
  <c r="CP20" i="10"/>
  <c r="CB50" i="10"/>
  <c r="CM50" i="10"/>
  <c r="CL50" i="10"/>
  <c r="CK50" i="10"/>
  <c r="CC50" i="10"/>
  <c r="CO137" i="10"/>
  <c r="CN137" i="10"/>
  <c r="CM137" i="10"/>
  <c r="CD137" i="10"/>
  <c r="CL137" i="10"/>
  <c r="CK137" i="10"/>
  <c r="CE137" i="10"/>
  <c r="CP165" i="10"/>
  <c r="CF165" i="10"/>
  <c r="CQ20" i="10"/>
  <c r="CR18" i="10"/>
  <c r="C18" i="10"/>
  <c r="CL64" i="10"/>
  <c r="CK64" i="10"/>
  <c r="CB64" i="10"/>
  <c r="CA64" i="10"/>
  <c r="AN64" i="10" s="1"/>
  <c r="CL74" i="10"/>
  <c r="CK74" i="10"/>
  <c r="CB74" i="10"/>
  <c r="CA74" i="10"/>
  <c r="AN74" i="10" s="1"/>
  <c r="CS20" i="10"/>
  <c r="CB31" i="10"/>
  <c r="AV31" i="10" s="1"/>
  <c r="CB165" i="10"/>
  <c r="Y165" i="10" s="1"/>
  <c r="CM14" i="10"/>
  <c r="CL21" i="10"/>
  <c r="CK21" i="10"/>
  <c r="CI21" i="10"/>
  <c r="CD21" i="10"/>
  <c r="CF21" i="10"/>
  <c r="CE21" i="10"/>
  <c r="CH26" i="10"/>
  <c r="CC31" i="10"/>
  <c r="CA50" i="10"/>
  <c r="CA116" i="10"/>
  <c r="Q116" i="10" s="1"/>
  <c r="CA137" i="10"/>
  <c r="CP160" i="10"/>
  <c r="CC165" i="10"/>
  <c r="CA168" i="10"/>
  <c r="Y168" i="10" s="1"/>
  <c r="CI12" i="10"/>
  <c r="CC12" i="10"/>
  <c r="AW12" i="10" s="1"/>
  <c r="CF12" i="10"/>
  <c r="CE12" i="10"/>
  <c r="CD12" i="10"/>
  <c r="CI13" i="10"/>
  <c r="CN14" i="10"/>
  <c r="CG19" i="10"/>
  <c r="CD31" i="10"/>
  <c r="CB116" i="10"/>
  <c r="CB137" i="10"/>
  <c r="CQ160" i="10"/>
  <c r="CQ162" i="10"/>
  <c r="CD165" i="10"/>
  <c r="CB168" i="10"/>
  <c r="CK13" i="10"/>
  <c r="CO14" i="10"/>
  <c r="CH19" i="10"/>
  <c r="CE31" i="10"/>
  <c r="CK116" i="10"/>
  <c r="CC137" i="10"/>
  <c r="CL161" i="10"/>
  <c r="CK161" i="10"/>
  <c r="CB161" i="10"/>
  <c r="CE161" i="10"/>
  <c r="CD161" i="10"/>
  <c r="CC161" i="10"/>
  <c r="CE165" i="10"/>
  <c r="CC168" i="10"/>
  <c r="CL13" i="10"/>
  <c r="CP14" i="10"/>
  <c r="CF31" i="10"/>
  <c r="CA61" i="10"/>
  <c r="CA71" i="10"/>
  <c r="D163" i="10"/>
  <c r="CQ165" i="10"/>
  <c r="CD168" i="10"/>
  <c r="CM13" i="10"/>
  <c r="CA21" i="10"/>
  <c r="AW21" i="10" s="1"/>
  <c r="E30" i="10"/>
  <c r="CK31" i="10"/>
  <c r="CB61" i="10"/>
  <c r="CB71" i="10"/>
  <c r="E163" i="10"/>
  <c r="C164" i="10"/>
  <c r="C166" i="10"/>
  <c r="CE168" i="10"/>
  <c r="CS15" i="10"/>
  <c r="CO17" i="10"/>
  <c r="CS23" i="10"/>
  <c r="CO25" i="10"/>
  <c r="C16" i="10"/>
  <c r="CP17" i="10"/>
  <c r="C24" i="10"/>
  <c r="CP25" i="10"/>
  <c r="CA15" i="10"/>
  <c r="CA72" i="10"/>
  <c r="CB15" i="10"/>
  <c r="CB57" i="10"/>
  <c r="CB72" i="10"/>
  <c r="CA23" i="10"/>
  <c r="CA57" i="10"/>
  <c r="AN57" i="10" s="1"/>
  <c r="CA62" i="10"/>
  <c r="AN62" i="10" s="1"/>
  <c r="CA67" i="10"/>
  <c r="AN67" i="10" s="1"/>
  <c r="CB23" i="10"/>
  <c r="CB62" i="10"/>
  <c r="CB67" i="10"/>
  <c r="N181" i="8"/>
  <c r="M181" i="8"/>
  <c r="L181" i="8"/>
  <c r="K181" i="8"/>
  <c r="J181" i="8"/>
  <c r="I181" i="8"/>
  <c r="H181" i="8"/>
  <c r="G181" i="8"/>
  <c r="F181" i="8"/>
  <c r="E181" i="8"/>
  <c r="D180" i="8"/>
  <c r="C180" i="8"/>
  <c r="B180" i="8"/>
  <c r="D179" i="8"/>
  <c r="D181" i="8" s="1"/>
  <c r="C179" i="8"/>
  <c r="C181" i="8" s="1"/>
  <c r="CP168" i="8"/>
  <c r="CF168" i="8"/>
  <c r="E168" i="8"/>
  <c r="D168" i="8"/>
  <c r="X167" i="8"/>
  <c r="W167" i="8"/>
  <c r="V167" i="8"/>
  <c r="U167" i="8"/>
  <c r="T167" i="8"/>
  <c r="S167" i="8"/>
  <c r="R167" i="8"/>
  <c r="Q167" i="8"/>
  <c r="P167" i="8"/>
  <c r="O167" i="8"/>
  <c r="N167" i="8"/>
  <c r="M167" i="8"/>
  <c r="L167" i="8"/>
  <c r="K167" i="8"/>
  <c r="J167" i="8"/>
  <c r="I167" i="8"/>
  <c r="H167" i="8"/>
  <c r="G167" i="8"/>
  <c r="E167" i="8" s="1"/>
  <c r="F167" i="8"/>
  <c r="E166" i="8"/>
  <c r="CF166" i="8" s="1"/>
  <c r="D166" i="8"/>
  <c r="CQ166" i="8" s="1"/>
  <c r="E165" i="8"/>
  <c r="D165" i="8"/>
  <c r="CQ165" i="8" s="1"/>
  <c r="E164" i="8"/>
  <c r="CF164" i="8" s="1"/>
  <c r="D164" i="8"/>
  <c r="CQ164" i="8" s="1"/>
  <c r="X163" i="8"/>
  <c r="W163" i="8"/>
  <c r="V163" i="8"/>
  <c r="U163" i="8"/>
  <c r="T163" i="8"/>
  <c r="S163" i="8"/>
  <c r="R163" i="8"/>
  <c r="Q163" i="8"/>
  <c r="P163" i="8"/>
  <c r="O163" i="8"/>
  <c r="N163" i="8"/>
  <c r="M163" i="8"/>
  <c r="L163" i="8"/>
  <c r="K163" i="8"/>
  <c r="J163" i="8"/>
  <c r="I163" i="8"/>
  <c r="H163" i="8"/>
  <c r="G163" i="8"/>
  <c r="F163" i="8"/>
  <c r="E162" i="8"/>
  <c r="CP162" i="8" s="1"/>
  <c r="D162" i="8"/>
  <c r="CQ162" i="8" s="1"/>
  <c r="CP161" i="8"/>
  <c r="E161" i="8"/>
  <c r="CF161" i="8" s="1"/>
  <c r="D161" i="8"/>
  <c r="CQ161" i="8" s="1"/>
  <c r="C161" i="8"/>
  <c r="CN161" i="8" s="1"/>
  <c r="E160" i="8"/>
  <c r="CP160" i="8" s="1"/>
  <c r="D160" i="8"/>
  <c r="CQ160" i="8" s="1"/>
  <c r="B150" i="8"/>
  <c r="B149" i="8"/>
  <c r="B148" i="8"/>
  <c r="B147" i="8"/>
  <c r="B146" i="8"/>
  <c r="B145" i="8"/>
  <c r="B144" i="8"/>
  <c r="B143" i="8"/>
  <c r="AR138" i="8"/>
  <c r="AQ138" i="8"/>
  <c r="AP138" i="8"/>
  <c r="AO138" i="8"/>
  <c r="AN138" i="8"/>
  <c r="AM138" i="8"/>
  <c r="AL138" i="8"/>
  <c r="AK138" i="8"/>
  <c r="AJ138" i="8"/>
  <c r="AI138" i="8"/>
  <c r="AH138" i="8"/>
  <c r="AG138" i="8"/>
  <c r="AF138" i="8"/>
  <c r="AE138" i="8"/>
  <c r="AD138" i="8"/>
  <c r="AC138" i="8"/>
  <c r="AB138" i="8"/>
  <c r="AA138" i="8"/>
  <c r="Z138" i="8"/>
  <c r="Y138" i="8"/>
  <c r="X138" i="8"/>
  <c r="W138" i="8"/>
  <c r="V138" i="8"/>
  <c r="U138" i="8"/>
  <c r="T138" i="8"/>
  <c r="S138" i="8"/>
  <c r="R138" i="8"/>
  <c r="Q138" i="8"/>
  <c r="P138" i="8"/>
  <c r="O138" i="8"/>
  <c r="N138" i="8"/>
  <c r="M138" i="8"/>
  <c r="L138" i="8"/>
  <c r="K138" i="8"/>
  <c r="J138" i="8"/>
  <c r="I138" i="8"/>
  <c r="H138" i="8"/>
  <c r="G138" i="8"/>
  <c r="F138" i="8"/>
  <c r="D138" i="8" s="1"/>
  <c r="CN137" i="8"/>
  <c r="CA137" i="8"/>
  <c r="E137" i="8"/>
  <c r="D137" i="8"/>
  <c r="C137" i="8" s="1"/>
  <c r="CC137" i="8" s="1"/>
  <c r="E136" i="8"/>
  <c r="D136" i="8"/>
  <c r="E135" i="8"/>
  <c r="D135" i="8"/>
  <c r="C135" i="8" s="1"/>
  <c r="CK135" i="8" s="1"/>
  <c r="B130" i="8"/>
  <c r="D126" i="8"/>
  <c r="C126" i="8"/>
  <c r="B126" i="8" s="1"/>
  <c r="D125" i="8"/>
  <c r="C125" i="8"/>
  <c r="B125" i="8"/>
  <c r="D124" i="8"/>
  <c r="C124" i="8"/>
  <c r="D116" i="8"/>
  <c r="B116" i="8" s="1"/>
  <c r="CA116" i="8" s="1"/>
  <c r="C116" i="8"/>
  <c r="D115" i="8"/>
  <c r="C115" i="8"/>
  <c r="B115" i="8"/>
  <c r="CB115" i="8" s="1"/>
  <c r="D114" i="8"/>
  <c r="C114" i="8"/>
  <c r="F109" i="8"/>
  <c r="E109" i="8"/>
  <c r="D109" i="8"/>
  <c r="C109" i="8"/>
  <c r="B109" i="8"/>
  <c r="F102" i="8"/>
  <c r="E102" i="8"/>
  <c r="D102" i="8"/>
  <c r="C102" i="8"/>
  <c r="B102" i="8"/>
  <c r="E76" i="8"/>
  <c r="C76" i="8" s="1"/>
  <c r="CB76" i="8" s="1"/>
  <c r="D76" i="8"/>
  <c r="E75" i="8"/>
  <c r="D75" i="8"/>
  <c r="C75" i="8"/>
  <c r="CB75" i="8" s="1"/>
  <c r="E74" i="8"/>
  <c r="D74" i="8"/>
  <c r="C74" i="8"/>
  <c r="CB74" i="8" s="1"/>
  <c r="E73" i="8"/>
  <c r="D73" i="8"/>
  <c r="C73" i="8"/>
  <c r="CB73" i="8" s="1"/>
  <c r="E72" i="8"/>
  <c r="D72" i="8"/>
  <c r="E71" i="8"/>
  <c r="D71" i="8"/>
  <c r="E70" i="8"/>
  <c r="C70" i="8" s="1"/>
  <c r="D70" i="8"/>
  <c r="E69" i="8"/>
  <c r="C69" i="8" s="1"/>
  <c r="D69" i="8"/>
  <c r="E68" i="8"/>
  <c r="D68" i="8"/>
  <c r="E67" i="8"/>
  <c r="D67" i="8"/>
  <c r="E66" i="8"/>
  <c r="D66" i="8"/>
  <c r="E65" i="8"/>
  <c r="C65" i="8" s="1"/>
  <c r="D65" i="8"/>
  <c r="E64" i="8"/>
  <c r="D64" i="8"/>
  <c r="E63" i="8"/>
  <c r="D63" i="8"/>
  <c r="E62" i="8"/>
  <c r="D62" i="8"/>
  <c r="E61" i="8"/>
  <c r="C61" i="8" s="1"/>
  <c r="D61" i="8"/>
  <c r="CB60" i="8"/>
  <c r="E60" i="8"/>
  <c r="C60" i="8" s="1"/>
  <c r="D60" i="8"/>
  <c r="E59" i="8"/>
  <c r="D59" i="8"/>
  <c r="E58" i="8"/>
  <c r="D58" i="8"/>
  <c r="E57" i="8"/>
  <c r="D57" i="8"/>
  <c r="E56" i="8"/>
  <c r="D56" i="8"/>
  <c r="E55" i="8"/>
  <c r="D55" i="8"/>
  <c r="E50" i="8"/>
  <c r="D50" i="8"/>
  <c r="E49" i="8"/>
  <c r="D49" i="8"/>
  <c r="M38" i="8"/>
  <c r="L38" i="8"/>
  <c r="K38" i="8"/>
  <c r="J38" i="8"/>
  <c r="I38" i="8"/>
  <c r="H38" i="8"/>
  <c r="G38" i="8"/>
  <c r="F38" i="8"/>
  <c r="D38" i="8"/>
  <c r="C38" i="8"/>
  <c r="E37" i="8"/>
  <c r="E38" i="8" s="1"/>
  <c r="B37" i="8"/>
  <c r="E36" i="8"/>
  <c r="B36" i="8"/>
  <c r="B38" i="8" s="1"/>
  <c r="AU32" i="8"/>
  <c r="AT32" i="8"/>
  <c r="AS32" i="8"/>
  <c r="AR32" i="8"/>
  <c r="AQ32" i="8"/>
  <c r="AP32" i="8"/>
  <c r="AO32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D32" i="8"/>
  <c r="C32" i="8"/>
  <c r="G31" i="8"/>
  <c r="F31" i="8"/>
  <c r="E31" i="8"/>
  <c r="CB31" i="8" s="1"/>
  <c r="B31" i="8"/>
  <c r="G30" i="8"/>
  <c r="F30" i="8"/>
  <c r="B30" i="8"/>
  <c r="E26" i="8"/>
  <c r="CQ26" i="8" s="1"/>
  <c r="D26" i="8"/>
  <c r="E25" i="8"/>
  <c r="CQ25" i="8" s="1"/>
  <c r="D25" i="8"/>
  <c r="CR25" i="8" s="1"/>
  <c r="C25" i="8"/>
  <c r="E24" i="8"/>
  <c r="D24" i="8"/>
  <c r="CH24" i="8" s="1"/>
  <c r="E23" i="8"/>
  <c r="CQ23" i="8" s="1"/>
  <c r="D23" i="8"/>
  <c r="C23" i="8" s="1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D22" i="8" s="1"/>
  <c r="G22" i="8"/>
  <c r="F22" i="8"/>
  <c r="E21" i="8"/>
  <c r="CQ21" i="8" s="1"/>
  <c r="D21" i="8"/>
  <c r="CR21" i="8" s="1"/>
  <c r="CR20" i="8"/>
  <c r="E20" i="8"/>
  <c r="CQ20" i="8" s="1"/>
  <c r="D20" i="8"/>
  <c r="CH20" i="8" s="1"/>
  <c r="E19" i="8"/>
  <c r="CQ19" i="8" s="1"/>
  <c r="D19" i="8"/>
  <c r="CH19" i="8" s="1"/>
  <c r="C19" i="8"/>
  <c r="CN19" i="8" s="1"/>
  <c r="CR18" i="8"/>
  <c r="E18" i="8"/>
  <c r="CQ18" i="8" s="1"/>
  <c r="D18" i="8"/>
  <c r="CH18" i="8" s="1"/>
  <c r="E17" i="8"/>
  <c r="CQ17" i="8" s="1"/>
  <c r="D17" i="8"/>
  <c r="CR17" i="8" s="1"/>
  <c r="C17" i="8"/>
  <c r="E16" i="8"/>
  <c r="CQ16" i="8" s="1"/>
  <c r="D16" i="8"/>
  <c r="CH16" i="8" s="1"/>
  <c r="C16" i="8"/>
  <c r="E15" i="8"/>
  <c r="CQ15" i="8" s="1"/>
  <c r="D15" i="8"/>
  <c r="CR15" i="8" s="1"/>
  <c r="CR14" i="8"/>
  <c r="E14" i="8"/>
  <c r="CQ14" i="8" s="1"/>
  <c r="D14" i="8"/>
  <c r="CH14" i="8" s="1"/>
  <c r="CR13" i="8"/>
  <c r="E13" i="8"/>
  <c r="CQ13" i="8" s="1"/>
  <c r="D13" i="8"/>
  <c r="CH13" i="8" s="1"/>
  <c r="E12" i="8"/>
  <c r="CQ12" i="8" s="1"/>
  <c r="D12" i="8"/>
  <c r="CH12" i="8" s="1"/>
  <c r="C12" i="8"/>
  <c r="A5" i="8"/>
  <c r="A4" i="8"/>
  <c r="A3" i="8"/>
  <c r="A2" i="8"/>
  <c r="AS136" i="11" l="1"/>
  <c r="CS17" i="11"/>
  <c r="CP17" i="11"/>
  <c r="CO17" i="11"/>
  <c r="CL17" i="11"/>
  <c r="CK17" i="11"/>
  <c r="CA17" i="11"/>
  <c r="CD17" i="11"/>
  <c r="CB17" i="11"/>
  <c r="CN17" i="11"/>
  <c r="CM17" i="11"/>
  <c r="CI17" i="11"/>
  <c r="CE17" i="11"/>
  <c r="CF17" i="11"/>
  <c r="CC17" i="11"/>
  <c r="CN26" i="11"/>
  <c r="CP26" i="11"/>
  <c r="CO26" i="11"/>
  <c r="CM26" i="11"/>
  <c r="CI26" i="11"/>
  <c r="CD26" i="11"/>
  <c r="CC26" i="11"/>
  <c r="CL26" i="11"/>
  <c r="CK26" i="11"/>
  <c r="CF26" i="11"/>
  <c r="CB26" i="11"/>
  <c r="CA26" i="11"/>
  <c r="CS26" i="11"/>
  <c r="CE26" i="11"/>
  <c r="AN62" i="11"/>
  <c r="Y160" i="11"/>
  <c r="AW12" i="11"/>
  <c r="AW15" i="11"/>
  <c r="Y166" i="11"/>
  <c r="AN76" i="11"/>
  <c r="AO50" i="11"/>
  <c r="Y164" i="11"/>
  <c r="CN162" i="11"/>
  <c r="CM162" i="11"/>
  <c r="CL162" i="11"/>
  <c r="CK162" i="11"/>
  <c r="CE162" i="11"/>
  <c r="CC162" i="11"/>
  <c r="CB162" i="11"/>
  <c r="CA162" i="11"/>
  <c r="CD162" i="11"/>
  <c r="C163" i="11"/>
  <c r="A205" i="11" s="1"/>
  <c r="CO162" i="11"/>
  <c r="Q115" i="11"/>
  <c r="AS137" i="11"/>
  <c r="CS25" i="11"/>
  <c r="CP25" i="11"/>
  <c r="CO25" i="11"/>
  <c r="CL25" i="11"/>
  <c r="CK25" i="11"/>
  <c r="CI25" i="11"/>
  <c r="CA25" i="11"/>
  <c r="AW25" i="11" s="1"/>
  <c r="CN25" i="11"/>
  <c r="CM25" i="11"/>
  <c r="CE25" i="11"/>
  <c r="CD25" i="11"/>
  <c r="CC25" i="11"/>
  <c r="CF25" i="11"/>
  <c r="CB25" i="11"/>
  <c r="CO165" i="11"/>
  <c r="CN165" i="11"/>
  <c r="CL165" i="11"/>
  <c r="CM165" i="11"/>
  <c r="CK165" i="11"/>
  <c r="CE165" i="11"/>
  <c r="CD165" i="11"/>
  <c r="CC165" i="11"/>
  <c r="CA165" i="11"/>
  <c r="Y165" i="11" s="1"/>
  <c r="CB165" i="11"/>
  <c r="CL21" i="11"/>
  <c r="CK21" i="11"/>
  <c r="CI21" i="11"/>
  <c r="CF21" i="11"/>
  <c r="CC21" i="11"/>
  <c r="CB21" i="11"/>
  <c r="CA21" i="11"/>
  <c r="CP21" i="11"/>
  <c r="CO21" i="11"/>
  <c r="CM21" i="11"/>
  <c r="CN21" i="11"/>
  <c r="CE21" i="11"/>
  <c r="CD21" i="11"/>
  <c r="CS21" i="11"/>
  <c r="Y168" i="11"/>
  <c r="CN20" i="11"/>
  <c r="CM20" i="11"/>
  <c r="CI20" i="11"/>
  <c r="CL20" i="11"/>
  <c r="CK20" i="11"/>
  <c r="CE20" i="11"/>
  <c r="CD20" i="11"/>
  <c r="CC20" i="11"/>
  <c r="CO20" i="11"/>
  <c r="CF20" i="11"/>
  <c r="CB20" i="11"/>
  <c r="CS20" i="11"/>
  <c r="CP20" i="11"/>
  <c r="CA20" i="11"/>
  <c r="CN18" i="11"/>
  <c r="CP18" i="11"/>
  <c r="CO18" i="11"/>
  <c r="CM18" i="11"/>
  <c r="CI18" i="11"/>
  <c r="CF18" i="11"/>
  <c r="CE18" i="11"/>
  <c r="CC18" i="11"/>
  <c r="CS18" i="11"/>
  <c r="CL18" i="11"/>
  <c r="CK18" i="11"/>
  <c r="CD18" i="11"/>
  <c r="CB18" i="11"/>
  <c r="CA18" i="11"/>
  <c r="AW18" i="11" s="1"/>
  <c r="AW23" i="11"/>
  <c r="AN55" i="11"/>
  <c r="AV30" i="11"/>
  <c r="Q116" i="11"/>
  <c r="AN72" i="11"/>
  <c r="CE14" i="11"/>
  <c r="CD14" i="11"/>
  <c r="CA14" i="11"/>
  <c r="CC14" i="11"/>
  <c r="CB14" i="11"/>
  <c r="CM14" i="11"/>
  <c r="CL14" i="11"/>
  <c r="CI14" i="11"/>
  <c r="CF14" i="11"/>
  <c r="CS14" i="11"/>
  <c r="CK14" i="11"/>
  <c r="B205" i="11" s="1"/>
  <c r="CO14" i="11"/>
  <c r="CN14" i="11"/>
  <c r="CP14" i="11"/>
  <c r="AS137" i="10"/>
  <c r="AN71" i="10"/>
  <c r="Y161" i="10"/>
  <c r="AW23" i="10"/>
  <c r="AW13" i="10"/>
  <c r="CA24" i="10"/>
  <c r="CS24" i="10"/>
  <c r="CO24" i="10"/>
  <c r="CP24" i="10"/>
  <c r="CF24" i="10"/>
  <c r="CE24" i="10"/>
  <c r="CD24" i="10"/>
  <c r="CC24" i="10"/>
  <c r="CB24" i="10"/>
  <c r="CN24" i="10"/>
  <c r="CM24" i="10"/>
  <c r="CL24" i="10"/>
  <c r="CK24" i="10"/>
  <c r="CI24" i="10"/>
  <c r="CN164" i="10"/>
  <c r="CL164" i="10"/>
  <c r="CK164" i="10"/>
  <c r="CD164" i="10"/>
  <c r="CM164" i="10"/>
  <c r="CE164" i="10"/>
  <c r="CO164" i="10"/>
  <c r="CC164" i="10"/>
  <c r="CB164" i="10"/>
  <c r="CA164" i="10"/>
  <c r="Y164" i="10" s="1"/>
  <c r="E32" i="10"/>
  <c r="CP30" i="10"/>
  <c r="CO30" i="10"/>
  <c r="CK30" i="10"/>
  <c r="CN30" i="10"/>
  <c r="CM30" i="10"/>
  <c r="CL30" i="10"/>
  <c r="CF30" i="10"/>
  <c r="CE30" i="10"/>
  <c r="CD30" i="10"/>
  <c r="CC30" i="10"/>
  <c r="CB30" i="10"/>
  <c r="CA30" i="10"/>
  <c r="CP19" i="10"/>
  <c r="CO19" i="10"/>
  <c r="CN19" i="10"/>
  <c r="CM19" i="10"/>
  <c r="CL19" i="10"/>
  <c r="CK19" i="10"/>
  <c r="CI19" i="10"/>
  <c r="CF19" i="10"/>
  <c r="CE19" i="10"/>
  <c r="CD19" i="10"/>
  <c r="CB19" i="10"/>
  <c r="CA19" i="10"/>
  <c r="CC19" i="10"/>
  <c r="CS19" i="10"/>
  <c r="AW15" i="10"/>
  <c r="Q114" i="10"/>
  <c r="AW20" i="10"/>
  <c r="AS136" i="10"/>
  <c r="CN162" i="10"/>
  <c r="CL162" i="10"/>
  <c r="CK162" i="10"/>
  <c r="CD162" i="10"/>
  <c r="CM162" i="10"/>
  <c r="CE162" i="10"/>
  <c r="CO162" i="10"/>
  <c r="CB162" i="10"/>
  <c r="CC162" i="10"/>
  <c r="CA162" i="10"/>
  <c r="Y162" i="10" s="1"/>
  <c r="AN72" i="10"/>
  <c r="AO50" i="10"/>
  <c r="AN61" i="10"/>
  <c r="CP18" i="10"/>
  <c r="CO18" i="10"/>
  <c r="CK18" i="10"/>
  <c r="CN18" i="10"/>
  <c r="CM18" i="10"/>
  <c r="CL18" i="10"/>
  <c r="CD18" i="10"/>
  <c r="CC18" i="10"/>
  <c r="CB18" i="10"/>
  <c r="CA18" i="10"/>
  <c r="CS18" i="10"/>
  <c r="CI18" i="10"/>
  <c r="CF18" i="10"/>
  <c r="CE18" i="10"/>
  <c r="CA16" i="10"/>
  <c r="CS16" i="10"/>
  <c r="CP16" i="10"/>
  <c r="CN16" i="10"/>
  <c r="CM16" i="10"/>
  <c r="CK16" i="10"/>
  <c r="B205" i="10" s="1"/>
  <c r="CO16" i="10"/>
  <c r="CL16" i="10"/>
  <c r="CF16" i="10"/>
  <c r="CE16" i="10"/>
  <c r="CD16" i="10"/>
  <c r="CC16" i="10"/>
  <c r="CB16" i="10"/>
  <c r="CI16" i="10"/>
  <c r="CP26" i="10"/>
  <c r="CO26" i="10"/>
  <c r="CK26" i="10"/>
  <c r="CN26" i="10"/>
  <c r="CM26" i="10"/>
  <c r="CL26" i="10"/>
  <c r="CS26" i="10"/>
  <c r="CI26" i="10"/>
  <c r="CF26" i="10"/>
  <c r="CE26" i="10"/>
  <c r="CB26" i="10"/>
  <c r="CD26" i="10"/>
  <c r="CC26" i="10"/>
  <c r="CA26" i="10"/>
  <c r="AW26" i="10" s="1"/>
  <c r="CO166" i="10"/>
  <c r="CK166" i="10"/>
  <c r="CN166" i="10"/>
  <c r="CM166" i="10"/>
  <c r="CL166" i="10"/>
  <c r="CE166" i="10"/>
  <c r="CD166" i="10"/>
  <c r="CC166" i="10"/>
  <c r="CB166" i="10"/>
  <c r="CA166" i="10"/>
  <c r="Y166" i="10" s="1"/>
  <c r="CE160" i="10"/>
  <c r="CD160" i="10"/>
  <c r="CC160" i="10"/>
  <c r="CB160" i="10"/>
  <c r="CA160" i="10"/>
  <c r="Y160" i="10" s="1"/>
  <c r="C163" i="10"/>
  <c r="CO160" i="10"/>
  <c r="CM160" i="10"/>
  <c r="CL160" i="10"/>
  <c r="CK160" i="10"/>
  <c r="CN160" i="10"/>
  <c r="CA23" i="8"/>
  <c r="CP23" i="8"/>
  <c r="C72" i="8"/>
  <c r="CB72" i="8" s="1"/>
  <c r="CR24" i="8"/>
  <c r="C56" i="8"/>
  <c r="CB56" i="8" s="1"/>
  <c r="CP164" i="8"/>
  <c r="C62" i="8"/>
  <c r="CH15" i="8"/>
  <c r="C63" i="8"/>
  <c r="CL63" i="8" s="1"/>
  <c r="CG164" i="8"/>
  <c r="CF160" i="8"/>
  <c r="CA135" i="8"/>
  <c r="CH17" i="8"/>
  <c r="C18" i="8"/>
  <c r="C59" i="8"/>
  <c r="CB59" i="8" s="1"/>
  <c r="C68" i="8"/>
  <c r="CB68" i="8" s="1"/>
  <c r="C136" i="8"/>
  <c r="CO136" i="8" s="1"/>
  <c r="CC161" i="8"/>
  <c r="C138" i="8"/>
  <c r="E22" i="8"/>
  <c r="C22" i="8" s="1"/>
  <c r="C165" i="8"/>
  <c r="C66" i="8"/>
  <c r="CG25" i="8"/>
  <c r="C67" i="8"/>
  <c r="CB67" i="8" s="1"/>
  <c r="CE161" i="8"/>
  <c r="CG166" i="8"/>
  <c r="CH23" i="8"/>
  <c r="C55" i="8"/>
  <c r="CA55" i="8" s="1"/>
  <c r="CR16" i="8"/>
  <c r="CH21" i="8"/>
  <c r="B32" i="8"/>
  <c r="CK115" i="8"/>
  <c r="CG161" i="8"/>
  <c r="CP166" i="8"/>
  <c r="C49" i="8"/>
  <c r="B124" i="8"/>
  <c r="CF162" i="8"/>
  <c r="C50" i="8"/>
  <c r="E163" i="8"/>
  <c r="C64" i="8"/>
  <c r="CB64" i="8" s="1"/>
  <c r="CR19" i="8"/>
  <c r="C57" i="8"/>
  <c r="CL57" i="8" s="1"/>
  <c r="C58" i="8"/>
  <c r="CB58" i="8" s="1"/>
  <c r="CK161" i="8"/>
  <c r="C71" i="8"/>
  <c r="CL71" i="8" s="1"/>
  <c r="E138" i="8"/>
  <c r="CA19" i="8"/>
  <c r="CR23" i="8"/>
  <c r="CP19" i="8"/>
  <c r="CG165" i="8"/>
  <c r="CH25" i="8"/>
  <c r="B114" i="8"/>
  <c r="CA114" i="8" s="1"/>
  <c r="Q114" i="8" s="1"/>
  <c r="CG12" i="8"/>
  <c r="G32" i="8"/>
  <c r="D167" i="8"/>
  <c r="C167" i="8" s="1"/>
  <c r="CK50" i="8"/>
  <c r="CM50" i="8"/>
  <c r="CB50" i="8"/>
  <c r="CA50" i="8"/>
  <c r="CL50" i="8"/>
  <c r="CC50" i="8"/>
  <c r="CM49" i="8"/>
  <c r="CB49" i="8"/>
  <c r="CK49" i="8"/>
  <c r="CL49" i="8"/>
  <c r="CA49" i="8"/>
  <c r="CC49" i="8"/>
  <c r="CB55" i="8"/>
  <c r="CL55" i="8"/>
  <c r="CM12" i="8"/>
  <c r="CD12" i="8"/>
  <c r="CS12" i="8"/>
  <c r="CO12" i="8"/>
  <c r="CK12" i="8"/>
  <c r="CP12" i="8"/>
  <c r="CM16" i="8"/>
  <c r="CD16" i="8"/>
  <c r="CS16" i="8"/>
  <c r="CO16" i="8"/>
  <c r="CK16" i="8"/>
  <c r="CF16" i="8"/>
  <c r="CB16" i="8"/>
  <c r="CL16" i="8"/>
  <c r="CS17" i="8"/>
  <c r="CO17" i="8"/>
  <c r="CK17" i="8"/>
  <c r="CF17" i="8"/>
  <c r="CB17" i="8"/>
  <c r="CM17" i="8"/>
  <c r="CD17" i="8"/>
  <c r="CI17" i="8"/>
  <c r="CQ24" i="8"/>
  <c r="CG24" i="8"/>
  <c r="CS25" i="8"/>
  <c r="CO25" i="8"/>
  <c r="CK25" i="8"/>
  <c r="CF25" i="8"/>
  <c r="CB25" i="8"/>
  <c r="CN25" i="8"/>
  <c r="CC25" i="8"/>
  <c r="CL25" i="8"/>
  <c r="CE25" i="8"/>
  <c r="CD25" i="8"/>
  <c r="CM25" i="8"/>
  <c r="CB114" i="8"/>
  <c r="CK114" i="8"/>
  <c r="CL114" i="8"/>
  <c r="CI12" i="8"/>
  <c r="CG14" i="8"/>
  <c r="CG15" i="8"/>
  <c r="CE16" i="8"/>
  <c r="CN16" i="8"/>
  <c r="CE17" i="8"/>
  <c r="CL17" i="8"/>
  <c r="CO18" i="8"/>
  <c r="CF18" i="8"/>
  <c r="CB18" i="8"/>
  <c r="CC18" i="8"/>
  <c r="CL18" i="8"/>
  <c r="CC19" i="8"/>
  <c r="CI19" i="8"/>
  <c r="CS23" i="8"/>
  <c r="CO23" i="8"/>
  <c r="CK23" i="8"/>
  <c r="CF23" i="8"/>
  <c r="CB23" i="8"/>
  <c r="AW23" i="8" s="1"/>
  <c r="CM23" i="8"/>
  <c r="CD23" i="8"/>
  <c r="CC23" i="8"/>
  <c r="CP25" i="8"/>
  <c r="CP31" i="8"/>
  <c r="CL31" i="8"/>
  <c r="CD31" i="8"/>
  <c r="CM31" i="8"/>
  <c r="CC31" i="8"/>
  <c r="CO31" i="8"/>
  <c r="CF31" i="8"/>
  <c r="CA31" i="8"/>
  <c r="AV31" i="8" s="1"/>
  <c r="CE31" i="8"/>
  <c r="CL62" i="8"/>
  <c r="CK62" i="8"/>
  <c r="CA62" i="8"/>
  <c r="AN62" i="8" s="1"/>
  <c r="CB63" i="8"/>
  <c r="CL66" i="8"/>
  <c r="CK66" i="8"/>
  <c r="CA66" i="8"/>
  <c r="AN66" i="8" s="1"/>
  <c r="CL70" i="8"/>
  <c r="CK70" i="8"/>
  <c r="CA70" i="8"/>
  <c r="CE12" i="8"/>
  <c r="CL12" i="8"/>
  <c r="C13" i="8"/>
  <c r="CG16" i="8"/>
  <c r="CP16" i="8"/>
  <c r="CG17" i="8"/>
  <c r="CN17" i="8"/>
  <c r="CE18" i="8"/>
  <c r="CN18" i="8"/>
  <c r="CE19" i="8"/>
  <c r="CL19" i="8"/>
  <c r="C20" i="8"/>
  <c r="C21" i="8"/>
  <c r="CE23" i="8"/>
  <c r="CL23" i="8"/>
  <c r="C24" i="8"/>
  <c r="CK31" i="8"/>
  <c r="CL61" i="8"/>
  <c r="CA61" i="8"/>
  <c r="CK61" i="8"/>
  <c r="CB62" i="8"/>
  <c r="CL65" i="8"/>
  <c r="CA65" i="8"/>
  <c r="CK65" i="8"/>
  <c r="CB66" i="8"/>
  <c r="CL69" i="8"/>
  <c r="CA69" i="8"/>
  <c r="CK69" i="8"/>
  <c r="CB70" i="8"/>
  <c r="CM135" i="8"/>
  <c r="CD135" i="8"/>
  <c r="CO135" i="8"/>
  <c r="CE135" i="8"/>
  <c r="CL135" i="8"/>
  <c r="CB135" i="8"/>
  <c r="CC135" i="8"/>
  <c r="CN135" i="8"/>
  <c r="CA12" i="8"/>
  <c r="CF12" i="8"/>
  <c r="CN12" i="8"/>
  <c r="C14" i="8"/>
  <c r="C15" i="8"/>
  <c r="CA16" i="8"/>
  <c r="CI16" i="8"/>
  <c r="CA17" i="8"/>
  <c r="CP17" i="8"/>
  <c r="CG18" i="8"/>
  <c r="CP18" i="8"/>
  <c r="CG19" i="8"/>
  <c r="CG23" i="8"/>
  <c r="CN23" i="8"/>
  <c r="CA25" i="8"/>
  <c r="CI25" i="8"/>
  <c r="CH26" i="8"/>
  <c r="C26" i="8"/>
  <c r="CR26" i="8"/>
  <c r="CN31" i="8"/>
  <c r="CK56" i="8"/>
  <c r="CA56" i="8"/>
  <c r="AN56" i="8" s="1"/>
  <c r="CB57" i="8"/>
  <c r="CL60" i="8"/>
  <c r="CK60" i="8"/>
  <c r="CA60" i="8"/>
  <c r="AN60" i="8" s="1"/>
  <c r="CB61" i="8"/>
  <c r="CL64" i="8"/>
  <c r="CK64" i="8"/>
  <c r="CA64" i="8"/>
  <c r="AN64" i="8" s="1"/>
  <c r="CB65" i="8"/>
  <c r="CK68" i="8"/>
  <c r="CA68" i="8"/>
  <c r="AN68" i="8" s="1"/>
  <c r="CB69" i="8"/>
  <c r="CL72" i="8"/>
  <c r="CK72" i="8"/>
  <c r="CA72" i="8"/>
  <c r="AN72" i="8" s="1"/>
  <c r="CM165" i="8"/>
  <c r="CB165" i="8"/>
  <c r="CN165" i="8"/>
  <c r="CE165" i="8"/>
  <c r="CK165" i="8"/>
  <c r="CC165" i="8"/>
  <c r="CL165" i="8"/>
  <c r="CD165" i="8"/>
  <c r="CB12" i="8"/>
  <c r="CG13" i="8"/>
  <c r="CC16" i="8"/>
  <c r="CC17" i="8"/>
  <c r="CG20" i="8"/>
  <c r="CG21" i="8"/>
  <c r="CL59" i="8"/>
  <c r="CA59" i="8"/>
  <c r="AN59" i="8" s="1"/>
  <c r="CK59" i="8"/>
  <c r="CC12" i="8"/>
  <c r="CR12" i="8"/>
  <c r="CS19" i="8"/>
  <c r="CO19" i="8"/>
  <c r="CK19" i="8"/>
  <c r="CF19" i="8"/>
  <c r="CB19" i="8"/>
  <c r="CM19" i="8"/>
  <c r="CD19" i="8"/>
  <c r="CI23" i="8"/>
  <c r="CL58" i="8"/>
  <c r="CA58" i="8"/>
  <c r="AN58" i="8" s="1"/>
  <c r="Q116" i="8"/>
  <c r="E30" i="8"/>
  <c r="F32" i="8"/>
  <c r="CM137" i="8"/>
  <c r="CD137" i="8"/>
  <c r="CL137" i="8"/>
  <c r="CB137" i="8"/>
  <c r="CO137" i="8"/>
  <c r="CE137" i="8"/>
  <c r="CK137" i="8"/>
  <c r="CG162" i="8"/>
  <c r="C162" i="8"/>
  <c r="C164" i="8"/>
  <c r="C166" i="8"/>
  <c r="CG168" i="8"/>
  <c r="C168" i="8"/>
  <c r="CQ168" i="8"/>
  <c r="CG26" i="8"/>
  <c r="CL73" i="8"/>
  <c r="CA73" i="8"/>
  <c r="AN73" i="8" s="1"/>
  <c r="CK73" i="8"/>
  <c r="CL74" i="8"/>
  <c r="CK74" i="8"/>
  <c r="CA74" i="8"/>
  <c r="AN74" i="8" s="1"/>
  <c r="CL75" i="8"/>
  <c r="CA75" i="8"/>
  <c r="AN75" i="8" s="1"/>
  <c r="CK75" i="8"/>
  <c r="CL76" i="8"/>
  <c r="CK76" i="8"/>
  <c r="CA76" i="8"/>
  <c r="AN76" i="8" s="1"/>
  <c r="CB116" i="8"/>
  <c r="CK116" i="8"/>
  <c r="CL116" i="8"/>
  <c r="AS137" i="8"/>
  <c r="D163" i="8"/>
  <c r="CG160" i="8"/>
  <c r="C160" i="8"/>
  <c r="CF165" i="8"/>
  <c r="CP165" i="8"/>
  <c r="CA115" i="8"/>
  <c r="Q115" i="8" s="1"/>
  <c r="CM161" i="8"/>
  <c r="CB161" i="8"/>
  <c r="CA161" i="8"/>
  <c r="CO161" i="8"/>
  <c r="CL115" i="8"/>
  <c r="CD161" i="8"/>
  <c r="CL161" i="8"/>
  <c r="B179" i="8"/>
  <c r="B181" i="8" s="1"/>
  <c r="N181" i="7"/>
  <c r="M181" i="7"/>
  <c r="L181" i="7"/>
  <c r="K181" i="7"/>
  <c r="J181" i="7"/>
  <c r="I181" i="7"/>
  <c r="H181" i="7"/>
  <c r="G181" i="7"/>
  <c r="F181" i="7"/>
  <c r="E181" i="7"/>
  <c r="D180" i="7"/>
  <c r="C180" i="7"/>
  <c r="B180" i="7"/>
  <c r="D179" i="7"/>
  <c r="C179" i="7"/>
  <c r="CF168" i="7"/>
  <c r="E168" i="7"/>
  <c r="CP168" i="7" s="1"/>
  <c r="D168" i="7"/>
  <c r="X167" i="7"/>
  <c r="W167" i="7"/>
  <c r="V167" i="7"/>
  <c r="U167" i="7"/>
  <c r="T167" i="7"/>
  <c r="S167" i="7"/>
  <c r="R167" i="7"/>
  <c r="Q167" i="7"/>
  <c r="P167" i="7"/>
  <c r="O167" i="7"/>
  <c r="N167" i="7"/>
  <c r="M167" i="7"/>
  <c r="L167" i="7"/>
  <c r="K167" i="7"/>
  <c r="J167" i="7"/>
  <c r="I167" i="7"/>
  <c r="H167" i="7"/>
  <c r="D167" i="7" s="1"/>
  <c r="G167" i="7"/>
  <c r="E167" i="7" s="1"/>
  <c r="F167" i="7"/>
  <c r="E166" i="7"/>
  <c r="CP166" i="7" s="1"/>
  <c r="D166" i="7"/>
  <c r="CF165" i="7"/>
  <c r="E165" i="7"/>
  <c r="CP165" i="7" s="1"/>
  <c r="D165" i="7"/>
  <c r="CQ164" i="7"/>
  <c r="CF164" i="7"/>
  <c r="E164" i="7"/>
  <c r="CP164" i="7" s="1"/>
  <c r="D164" i="7"/>
  <c r="X163" i="7"/>
  <c r="W163" i="7"/>
  <c r="V163" i="7"/>
  <c r="U163" i="7"/>
  <c r="T163" i="7"/>
  <c r="S163" i="7"/>
  <c r="R163" i="7"/>
  <c r="Q163" i="7"/>
  <c r="P163" i="7"/>
  <c r="O163" i="7"/>
  <c r="N163" i="7"/>
  <c r="M163" i="7"/>
  <c r="L163" i="7"/>
  <c r="K163" i="7"/>
  <c r="J163" i="7"/>
  <c r="I163" i="7"/>
  <c r="H163" i="7"/>
  <c r="G163" i="7"/>
  <c r="F163" i="7"/>
  <c r="CF162" i="7"/>
  <c r="E162" i="7"/>
  <c r="CP162" i="7" s="1"/>
  <c r="D162" i="7"/>
  <c r="CQ162" i="7" s="1"/>
  <c r="E161" i="7"/>
  <c r="CP161" i="7" s="1"/>
  <c r="D161" i="7"/>
  <c r="E160" i="7"/>
  <c r="CF160" i="7" s="1"/>
  <c r="D160" i="7"/>
  <c r="CQ160" i="7" s="1"/>
  <c r="B150" i="7"/>
  <c r="B149" i="7"/>
  <c r="B148" i="7"/>
  <c r="B147" i="7"/>
  <c r="B146" i="7"/>
  <c r="B145" i="7"/>
  <c r="B144" i="7"/>
  <c r="B143" i="7"/>
  <c r="AR138" i="7"/>
  <c r="AQ138" i="7"/>
  <c r="AP138" i="7"/>
  <c r="AO138" i="7"/>
  <c r="AN138" i="7"/>
  <c r="AM138" i="7"/>
  <c r="AL138" i="7"/>
  <c r="AK138" i="7"/>
  <c r="AJ138" i="7"/>
  <c r="AI138" i="7"/>
  <c r="AH138" i="7"/>
  <c r="AG138" i="7"/>
  <c r="AF138" i="7"/>
  <c r="AE138" i="7"/>
  <c r="AD138" i="7"/>
  <c r="AC138" i="7"/>
  <c r="AB138" i="7"/>
  <c r="AA138" i="7"/>
  <c r="Z138" i="7"/>
  <c r="Y138" i="7"/>
  <c r="X138" i="7"/>
  <c r="W138" i="7"/>
  <c r="V138" i="7"/>
  <c r="U138" i="7"/>
  <c r="T138" i="7"/>
  <c r="S138" i="7"/>
  <c r="R138" i="7"/>
  <c r="Q138" i="7"/>
  <c r="P138" i="7"/>
  <c r="D138" i="7" s="1"/>
  <c r="O138" i="7"/>
  <c r="N138" i="7"/>
  <c r="M138" i="7"/>
  <c r="L138" i="7"/>
  <c r="K138" i="7"/>
  <c r="J138" i="7"/>
  <c r="I138" i="7"/>
  <c r="H138" i="7"/>
  <c r="G138" i="7"/>
  <c r="F138" i="7"/>
  <c r="E137" i="7"/>
  <c r="D137" i="7"/>
  <c r="E136" i="7"/>
  <c r="D136" i="7"/>
  <c r="C136" i="7" s="1"/>
  <c r="CB136" i="7" s="1"/>
  <c r="E135" i="7"/>
  <c r="D135" i="7"/>
  <c r="B130" i="7"/>
  <c r="D126" i="7"/>
  <c r="C126" i="7"/>
  <c r="B126" i="7" s="1"/>
  <c r="D125" i="7"/>
  <c r="C125" i="7"/>
  <c r="B125" i="7" s="1"/>
  <c r="D124" i="7"/>
  <c r="C124" i="7"/>
  <c r="B124" i="7" s="1"/>
  <c r="D116" i="7"/>
  <c r="C116" i="7"/>
  <c r="B116" i="7" s="1"/>
  <c r="CB116" i="7" s="1"/>
  <c r="D115" i="7"/>
  <c r="C115" i="7"/>
  <c r="B115" i="7"/>
  <c r="CA115" i="7" s="1"/>
  <c r="D114" i="7"/>
  <c r="C114" i="7"/>
  <c r="B114" i="7" s="1"/>
  <c r="CB114" i="7" s="1"/>
  <c r="F109" i="7"/>
  <c r="E109" i="7"/>
  <c r="D109" i="7"/>
  <c r="C109" i="7"/>
  <c r="B109" i="7"/>
  <c r="F102" i="7"/>
  <c r="E102" i="7"/>
  <c r="D102" i="7"/>
  <c r="C102" i="7"/>
  <c r="B102" i="7"/>
  <c r="E76" i="7"/>
  <c r="D76" i="7"/>
  <c r="E75" i="7"/>
  <c r="D75" i="7"/>
  <c r="E74" i="7"/>
  <c r="D74" i="7"/>
  <c r="E73" i="7"/>
  <c r="D73" i="7"/>
  <c r="E72" i="7"/>
  <c r="D72" i="7"/>
  <c r="E71" i="7"/>
  <c r="D71" i="7"/>
  <c r="E70" i="7"/>
  <c r="D70" i="7"/>
  <c r="E69" i="7"/>
  <c r="D69" i="7"/>
  <c r="E68" i="7"/>
  <c r="D68" i="7"/>
  <c r="E67" i="7"/>
  <c r="D67" i="7"/>
  <c r="E66" i="7"/>
  <c r="D66" i="7"/>
  <c r="E65" i="7"/>
  <c r="D65" i="7"/>
  <c r="E64" i="7"/>
  <c r="D64" i="7"/>
  <c r="E63" i="7"/>
  <c r="D63" i="7"/>
  <c r="E62" i="7"/>
  <c r="D62" i="7"/>
  <c r="E61" i="7"/>
  <c r="D61" i="7"/>
  <c r="E60" i="7"/>
  <c r="D60" i="7"/>
  <c r="E59" i="7"/>
  <c r="D59" i="7"/>
  <c r="E58" i="7"/>
  <c r="D58" i="7"/>
  <c r="C58" i="7" s="1"/>
  <c r="CB58" i="7" s="1"/>
  <c r="E57" i="7"/>
  <c r="D57" i="7"/>
  <c r="C57" i="7" s="1"/>
  <c r="CB57" i="7" s="1"/>
  <c r="E56" i="7"/>
  <c r="D56" i="7"/>
  <c r="C56" i="7" s="1"/>
  <c r="CB56" i="7" s="1"/>
  <c r="E55" i="7"/>
  <c r="D55" i="7"/>
  <c r="E50" i="7"/>
  <c r="D50" i="7"/>
  <c r="C50" i="7" s="1"/>
  <c r="CB50" i="7" s="1"/>
  <c r="E49" i="7"/>
  <c r="D49" i="7"/>
  <c r="C49" i="7" s="1"/>
  <c r="M38" i="7"/>
  <c r="L38" i="7"/>
  <c r="K38" i="7"/>
  <c r="J38" i="7"/>
  <c r="I38" i="7"/>
  <c r="H38" i="7"/>
  <c r="G38" i="7"/>
  <c r="F38" i="7"/>
  <c r="D38" i="7"/>
  <c r="C38" i="7"/>
  <c r="E37" i="7"/>
  <c r="B37" i="7"/>
  <c r="E36" i="7"/>
  <c r="E38" i="7" s="1"/>
  <c r="B36" i="7"/>
  <c r="B38" i="7" s="1"/>
  <c r="AU32" i="7"/>
  <c r="AT32" i="7"/>
  <c r="AS32" i="7"/>
  <c r="AR32" i="7"/>
  <c r="AQ32" i="7"/>
  <c r="AP32" i="7"/>
  <c r="AO32" i="7"/>
  <c r="AN32" i="7"/>
  <c r="AM32" i="7"/>
  <c r="AL32" i="7"/>
  <c r="AK32" i="7"/>
  <c r="AJ32" i="7"/>
  <c r="AI32" i="7"/>
  <c r="AH32" i="7"/>
  <c r="AG32" i="7"/>
  <c r="AF32" i="7"/>
  <c r="AE32" i="7"/>
  <c r="AD32" i="7"/>
  <c r="AC32" i="7"/>
  <c r="AB32" i="7"/>
  <c r="AA32" i="7"/>
  <c r="Z32" i="7"/>
  <c r="Y32" i="7"/>
  <c r="X32" i="7"/>
  <c r="W32" i="7"/>
  <c r="V32" i="7"/>
  <c r="U32" i="7"/>
  <c r="T32" i="7"/>
  <c r="S32" i="7"/>
  <c r="R32" i="7"/>
  <c r="Q32" i="7"/>
  <c r="P32" i="7"/>
  <c r="O32" i="7"/>
  <c r="N32" i="7"/>
  <c r="M32" i="7"/>
  <c r="L32" i="7"/>
  <c r="K32" i="7"/>
  <c r="J32" i="7"/>
  <c r="I32" i="7"/>
  <c r="H32" i="7"/>
  <c r="D32" i="7"/>
  <c r="C32" i="7"/>
  <c r="G31" i="7"/>
  <c r="F31" i="7"/>
  <c r="B31" i="7"/>
  <c r="G30" i="7"/>
  <c r="G32" i="7" s="1"/>
  <c r="F30" i="7"/>
  <c r="E30" i="7"/>
  <c r="CM30" i="7" s="1"/>
  <c r="B30" i="7"/>
  <c r="B32" i="7" s="1"/>
  <c r="E26" i="7"/>
  <c r="CG26" i="7" s="1"/>
  <c r="D26" i="7"/>
  <c r="E25" i="7"/>
  <c r="CG25" i="7" s="1"/>
  <c r="D25" i="7"/>
  <c r="CR25" i="7" s="1"/>
  <c r="E24" i="7"/>
  <c r="CQ24" i="7" s="1"/>
  <c r="D24" i="7"/>
  <c r="E23" i="7"/>
  <c r="CG23" i="7" s="1"/>
  <c r="D23" i="7"/>
  <c r="CH23" i="7" s="1"/>
  <c r="AV22" i="7"/>
  <c r="AU22" i="7"/>
  <c r="AT22" i="7"/>
  <c r="AS22" i="7"/>
  <c r="AR22" i="7"/>
  <c r="AQ22" i="7"/>
  <c r="AP22" i="7"/>
  <c r="AO22" i="7"/>
  <c r="AN22" i="7"/>
  <c r="AM22" i="7"/>
  <c r="AL22" i="7"/>
  <c r="AK22" i="7"/>
  <c r="AJ22" i="7"/>
  <c r="AI22" i="7"/>
  <c r="AH22" i="7"/>
  <c r="AG22" i="7"/>
  <c r="AF22" i="7"/>
  <c r="AE22" i="7"/>
  <c r="AD22" i="7"/>
  <c r="AC22" i="7"/>
  <c r="AB22" i="7"/>
  <c r="AA22" i="7"/>
  <c r="Z22" i="7"/>
  <c r="Y22" i="7"/>
  <c r="X22" i="7"/>
  <c r="W22" i="7"/>
  <c r="V22" i="7"/>
  <c r="U22" i="7"/>
  <c r="T22" i="7"/>
  <c r="S22" i="7"/>
  <c r="R22" i="7"/>
  <c r="Q22" i="7"/>
  <c r="P22" i="7"/>
  <c r="O22" i="7"/>
  <c r="N22" i="7"/>
  <c r="M22" i="7"/>
  <c r="L22" i="7"/>
  <c r="K22" i="7"/>
  <c r="J22" i="7"/>
  <c r="I22" i="7"/>
  <c r="E22" i="7" s="1"/>
  <c r="H22" i="7"/>
  <c r="G22" i="7"/>
  <c r="F22" i="7"/>
  <c r="E21" i="7"/>
  <c r="CG21" i="7" s="1"/>
  <c r="D21" i="7"/>
  <c r="CH21" i="7" s="1"/>
  <c r="C21" i="7"/>
  <c r="E20" i="7"/>
  <c r="CG20" i="7" s="1"/>
  <c r="D20" i="7"/>
  <c r="E19" i="7"/>
  <c r="CG19" i="7" s="1"/>
  <c r="D19" i="7"/>
  <c r="CH19" i="7" s="1"/>
  <c r="C19" i="7"/>
  <c r="CO19" i="7" s="1"/>
  <c r="E18" i="7"/>
  <c r="CG18" i="7" s="1"/>
  <c r="D18" i="7"/>
  <c r="E17" i="7"/>
  <c r="CG17" i="7" s="1"/>
  <c r="D17" i="7"/>
  <c r="CH17" i="7" s="1"/>
  <c r="C17" i="7"/>
  <c r="CK17" i="7" s="1"/>
  <c r="CQ16" i="7"/>
  <c r="E16" i="7"/>
  <c r="CG16" i="7" s="1"/>
  <c r="D16" i="7"/>
  <c r="E15" i="7"/>
  <c r="CG15" i="7" s="1"/>
  <c r="D15" i="7"/>
  <c r="CH15" i="7" s="1"/>
  <c r="C15" i="7"/>
  <c r="CD15" i="7" s="1"/>
  <c r="CQ14" i="7"/>
  <c r="E14" i="7"/>
  <c r="CG14" i="7" s="1"/>
  <c r="D14" i="7"/>
  <c r="E13" i="7"/>
  <c r="CG13" i="7" s="1"/>
  <c r="D13" i="7"/>
  <c r="CH13" i="7" s="1"/>
  <c r="C13" i="7"/>
  <c r="E12" i="7"/>
  <c r="CQ12" i="7" s="1"/>
  <c r="D12" i="7"/>
  <c r="CR12" i="7" s="1"/>
  <c r="A5" i="7"/>
  <c r="A4" i="7"/>
  <c r="A3" i="7"/>
  <c r="A2" i="7"/>
  <c r="AW26" i="11" l="1"/>
  <c r="AW17" i="11"/>
  <c r="AW14" i="11"/>
  <c r="Y162" i="11"/>
  <c r="AW20" i="11"/>
  <c r="AW21" i="11"/>
  <c r="AW19" i="10"/>
  <c r="A205" i="10"/>
  <c r="AW24" i="10"/>
  <c r="AW16" i="10"/>
  <c r="AW18" i="10"/>
  <c r="AV30" i="10"/>
  <c r="CQ21" i="7"/>
  <c r="CR13" i="7"/>
  <c r="CR17" i="7"/>
  <c r="E31" i="7"/>
  <c r="CL31" i="7" s="1"/>
  <c r="CM136" i="7"/>
  <c r="D181" i="7"/>
  <c r="CK58" i="8"/>
  <c r="CI18" i="8"/>
  <c r="CA18" i="8"/>
  <c r="AW18" i="8" s="1"/>
  <c r="AW25" i="8"/>
  <c r="CQ17" i="7"/>
  <c r="D22" i="7"/>
  <c r="C22" i="7" s="1"/>
  <c r="CK71" i="8"/>
  <c r="CO136" i="7"/>
  <c r="AN69" i="8"/>
  <c r="CQ18" i="7"/>
  <c r="C55" i="7"/>
  <c r="CB55" i="7" s="1"/>
  <c r="CA71" i="8"/>
  <c r="AN71" i="8" s="1"/>
  <c r="CN136" i="8"/>
  <c r="CR21" i="7"/>
  <c r="CD136" i="8"/>
  <c r="AW19" i="8"/>
  <c r="CQ23" i="7"/>
  <c r="E138" i="7"/>
  <c r="C138" i="7" s="1"/>
  <c r="CA63" i="8"/>
  <c r="AN63" i="8" s="1"/>
  <c r="CL136" i="8"/>
  <c r="CF161" i="7"/>
  <c r="CK63" i="8"/>
  <c r="CD19" i="7"/>
  <c r="CK18" i="8"/>
  <c r="CC136" i="8"/>
  <c r="CM136" i="8"/>
  <c r="CQ13" i="7"/>
  <c r="CQ15" i="7"/>
  <c r="CR19" i="7"/>
  <c r="CK57" i="8"/>
  <c r="CM18" i="8"/>
  <c r="CK136" i="8"/>
  <c r="CO165" i="8"/>
  <c r="CA165" i="8"/>
  <c r="AN65" i="8"/>
  <c r="CA136" i="8"/>
  <c r="AN61" i="8"/>
  <c r="CE136" i="8"/>
  <c r="CO15" i="7"/>
  <c r="CD18" i="8"/>
  <c r="CB136" i="8"/>
  <c r="AS136" i="8" s="1"/>
  <c r="CR15" i="7"/>
  <c r="CQ25" i="7"/>
  <c r="CF166" i="7"/>
  <c r="CK67" i="8"/>
  <c r="AS135" i="8"/>
  <c r="CA57" i="8"/>
  <c r="AN57" i="8" s="1"/>
  <c r="CB71" i="8"/>
  <c r="CI19" i="7"/>
  <c r="CI15" i="7"/>
  <c r="CG24" i="7"/>
  <c r="Y165" i="8"/>
  <c r="CL56" i="8"/>
  <c r="C12" i="7"/>
  <c r="CS12" i="7" s="1"/>
  <c r="CA67" i="8"/>
  <c r="AN67" i="8" s="1"/>
  <c r="AN70" i="8"/>
  <c r="CK55" i="8"/>
  <c r="CL68" i="8"/>
  <c r="CS18" i="8"/>
  <c r="CQ19" i="7"/>
  <c r="CQ20" i="7"/>
  <c r="CL67" i="8"/>
  <c r="A205" i="8"/>
  <c r="CO166" i="8"/>
  <c r="CK166" i="8"/>
  <c r="CD166" i="8"/>
  <c r="CL166" i="8"/>
  <c r="CC166" i="8"/>
  <c r="CN166" i="8"/>
  <c r="CA166" i="8"/>
  <c r="CM166" i="8"/>
  <c r="CE166" i="8"/>
  <c r="CB166" i="8"/>
  <c r="E32" i="8"/>
  <c r="CM30" i="8"/>
  <c r="CE30" i="8"/>
  <c r="CA30" i="8"/>
  <c r="CO30" i="8"/>
  <c r="CF30" i="8"/>
  <c r="CL30" i="8"/>
  <c r="CC30" i="8"/>
  <c r="CP30" i="8"/>
  <c r="CB30" i="8"/>
  <c r="CN30" i="8"/>
  <c r="CK30" i="8"/>
  <c r="CD30" i="8"/>
  <c r="CO168" i="8"/>
  <c r="CK168" i="8"/>
  <c r="CD168" i="8"/>
  <c r="CM168" i="8"/>
  <c r="CE168" i="8"/>
  <c r="CB168" i="8"/>
  <c r="CL168" i="8"/>
  <c r="CC168" i="8"/>
  <c r="CA168" i="8"/>
  <c r="CN168" i="8"/>
  <c r="CO162" i="8"/>
  <c r="CK162" i="8"/>
  <c r="CD162" i="8"/>
  <c r="CB162" i="8"/>
  <c r="CM162" i="8"/>
  <c r="CE162" i="8"/>
  <c r="CN162" i="8"/>
  <c r="CA162" i="8"/>
  <c r="CC162" i="8"/>
  <c r="CL162" i="8"/>
  <c r="CS15" i="8"/>
  <c r="CO15" i="8"/>
  <c r="CK15" i="8"/>
  <c r="CF15" i="8"/>
  <c r="CB15" i="8"/>
  <c r="CM15" i="8"/>
  <c r="CD15" i="8"/>
  <c r="CL15" i="8"/>
  <c r="CI15" i="8"/>
  <c r="CC15" i="8"/>
  <c r="CP15" i="8"/>
  <c r="CA15" i="8"/>
  <c r="CN15" i="8"/>
  <c r="CE15" i="8"/>
  <c r="AW12" i="8"/>
  <c r="CS21" i="8"/>
  <c r="CO21" i="8"/>
  <c r="CK21" i="8"/>
  <c r="CF21" i="8"/>
  <c r="CB21" i="8"/>
  <c r="CM21" i="8"/>
  <c r="CD21" i="8"/>
  <c r="CN21" i="8"/>
  <c r="CL21" i="8"/>
  <c r="CE21" i="8"/>
  <c r="CI21" i="8"/>
  <c r="CC21" i="8"/>
  <c r="CP21" i="8"/>
  <c r="CA21" i="8"/>
  <c r="AO50" i="8"/>
  <c r="Y161" i="8"/>
  <c r="AW17" i="8"/>
  <c r="CM14" i="8"/>
  <c r="CD14" i="8"/>
  <c r="CS14" i="8"/>
  <c r="CO14" i="8"/>
  <c r="CK14" i="8"/>
  <c r="CF14" i="8"/>
  <c r="CB14" i="8"/>
  <c r="CP14" i="8"/>
  <c r="CE14" i="8"/>
  <c r="CL14" i="8"/>
  <c r="CC14" i="8"/>
  <c r="CI14" i="8"/>
  <c r="CA14" i="8"/>
  <c r="CN14" i="8"/>
  <c r="CM24" i="8"/>
  <c r="CD24" i="8"/>
  <c r="CP24" i="8"/>
  <c r="CK24" i="8"/>
  <c r="CE24" i="8"/>
  <c r="CS24" i="8"/>
  <c r="CN24" i="8"/>
  <c r="CB24" i="8"/>
  <c r="CI24" i="8"/>
  <c r="CF24" i="8"/>
  <c r="CO24" i="8"/>
  <c r="CC24" i="8"/>
  <c r="CL24" i="8"/>
  <c r="CA24" i="8"/>
  <c r="AW24" i="8" s="1"/>
  <c r="CM20" i="8"/>
  <c r="CD20" i="8"/>
  <c r="CS20" i="8"/>
  <c r="CO20" i="8"/>
  <c r="CK20" i="8"/>
  <c r="CF20" i="8"/>
  <c r="CB20" i="8"/>
  <c r="CP20" i="8"/>
  <c r="CN20" i="8"/>
  <c r="CE20" i="8"/>
  <c r="CL20" i="8"/>
  <c r="CC20" i="8"/>
  <c r="CI20" i="8"/>
  <c r="CA20" i="8"/>
  <c r="AN55" i="8"/>
  <c r="AO49" i="8"/>
  <c r="CS13" i="8"/>
  <c r="CO13" i="8"/>
  <c r="CK13" i="8"/>
  <c r="CF13" i="8"/>
  <c r="CB13" i="8"/>
  <c r="CM13" i="8"/>
  <c r="CD13" i="8"/>
  <c r="CP13" i="8"/>
  <c r="CA13" i="8"/>
  <c r="CN13" i="8"/>
  <c r="CL13" i="8"/>
  <c r="CE13" i="8"/>
  <c r="CI13" i="8"/>
  <c r="CC13" i="8"/>
  <c r="CO160" i="8"/>
  <c r="CK160" i="8"/>
  <c r="CD160" i="8"/>
  <c r="CB160" i="8"/>
  <c r="C163" i="8"/>
  <c r="CM160" i="8"/>
  <c r="CE160" i="8"/>
  <c r="CN160" i="8"/>
  <c r="CA160" i="8"/>
  <c r="CC160" i="8"/>
  <c r="CL160" i="8"/>
  <c r="CO164" i="8"/>
  <c r="CK164" i="8"/>
  <c r="CD164" i="8"/>
  <c r="CL164" i="8"/>
  <c r="CC164" i="8"/>
  <c r="CN164" i="8"/>
  <c r="CA164" i="8"/>
  <c r="CM164" i="8"/>
  <c r="CE164" i="8"/>
  <c r="CB164" i="8"/>
  <c r="CM26" i="8"/>
  <c r="CD26" i="8"/>
  <c r="CS26" i="8"/>
  <c r="CN26" i="8"/>
  <c r="CB26" i="8"/>
  <c r="CP26" i="8"/>
  <c r="CK26" i="8"/>
  <c r="CE26" i="8"/>
  <c r="CA26" i="8"/>
  <c r="CF26" i="8"/>
  <c r="CO26" i="8"/>
  <c r="CC26" i="8"/>
  <c r="CL26" i="8"/>
  <c r="CI26" i="8"/>
  <c r="AW16" i="8"/>
  <c r="CI12" i="7"/>
  <c r="CP13" i="7"/>
  <c r="CL13" i="7"/>
  <c r="CC13" i="7"/>
  <c r="CA17" i="7"/>
  <c r="CR20" i="7"/>
  <c r="C20" i="7"/>
  <c r="CH20" i="7"/>
  <c r="CP21" i="7"/>
  <c r="CL21" i="7"/>
  <c r="CC21" i="7"/>
  <c r="CF21" i="7"/>
  <c r="CC12" i="7"/>
  <c r="CG12" i="7"/>
  <c r="CD13" i="7"/>
  <c r="CI13" i="7"/>
  <c r="CO13" i="7"/>
  <c r="CR14" i="7"/>
  <c r="C14" i="7"/>
  <c r="CH14" i="7"/>
  <c r="CP15" i="7"/>
  <c r="CL15" i="7"/>
  <c r="CC15" i="7"/>
  <c r="CA15" i="7"/>
  <c r="CF15" i="7"/>
  <c r="CM15" i="7"/>
  <c r="CD17" i="7"/>
  <c r="CI17" i="7"/>
  <c r="CO17" i="7"/>
  <c r="CR18" i="7"/>
  <c r="C18" i="7"/>
  <c r="CH18" i="7"/>
  <c r="CP19" i="7"/>
  <c r="CL19" i="7"/>
  <c r="CC19" i="7"/>
  <c r="CA19" i="7"/>
  <c r="CF19" i="7"/>
  <c r="CM19" i="7"/>
  <c r="CD21" i="7"/>
  <c r="CI21" i="7"/>
  <c r="CO21" i="7"/>
  <c r="CH25" i="7"/>
  <c r="CK30" i="7"/>
  <c r="CO31" i="7"/>
  <c r="CK31" i="7"/>
  <c r="CC31" i="7"/>
  <c r="CM31" i="7"/>
  <c r="CE31" i="7"/>
  <c r="CA31" i="7"/>
  <c r="CD31" i="7"/>
  <c r="CP31" i="7"/>
  <c r="CL49" i="7"/>
  <c r="CA49" i="7"/>
  <c r="AO49" i="7" s="1"/>
  <c r="CC49" i="7"/>
  <c r="CK49" i="7"/>
  <c r="C166" i="7"/>
  <c r="CG166" i="7"/>
  <c r="C167" i="7"/>
  <c r="C168" i="7"/>
  <c r="CG168" i="7"/>
  <c r="C181" i="7"/>
  <c r="B179" i="7"/>
  <c r="B181" i="7" s="1"/>
  <c r="CD12" i="7"/>
  <c r="CH12" i="7"/>
  <c r="CM12" i="7"/>
  <c r="CE13" i="7"/>
  <c r="CK13" i="7"/>
  <c r="CB15" i="7"/>
  <c r="CN15" i="7"/>
  <c r="CS15" i="7"/>
  <c r="CE17" i="7"/>
  <c r="CB19" i="7"/>
  <c r="CN19" i="7"/>
  <c r="CS19" i="7"/>
  <c r="CE21" i="7"/>
  <c r="CK21" i="7"/>
  <c r="C23" i="7"/>
  <c r="CR23" i="7"/>
  <c r="CR26" i="7"/>
  <c r="C26" i="7"/>
  <c r="CA30" i="7"/>
  <c r="CF31" i="7"/>
  <c r="CM49" i="7"/>
  <c r="CA56" i="7"/>
  <c r="AN56" i="7" s="1"/>
  <c r="CK56" i="7"/>
  <c r="CL56" i="7"/>
  <c r="CL136" i="7"/>
  <c r="CC136" i="7"/>
  <c r="CN136" i="7"/>
  <c r="CD136" i="7"/>
  <c r="CK136" i="7"/>
  <c r="CA136" i="7"/>
  <c r="CE136" i="7"/>
  <c r="CA13" i="7"/>
  <c r="CF13" i="7"/>
  <c r="CM13" i="7"/>
  <c r="CR16" i="7"/>
  <c r="C16" i="7"/>
  <c r="CH16" i="7"/>
  <c r="CP17" i="7"/>
  <c r="CL17" i="7"/>
  <c r="CC17" i="7"/>
  <c r="CF17" i="7"/>
  <c r="CM17" i="7"/>
  <c r="CA21" i="7"/>
  <c r="CM21" i="7"/>
  <c r="CP30" i="7"/>
  <c r="CL30" i="7"/>
  <c r="CD30" i="7"/>
  <c r="CN30" i="7"/>
  <c r="CF30" i="7"/>
  <c r="CB30" i="7"/>
  <c r="CC30" i="7"/>
  <c r="CO30" i="7"/>
  <c r="CC50" i="7"/>
  <c r="CL50" i="7"/>
  <c r="CA50" i="7"/>
  <c r="CK50" i="7"/>
  <c r="CA57" i="7"/>
  <c r="AN57" i="7" s="1"/>
  <c r="CK57" i="7"/>
  <c r="CL57" i="7"/>
  <c r="CK114" i="7"/>
  <c r="CL114" i="7"/>
  <c r="CA114" i="7"/>
  <c r="Q114" i="7" s="1"/>
  <c r="CK115" i="7"/>
  <c r="CB115" i="7"/>
  <c r="Q115" i="7" s="1"/>
  <c r="CL115" i="7"/>
  <c r="C160" i="7"/>
  <c r="CG160" i="7"/>
  <c r="CG161" i="7"/>
  <c r="CQ161" i="7"/>
  <c r="C161" i="7"/>
  <c r="CF12" i="7"/>
  <c r="CK12" i="7"/>
  <c r="CP12" i="7"/>
  <c r="CB13" i="7"/>
  <c r="CN13" i="7"/>
  <c r="CS13" i="7"/>
  <c r="CE15" i="7"/>
  <c r="CK15" i="7"/>
  <c r="CB17" i="7"/>
  <c r="CN17" i="7"/>
  <c r="CS17" i="7"/>
  <c r="CE19" i="7"/>
  <c r="CK19" i="7"/>
  <c r="CB21" i="7"/>
  <c r="CN21" i="7"/>
  <c r="CS21" i="7"/>
  <c r="CR24" i="7"/>
  <c r="C24" i="7"/>
  <c r="CH24" i="7"/>
  <c r="C25" i="7"/>
  <c r="CH26" i="7"/>
  <c r="CQ26" i="7"/>
  <c r="F32" i="7"/>
  <c r="CE30" i="7"/>
  <c r="CB31" i="7"/>
  <c r="CN31" i="7"/>
  <c r="E32" i="7"/>
  <c r="CB49" i="7"/>
  <c r="CM50" i="7"/>
  <c r="CA58" i="7"/>
  <c r="AN58" i="7" s="1"/>
  <c r="CK58" i="7"/>
  <c r="CL58" i="7"/>
  <c r="CK116" i="7"/>
  <c r="CA116" i="7"/>
  <c r="Q116" i="7" s="1"/>
  <c r="CL116" i="7"/>
  <c r="C162" i="7"/>
  <c r="CG162" i="7"/>
  <c r="D163" i="7"/>
  <c r="C164" i="7"/>
  <c r="CG164" i="7"/>
  <c r="CG165" i="7"/>
  <c r="C165" i="7"/>
  <c r="CQ165" i="7"/>
  <c r="CQ166" i="7"/>
  <c r="CQ168" i="7"/>
  <c r="C60" i="7"/>
  <c r="C62" i="7"/>
  <c r="C64" i="7"/>
  <c r="C66" i="7"/>
  <c r="C68" i="7"/>
  <c r="C70" i="7"/>
  <c r="C72" i="7"/>
  <c r="C74" i="7"/>
  <c r="C76" i="7"/>
  <c r="C137" i="7"/>
  <c r="E163" i="7"/>
  <c r="CP160" i="7"/>
  <c r="C59" i="7"/>
  <c r="C61" i="7"/>
  <c r="C63" i="7"/>
  <c r="C65" i="7"/>
  <c r="C67" i="7"/>
  <c r="C69" i="7"/>
  <c r="C71" i="7"/>
  <c r="C73" i="7"/>
  <c r="C75" i="7"/>
  <c r="C135" i="7"/>
  <c r="N181" i="6"/>
  <c r="M181" i="6"/>
  <c r="L181" i="6"/>
  <c r="K181" i="6"/>
  <c r="J181" i="6"/>
  <c r="I181" i="6"/>
  <c r="H181" i="6"/>
  <c r="G181" i="6"/>
  <c r="F181" i="6"/>
  <c r="E181" i="6"/>
  <c r="D180" i="6"/>
  <c r="C180" i="6"/>
  <c r="B180" i="6"/>
  <c r="D179" i="6"/>
  <c r="C179" i="6"/>
  <c r="C181" i="6" s="1"/>
  <c r="E168" i="6"/>
  <c r="CF168" i="6" s="1"/>
  <c r="D168" i="6"/>
  <c r="CG168" i="6" s="1"/>
  <c r="X167" i="6"/>
  <c r="W167" i="6"/>
  <c r="V167" i="6"/>
  <c r="U167" i="6"/>
  <c r="T167" i="6"/>
  <c r="S167" i="6"/>
  <c r="R167" i="6"/>
  <c r="Q167" i="6"/>
  <c r="P167" i="6"/>
  <c r="O167" i="6"/>
  <c r="N167" i="6"/>
  <c r="M167" i="6"/>
  <c r="L167" i="6"/>
  <c r="K167" i="6"/>
  <c r="J167" i="6"/>
  <c r="I167" i="6"/>
  <c r="H167" i="6"/>
  <c r="G167" i="6"/>
  <c r="F167" i="6"/>
  <c r="D167" i="6" s="1"/>
  <c r="E167" i="6"/>
  <c r="E166" i="6"/>
  <c r="CF166" i="6" s="1"/>
  <c r="D166" i="6"/>
  <c r="CG165" i="6"/>
  <c r="E165" i="6"/>
  <c r="D165" i="6"/>
  <c r="CQ165" i="6" s="1"/>
  <c r="E164" i="6"/>
  <c r="CP164" i="6" s="1"/>
  <c r="D164" i="6"/>
  <c r="X163" i="6"/>
  <c r="W163" i="6"/>
  <c r="V163" i="6"/>
  <c r="U163" i="6"/>
  <c r="T163" i="6"/>
  <c r="S163" i="6"/>
  <c r="R163" i="6"/>
  <c r="Q163" i="6"/>
  <c r="P163" i="6"/>
  <c r="O163" i="6"/>
  <c r="N163" i="6"/>
  <c r="M163" i="6"/>
  <c r="L163" i="6"/>
  <c r="K163" i="6"/>
  <c r="J163" i="6"/>
  <c r="I163" i="6"/>
  <c r="H163" i="6"/>
  <c r="G163" i="6"/>
  <c r="F163" i="6"/>
  <c r="E162" i="6"/>
  <c r="CF162" i="6" s="1"/>
  <c r="D162" i="6"/>
  <c r="C162" i="6"/>
  <c r="CB162" i="6" s="1"/>
  <c r="E161" i="6"/>
  <c r="D161" i="6"/>
  <c r="CQ161" i="6" s="1"/>
  <c r="E160" i="6"/>
  <c r="CF160" i="6" s="1"/>
  <c r="D160" i="6"/>
  <c r="C160" i="6" s="1"/>
  <c r="CB160" i="6" s="1"/>
  <c r="B150" i="6"/>
  <c r="B149" i="6"/>
  <c r="B148" i="6"/>
  <c r="B147" i="6"/>
  <c r="B146" i="6"/>
  <c r="B145" i="6"/>
  <c r="B144" i="6"/>
  <c r="B143" i="6"/>
  <c r="AR138" i="6"/>
  <c r="AQ138" i="6"/>
  <c r="AP138" i="6"/>
  <c r="AO138" i="6"/>
  <c r="AN138" i="6"/>
  <c r="AM138" i="6"/>
  <c r="AL138" i="6"/>
  <c r="AK138" i="6"/>
  <c r="AJ138" i="6"/>
  <c r="AI138" i="6"/>
  <c r="AH138" i="6"/>
  <c r="AG138" i="6"/>
  <c r="AF138" i="6"/>
  <c r="AE138" i="6"/>
  <c r="AD138" i="6"/>
  <c r="AC138" i="6"/>
  <c r="AB138" i="6"/>
  <c r="AA138" i="6"/>
  <c r="Z138" i="6"/>
  <c r="Y138" i="6"/>
  <c r="X138" i="6"/>
  <c r="W138" i="6"/>
  <c r="V138" i="6"/>
  <c r="U138" i="6"/>
  <c r="T138" i="6"/>
  <c r="S138" i="6"/>
  <c r="R138" i="6"/>
  <c r="Q138" i="6"/>
  <c r="P138" i="6"/>
  <c r="O138" i="6"/>
  <c r="E138" i="6" s="1"/>
  <c r="N138" i="6"/>
  <c r="M138" i="6"/>
  <c r="L138" i="6"/>
  <c r="K138" i="6"/>
  <c r="J138" i="6"/>
  <c r="I138" i="6"/>
  <c r="H138" i="6"/>
  <c r="G138" i="6"/>
  <c r="F138" i="6"/>
  <c r="E137" i="6"/>
  <c r="D137" i="6"/>
  <c r="C137" i="6" s="1"/>
  <c r="CK137" i="6" s="1"/>
  <c r="E136" i="6"/>
  <c r="D136" i="6"/>
  <c r="E135" i="6"/>
  <c r="D135" i="6"/>
  <c r="C135" i="6" s="1"/>
  <c r="CK135" i="6" s="1"/>
  <c r="B130" i="6"/>
  <c r="D126" i="6"/>
  <c r="C126" i="6"/>
  <c r="D125" i="6"/>
  <c r="C125" i="6"/>
  <c r="B125" i="6"/>
  <c r="D124" i="6"/>
  <c r="B124" i="6" s="1"/>
  <c r="C124" i="6"/>
  <c r="D116" i="6"/>
  <c r="C116" i="6"/>
  <c r="D115" i="6"/>
  <c r="C115" i="6"/>
  <c r="D114" i="6"/>
  <c r="C114" i="6"/>
  <c r="F109" i="6"/>
  <c r="E109" i="6"/>
  <c r="D109" i="6"/>
  <c r="C109" i="6"/>
  <c r="B109" i="6"/>
  <c r="F102" i="6"/>
  <c r="E102" i="6"/>
  <c r="D102" i="6"/>
  <c r="C102" i="6"/>
  <c r="B102" i="6"/>
  <c r="E76" i="6"/>
  <c r="D76" i="6"/>
  <c r="C76" i="6"/>
  <c r="CB76" i="6" s="1"/>
  <c r="E75" i="6"/>
  <c r="D75" i="6"/>
  <c r="C75" i="6" s="1"/>
  <c r="E74" i="6"/>
  <c r="D74" i="6"/>
  <c r="C74" i="6"/>
  <c r="CA74" i="6" s="1"/>
  <c r="E73" i="6"/>
  <c r="D73" i="6"/>
  <c r="C73" i="6"/>
  <c r="CA73" i="6" s="1"/>
  <c r="E72" i="6"/>
  <c r="D72" i="6"/>
  <c r="C72" i="6" s="1"/>
  <c r="CB72" i="6" s="1"/>
  <c r="E71" i="6"/>
  <c r="D71" i="6"/>
  <c r="C71" i="6" s="1"/>
  <c r="E70" i="6"/>
  <c r="D70" i="6"/>
  <c r="E69" i="6"/>
  <c r="D69" i="6"/>
  <c r="C69" i="6"/>
  <c r="CK69" i="6" s="1"/>
  <c r="E68" i="6"/>
  <c r="D68" i="6"/>
  <c r="E67" i="6"/>
  <c r="D67" i="6"/>
  <c r="C67" i="6"/>
  <c r="CK67" i="6" s="1"/>
  <c r="E66" i="6"/>
  <c r="D66" i="6"/>
  <c r="E65" i="6"/>
  <c r="D65" i="6"/>
  <c r="C65" i="6" s="1"/>
  <c r="CK65" i="6" s="1"/>
  <c r="E64" i="6"/>
  <c r="D64" i="6"/>
  <c r="E63" i="6"/>
  <c r="D63" i="6"/>
  <c r="C63" i="6"/>
  <c r="CK63" i="6" s="1"/>
  <c r="E62" i="6"/>
  <c r="D62" i="6"/>
  <c r="E61" i="6"/>
  <c r="D61" i="6"/>
  <c r="C61" i="6"/>
  <c r="CK61" i="6" s="1"/>
  <c r="E60" i="6"/>
  <c r="D60" i="6"/>
  <c r="E59" i="6"/>
  <c r="D59" i="6"/>
  <c r="C59" i="6" s="1"/>
  <c r="CK59" i="6" s="1"/>
  <c r="E58" i="6"/>
  <c r="D58" i="6"/>
  <c r="E57" i="6"/>
  <c r="D57" i="6"/>
  <c r="C57" i="6"/>
  <c r="CK57" i="6" s="1"/>
  <c r="E56" i="6"/>
  <c r="D56" i="6"/>
  <c r="E55" i="6"/>
  <c r="D55" i="6"/>
  <c r="E50" i="6"/>
  <c r="D50" i="6"/>
  <c r="C50" i="6"/>
  <c r="CA50" i="6" s="1"/>
  <c r="E49" i="6"/>
  <c r="D49" i="6"/>
  <c r="M38" i="6"/>
  <c r="L38" i="6"/>
  <c r="K38" i="6"/>
  <c r="J38" i="6"/>
  <c r="I38" i="6"/>
  <c r="H38" i="6"/>
  <c r="G38" i="6"/>
  <c r="F38" i="6"/>
  <c r="D38" i="6"/>
  <c r="C38" i="6"/>
  <c r="E37" i="6"/>
  <c r="B37" i="6"/>
  <c r="E36" i="6"/>
  <c r="B36" i="6"/>
  <c r="B38" i="6" s="1"/>
  <c r="AU32" i="6"/>
  <c r="AT32" i="6"/>
  <c r="AS32" i="6"/>
  <c r="AR32" i="6"/>
  <c r="AQ32" i="6"/>
  <c r="AP32" i="6"/>
  <c r="AO32" i="6"/>
  <c r="AN32" i="6"/>
  <c r="AM32" i="6"/>
  <c r="AL32" i="6"/>
  <c r="AK32" i="6"/>
  <c r="AJ32" i="6"/>
  <c r="AI32" i="6"/>
  <c r="AH32" i="6"/>
  <c r="AG32" i="6"/>
  <c r="AF32" i="6"/>
  <c r="AE32" i="6"/>
  <c r="AD32" i="6"/>
  <c r="AC32" i="6"/>
  <c r="AB32" i="6"/>
  <c r="AA32" i="6"/>
  <c r="Z32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D32" i="6"/>
  <c r="C32" i="6"/>
  <c r="B32" i="6"/>
  <c r="G31" i="6"/>
  <c r="G32" i="6" s="1"/>
  <c r="F31" i="6"/>
  <c r="E31" i="6" s="1"/>
  <c r="CE31" i="6" s="1"/>
  <c r="B31" i="6"/>
  <c r="G30" i="6"/>
  <c r="F30" i="6"/>
  <c r="E30" i="6" s="1"/>
  <c r="CO30" i="6" s="1"/>
  <c r="B30" i="6"/>
  <c r="E26" i="6"/>
  <c r="CG26" i="6" s="1"/>
  <c r="D26" i="6"/>
  <c r="CH26" i="6" s="1"/>
  <c r="C26" i="6"/>
  <c r="E25" i="6"/>
  <c r="D25" i="6"/>
  <c r="CH25" i="6" s="1"/>
  <c r="E24" i="6"/>
  <c r="CG24" i="6" s="1"/>
  <c r="D24" i="6"/>
  <c r="CR23" i="6"/>
  <c r="E23" i="6"/>
  <c r="D23" i="6"/>
  <c r="CH23" i="6" s="1"/>
  <c r="AV22" i="6"/>
  <c r="AU22" i="6"/>
  <c r="AT22" i="6"/>
  <c r="AS22" i="6"/>
  <c r="AR22" i="6"/>
  <c r="AQ22" i="6"/>
  <c r="AP22" i="6"/>
  <c r="AO22" i="6"/>
  <c r="AN22" i="6"/>
  <c r="AM22" i="6"/>
  <c r="AL22" i="6"/>
  <c r="AK22" i="6"/>
  <c r="AJ22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1" i="6"/>
  <c r="D21" i="6"/>
  <c r="CH21" i="6" s="1"/>
  <c r="E20" i="6"/>
  <c r="D20" i="6"/>
  <c r="CH20" i="6" s="1"/>
  <c r="E19" i="6"/>
  <c r="CQ19" i="6" s="1"/>
  <c r="D19" i="6"/>
  <c r="CR19" i="6" s="1"/>
  <c r="C19" i="6"/>
  <c r="CM19" i="6" s="1"/>
  <c r="E18" i="6"/>
  <c r="D18" i="6"/>
  <c r="E17" i="6"/>
  <c r="D17" i="6"/>
  <c r="CR17" i="6" s="1"/>
  <c r="CR16" i="6"/>
  <c r="E16" i="6"/>
  <c r="CQ16" i="6" s="1"/>
  <c r="D16" i="6"/>
  <c r="CH16" i="6" s="1"/>
  <c r="E15" i="6"/>
  <c r="CQ15" i="6" s="1"/>
  <c r="D15" i="6"/>
  <c r="CR15" i="6" s="1"/>
  <c r="C15" i="6"/>
  <c r="E14" i="6"/>
  <c r="D14" i="6"/>
  <c r="CH14" i="6" s="1"/>
  <c r="E13" i="6"/>
  <c r="CQ13" i="6" s="1"/>
  <c r="D13" i="6"/>
  <c r="CH13" i="6" s="1"/>
  <c r="E12" i="6"/>
  <c r="D12" i="6"/>
  <c r="CR12" i="6" s="1"/>
  <c r="A5" i="6"/>
  <c r="A4" i="6"/>
  <c r="A3" i="6"/>
  <c r="A2" i="6"/>
  <c r="C49" i="6" l="1"/>
  <c r="CK49" i="6" s="1"/>
  <c r="CP166" i="6"/>
  <c r="B115" i="6"/>
  <c r="CL115" i="6" s="1"/>
  <c r="CP160" i="6"/>
  <c r="Y162" i="8"/>
  <c r="CR20" i="6"/>
  <c r="C70" i="6"/>
  <c r="CK70" i="6" s="1"/>
  <c r="CP162" i="6"/>
  <c r="CB12" i="7"/>
  <c r="CO12" i="7"/>
  <c r="CA12" i="7"/>
  <c r="Y164" i="8"/>
  <c r="C66" i="6"/>
  <c r="CB66" i="6" s="1"/>
  <c r="C60" i="6"/>
  <c r="CA60" i="6" s="1"/>
  <c r="C21" i="6"/>
  <c r="CF21" i="6" s="1"/>
  <c r="C167" i="6"/>
  <c r="C68" i="6"/>
  <c r="CA68" i="6" s="1"/>
  <c r="CP168" i="6"/>
  <c r="CQ168" i="6"/>
  <c r="CR21" i="6"/>
  <c r="CM162" i="6"/>
  <c r="CA19" i="6"/>
  <c r="CB30" i="6"/>
  <c r="CE12" i="7"/>
  <c r="CL55" i="7"/>
  <c r="D22" i="6"/>
  <c r="CF164" i="6"/>
  <c r="CK55" i="7"/>
  <c r="C136" i="6"/>
  <c r="CL136" i="6" s="1"/>
  <c r="CG161" i="6"/>
  <c r="CH17" i="6"/>
  <c r="CR25" i="6"/>
  <c r="E38" i="6"/>
  <c r="CR14" i="6"/>
  <c r="B116" i="6"/>
  <c r="CQ21" i="6"/>
  <c r="D138" i="6"/>
  <c r="C138" i="6" s="1"/>
  <c r="E22" i="6"/>
  <c r="CH15" i="6"/>
  <c r="CC30" i="6"/>
  <c r="CH19" i="6"/>
  <c r="CN30" i="6"/>
  <c r="CA55" i="7"/>
  <c r="CG16" i="6"/>
  <c r="AW26" i="8"/>
  <c r="B114" i="6"/>
  <c r="CG15" i="6"/>
  <c r="C16" i="6"/>
  <c r="C58" i="6"/>
  <c r="AS136" i="7"/>
  <c r="B205" i="8"/>
  <c r="C12" i="6"/>
  <c r="CK12" i="6" s="1"/>
  <c r="CH12" i="6"/>
  <c r="C25" i="6"/>
  <c r="CK25" i="6" s="1"/>
  <c r="C14" i="6"/>
  <c r="C55" i="6"/>
  <c r="CL55" i="6" s="1"/>
  <c r="C62" i="6"/>
  <c r="CL62" i="6" s="1"/>
  <c r="C56" i="6"/>
  <c r="CL56" i="6" s="1"/>
  <c r="CG19" i="6"/>
  <c r="C64" i="6"/>
  <c r="CB64" i="6" s="1"/>
  <c r="CN12" i="7"/>
  <c r="C20" i="6"/>
  <c r="B126" i="6"/>
  <c r="CL12" i="7"/>
  <c r="Y160" i="8"/>
  <c r="AW20" i="8"/>
  <c r="AW15" i="8"/>
  <c r="Y166" i="8"/>
  <c r="AW21" i="8"/>
  <c r="Y168" i="8"/>
  <c r="AW13" i="8"/>
  <c r="AW14" i="8"/>
  <c r="AV30" i="8"/>
  <c r="CA75" i="7"/>
  <c r="CK75" i="7"/>
  <c r="CL75" i="7"/>
  <c r="CB75" i="7"/>
  <c r="CA59" i="7"/>
  <c r="CK59" i="7"/>
  <c r="CL59" i="7"/>
  <c r="CB59" i="7"/>
  <c r="CA76" i="7"/>
  <c r="CK76" i="7"/>
  <c r="CL76" i="7"/>
  <c r="CB76" i="7"/>
  <c r="CA60" i="7"/>
  <c r="CK60" i="7"/>
  <c r="CL60" i="7"/>
  <c r="CB60" i="7"/>
  <c r="CN165" i="7"/>
  <c r="CC165" i="7"/>
  <c r="CO165" i="7"/>
  <c r="CA165" i="7"/>
  <c r="CL165" i="7"/>
  <c r="CD165" i="7"/>
  <c r="CE165" i="7"/>
  <c r="CM165" i="7"/>
  <c r="CB165" i="7"/>
  <c r="CK165" i="7"/>
  <c r="CN161" i="7"/>
  <c r="CC161" i="7"/>
  <c r="CL161" i="7"/>
  <c r="CD161" i="7"/>
  <c r="CO161" i="7"/>
  <c r="CA161" i="7"/>
  <c r="CE161" i="7"/>
  <c r="CM161" i="7"/>
  <c r="CB161" i="7"/>
  <c r="CK161" i="7"/>
  <c r="CL160" i="7"/>
  <c r="CE160" i="7"/>
  <c r="CA160" i="7"/>
  <c r="CO160" i="7"/>
  <c r="CB160" i="7"/>
  <c r="C163" i="7"/>
  <c r="A205" i="7" s="1"/>
  <c r="CM160" i="7"/>
  <c r="CD160" i="7"/>
  <c r="CK160" i="7"/>
  <c r="CC160" i="7"/>
  <c r="CN160" i="7"/>
  <c r="CL166" i="7"/>
  <c r="CE166" i="7"/>
  <c r="CA166" i="7"/>
  <c r="CM166" i="7"/>
  <c r="CD166" i="7"/>
  <c r="CO166" i="7"/>
  <c r="CB166" i="7"/>
  <c r="CC166" i="7"/>
  <c r="CN166" i="7"/>
  <c r="CK166" i="7"/>
  <c r="CN18" i="7"/>
  <c r="CI18" i="7"/>
  <c r="CE18" i="7"/>
  <c r="CA18" i="7"/>
  <c r="CS18" i="7"/>
  <c r="CM18" i="7"/>
  <c r="CB18" i="7"/>
  <c r="CL18" i="7"/>
  <c r="CP18" i="7"/>
  <c r="CK18" i="7"/>
  <c r="CD18" i="7"/>
  <c r="CO18" i="7"/>
  <c r="CC18" i="7"/>
  <c r="CF18" i="7"/>
  <c r="CN14" i="7"/>
  <c r="CI14" i="7"/>
  <c r="CE14" i="7"/>
  <c r="CA14" i="7"/>
  <c r="CS14" i="7"/>
  <c r="CM14" i="7"/>
  <c r="CB14" i="7"/>
  <c r="CL14" i="7"/>
  <c r="CP14" i="7"/>
  <c r="CK14" i="7"/>
  <c r="CD14" i="7"/>
  <c r="CO14" i="7"/>
  <c r="CC14" i="7"/>
  <c r="CF14" i="7"/>
  <c r="AW12" i="7"/>
  <c r="CA73" i="7"/>
  <c r="CK73" i="7"/>
  <c r="CL73" i="7"/>
  <c r="CB73" i="7"/>
  <c r="CA74" i="7"/>
  <c r="CK74" i="7"/>
  <c r="CL74" i="7"/>
  <c r="CB74" i="7"/>
  <c r="CA66" i="7"/>
  <c r="CK66" i="7"/>
  <c r="CL66" i="7"/>
  <c r="CB66" i="7"/>
  <c r="CN24" i="7"/>
  <c r="CI24" i="7"/>
  <c r="CE24" i="7"/>
  <c r="CA24" i="7"/>
  <c r="CO24" i="7"/>
  <c r="CC24" i="7"/>
  <c r="CS24" i="7"/>
  <c r="CM24" i="7"/>
  <c r="CB24" i="7"/>
  <c r="CL24" i="7"/>
  <c r="CF24" i="7"/>
  <c r="CP24" i="7"/>
  <c r="CK24" i="7"/>
  <c r="CD24" i="7"/>
  <c r="CA71" i="7"/>
  <c r="CK71" i="7"/>
  <c r="CL71" i="7"/>
  <c r="CB71" i="7"/>
  <c r="CA63" i="7"/>
  <c r="CK63" i="7"/>
  <c r="CL63" i="7"/>
  <c r="CB63" i="7"/>
  <c r="CA72" i="7"/>
  <c r="CK72" i="7"/>
  <c r="CL72" i="7"/>
  <c r="CB72" i="7"/>
  <c r="CA64" i="7"/>
  <c r="AN64" i="7" s="1"/>
  <c r="CK64" i="7"/>
  <c r="CL64" i="7"/>
  <c r="CB64" i="7"/>
  <c r="CL162" i="7"/>
  <c r="CE162" i="7"/>
  <c r="CA162" i="7"/>
  <c r="CO162" i="7"/>
  <c r="CB162" i="7"/>
  <c r="CM162" i="7"/>
  <c r="CD162" i="7"/>
  <c r="CC162" i="7"/>
  <c r="CN162" i="7"/>
  <c r="CK162" i="7"/>
  <c r="CN16" i="7"/>
  <c r="CI16" i="7"/>
  <c r="CE16" i="7"/>
  <c r="CA16" i="7"/>
  <c r="CP16" i="7"/>
  <c r="CK16" i="7"/>
  <c r="CD16" i="7"/>
  <c r="CS16" i="7"/>
  <c r="CM16" i="7"/>
  <c r="CB16" i="7"/>
  <c r="CL16" i="7"/>
  <c r="CF16" i="7"/>
  <c r="CO16" i="7"/>
  <c r="CC16" i="7"/>
  <c r="AW13" i="7"/>
  <c r="AV31" i="7"/>
  <c r="CN135" i="7"/>
  <c r="CE135" i="7"/>
  <c r="CA135" i="7"/>
  <c r="CM135" i="7"/>
  <c r="CC135" i="7"/>
  <c r="CK135" i="7"/>
  <c r="CL135" i="7"/>
  <c r="CD135" i="7"/>
  <c r="CB135" i="7"/>
  <c r="CO135" i="7"/>
  <c r="CA69" i="7"/>
  <c r="CK69" i="7"/>
  <c r="CL69" i="7"/>
  <c r="CB69" i="7"/>
  <c r="CA61" i="7"/>
  <c r="CK61" i="7"/>
  <c r="CL61" i="7"/>
  <c r="CB61" i="7"/>
  <c r="CN137" i="7"/>
  <c r="CE137" i="7"/>
  <c r="CA137" i="7"/>
  <c r="CK137" i="7"/>
  <c r="CM137" i="7"/>
  <c r="CC137" i="7"/>
  <c r="CD137" i="7"/>
  <c r="CB137" i="7"/>
  <c r="CO137" i="7"/>
  <c r="CL137" i="7"/>
  <c r="CA70" i="7"/>
  <c r="CK70" i="7"/>
  <c r="CL70" i="7"/>
  <c r="CB70" i="7"/>
  <c r="CA62" i="7"/>
  <c r="CK62" i="7"/>
  <c r="CL62" i="7"/>
  <c r="CB62" i="7"/>
  <c r="CL164" i="7"/>
  <c r="CE164" i="7"/>
  <c r="CA164" i="7"/>
  <c r="CM164" i="7"/>
  <c r="CD164" i="7"/>
  <c r="CO164" i="7"/>
  <c r="CB164" i="7"/>
  <c r="CC164" i="7"/>
  <c r="CN164" i="7"/>
  <c r="CK164" i="7"/>
  <c r="CP25" i="7"/>
  <c r="CL25" i="7"/>
  <c r="CC25" i="7"/>
  <c r="CM25" i="7"/>
  <c r="CF25" i="7"/>
  <c r="CA25" i="7"/>
  <c r="CK25" i="7"/>
  <c r="CE25" i="7"/>
  <c r="CO25" i="7"/>
  <c r="CI25" i="7"/>
  <c r="CD25" i="7"/>
  <c r="CS25" i="7"/>
  <c r="CN25" i="7"/>
  <c r="CB25" i="7"/>
  <c r="AO50" i="7"/>
  <c r="AW21" i="7"/>
  <c r="AV30" i="7"/>
  <c r="CP23" i="7"/>
  <c r="CL23" i="7"/>
  <c r="CC23" i="7"/>
  <c r="CO23" i="7"/>
  <c r="CI23" i="7"/>
  <c r="CD23" i="7"/>
  <c r="CS23" i="7"/>
  <c r="CN23" i="7"/>
  <c r="CB23" i="7"/>
  <c r="CM23" i="7"/>
  <c r="CF23" i="7"/>
  <c r="CA23" i="7"/>
  <c r="CK23" i="7"/>
  <c r="CE23" i="7"/>
  <c r="AN55" i="7"/>
  <c r="AW19" i="7"/>
  <c r="AW15" i="7"/>
  <c r="AW17" i="7"/>
  <c r="CA67" i="7"/>
  <c r="AN67" i="7" s="1"/>
  <c r="CK67" i="7"/>
  <c r="CL67" i="7"/>
  <c r="CB67" i="7"/>
  <c r="CA68" i="7"/>
  <c r="CK68" i="7"/>
  <c r="CL68" i="7"/>
  <c r="CB68" i="7"/>
  <c r="CP26" i="7"/>
  <c r="CL26" i="7"/>
  <c r="CC26" i="7"/>
  <c r="CN26" i="7"/>
  <c r="CI26" i="7"/>
  <c r="CE26" i="7"/>
  <c r="CA26" i="7"/>
  <c r="CO26" i="7"/>
  <c r="CF26" i="7"/>
  <c r="CM26" i="7"/>
  <c r="CD26" i="7"/>
  <c r="CS26" i="7"/>
  <c r="CK26" i="7"/>
  <c r="CB26" i="7"/>
  <c r="CA65" i="7"/>
  <c r="CK65" i="7"/>
  <c r="CL65" i="7"/>
  <c r="CB65" i="7"/>
  <c r="CL168" i="7"/>
  <c r="CE168" i="7"/>
  <c r="CA168" i="7"/>
  <c r="CO168" i="7"/>
  <c r="CB168" i="7"/>
  <c r="CM168" i="7"/>
  <c r="CD168" i="7"/>
  <c r="CC168" i="7"/>
  <c r="CN168" i="7"/>
  <c r="CK168" i="7"/>
  <c r="CN20" i="7"/>
  <c r="CI20" i="7"/>
  <c r="CE20" i="7"/>
  <c r="CA20" i="7"/>
  <c r="CP20" i="7"/>
  <c r="CK20" i="7"/>
  <c r="CD20" i="7"/>
  <c r="CO20" i="7"/>
  <c r="CC20" i="7"/>
  <c r="CS20" i="7"/>
  <c r="CM20" i="7"/>
  <c r="CB20" i="7"/>
  <c r="CL20" i="7"/>
  <c r="CF20" i="7"/>
  <c r="CS12" i="6"/>
  <c r="CO12" i="6"/>
  <c r="CN12" i="6"/>
  <c r="CI12" i="6"/>
  <c r="CE12" i="6"/>
  <c r="CA12" i="6"/>
  <c r="CG12" i="6"/>
  <c r="CP12" i="6"/>
  <c r="CS15" i="6"/>
  <c r="CO15" i="6"/>
  <c r="CK15" i="6"/>
  <c r="CF15" i="6"/>
  <c r="CB15" i="6"/>
  <c r="CL15" i="6"/>
  <c r="CE15" i="6"/>
  <c r="CP15" i="6"/>
  <c r="CI15" i="6"/>
  <c r="CD15" i="6"/>
  <c r="CC15" i="6"/>
  <c r="CN15" i="6"/>
  <c r="CH18" i="6"/>
  <c r="C18" i="6"/>
  <c r="CR18" i="6"/>
  <c r="CP26" i="6"/>
  <c r="CL26" i="6"/>
  <c r="CC26" i="6"/>
  <c r="CM26" i="6"/>
  <c r="CD26" i="6"/>
  <c r="CI26" i="6"/>
  <c r="CA26" i="6"/>
  <c r="CO26" i="6"/>
  <c r="CF26" i="6"/>
  <c r="CN26" i="6"/>
  <c r="CE26" i="6"/>
  <c r="CA114" i="6"/>
  <c r="CB114" i="6"/>
  <c r="CK114" i="6"/>
  <c r="CL114" i="6"/>
  <c r="CQ12" i="6"/>
  <c r="CG14" i="6"/>
  <c r="CQ18" i="6"/>
  <c r="CG18" i="6"/>
  <c r="C23" i="6"/>
  <c r="CQ23" i="6"/>
  <c r="CS26" i="6"/>
  <c r="CL59" i="6"/>
  <c r="CA59" i="6"/>
  <c r="CB59" i="6"/>
  <c r="CL63" i="6"/>
  <c r="CA63" i="6"/>
  <c r="CB63" i="6"/>
  <c r="CL67" i="6"/>
  <c r="CA67" i="6"/>
  <c r="CB67" i="6"/>
  <c r="CK71" i="6"/>
  <c r="CL71" i="6"/>
  <c r="CA71" i="6"/>
  <c r="CB71" i="6"/>
  <c r="CR13" i="6"/>
  <c r="CQ14" i="6"/>
  <c r="CM16" i="6"/>
  <c r="CD16" i="6"/>
  <c r="CP16" i="6"/>
  <c r="CK16" i="6"/>
  <c r="CE16" i="6"/>
  <c r="CO16" i="6"/>
  <c r="CI16" i="6"/>
  <c r="CC16" i="6"/>
  <c r="CB16" i="6"/>
  <c r="CN16" i="6"/>
  <c r="CG17" i="6"/>
  <c r="C17" i="6"/>
  <c r="CQ17" i="6"/>
  <c r="CG23" i="6"/>
  <c r="CH24" i="6"/>
  <c r="C24" i="6"/>
  <c r="CR24" i="6"/>
  <c r="CO31" i="6"/>
  <c r="CK31" i="6"/>
  <c r="CC31" i="6"/>
  <c r="CP31" i="6"/>
  <c r="CL31" i="6"/>
  <c r="CD31" i="6"/>
  <c r="CN31" i="6"/>
  <c r="CB31" i="6"/>
  <c r="CM31" i="6"/>
  <c r="CA31" i="6"/>
  <c r="CF31" i="6"/>
  <c r="CD12" i="6"/>
  <c r="CM12" i="6"/>
  <c r="C13" i="6"/>
  <c r="CC14" i="6"/>
  <c r="CA15" i="6"/>
  <c r="CM15" i="6"/>
  <c r="CF16" i="6"/>
  <c r="CB26" i="6"/>
  <c r="CL57" i="6"/>
  <c r="CA57" i="6"/>
  <c r="CB57" i="6"/>
  <c r="CL61" i="6"/>
  <c r="CA61" i="6"/>
  <c r="CB61" i="6"/>
  <c r="CL65" i="6"/>
  <c r="CA65" i="6"/>
  <c r="AN65" i="6" s="1"/>
  <c r="CB65" i="6"/>
  <c r="CL69" i="6"/>
  <c r="CA69" i="6"/>
  <c r="CB69" i="6"/>
  <c r="CK26" i="6"/>
  <c r="CO14" i="6"/>
  <c r="CK14" i="6"/>
  <c r="CF14" i="6"/>
  <c r="CB14" i="6"/>
  <c r="CN14" i="6"/>
  <c r="CI14" i="6"/>
  <c r="CS19" i="6"/>
  <c r="CO19" i="6"/>
  <c r="CK19" i="6"/>
  <c r="CF19" i="6"/>
  <c r="CB19" i="6"/>
  <c r="CL19" i="6"/>
  <c r="CE19" i="6"/>
  <c r="CP19" i="6"/>
  <c r="CI19" i="6"/>
  <c r="CD19" i="6"/>
  <c r="CN19" i="6"/>
  <c r="CC19" i="6"/>
  <c r="CP20" i="6"/>
  <c r="CL20" i="6"/>
  <c r="CC20" i="6"/>
  <c r="CM20" i="6"/>
  <c r="CD20" i="6"/>
  <c r="CB20" i="6"/>
  <c r="CK20" i="6"/>
  <c r="CS20" i="6"/>
  <c r="CG25" i="6"/>
  <c r="CL49" i="6"/>
  <c r="CA49" i="6"/>
  <c r="CM49" i="6"/>
  <c r="CB49" i="6"/>
  <c r="CC50" i="6"/>
  <c r="CK50" i="6"/>
  <c r="CB50" i="6"/>
  <c r="AO50" i="6" s="1"/>
  <c r="CK76" i="6"/>
  <c r="CL76" i="6"/>
  <c r="CA76" i="6"/>
  <c r="AN76" i="6" s="1"/>
  <c r="CL135" i="6"/>
  <c r="CC135" i="6"/>
  <c r="CM135" i="6"/>
  <c r="CD135" i="6"/>
  <c r="CN135" i="6"/>
  <c r="CA135" i="6"/>
  <c r="CO135" i="6"/>
  <c r="CB135" i="6"/>
  <c r="CL137" i="6"/>
  <c r="CC137" i="6"/>
  <c r="CM137" i="6"/>
  <c r="CD137" i="6"/>
  <c r="CN137" i="6"/>
  <c r="CA137" i="6"/>
  <c r="AS137" i="6" s="1"/>
  <c r="CO137" i="6"/>
  <c r="CB137" i="6"/>
  <c r="CN160" i="6"/>
  <c r="CC160" i="6"/>
  <c r="CO160" i="6"/>
  <c r="CK160" i="6"/>
  <c r="CD160" i="6"/>
  <c r="CL160" i="6"/>
  <c r="CA160" i="6"/>
  <c r="CE160" i="6"/>
  <c r="CG164" i="6"/>
  <c r="C164" i="6"/>
  <c r="CG13" i="6"/>
  <c r="CE20" i="6"/>
  <c r="CN20" i="6"/>
  <c r="CQ25" i="6"/>
  <c r="CP30" i="6"/>
  <c r="CL30" i="6"/>
  <c r="CD30" i="6"/>
  <c r="E32" i="6"/>
  <c r="CM30" i="6"/>
  <c r="CE30" i="6"/>
  <c r="CA30" i="6"/>
  <c r="CF30" i="6"/>
  <c r="CL50" i="6"/>
  <c r="CL58" i="6"/>
  <c r="CB58" i="6"/>
  <c r="CK58" i="6"/>
  <c r="CK62" i="6"/>
  <c r="CL66" i="6"/>
  <c r="CL70" i="6"/>
  <c r="CB70" i="6"/>
  <c r="CK72" i="6"/>
  <c r="CL72" i="6"/>
  <c r="CA72" i="6"/>
  <c r="AN72" i="6" s="1"/>
  <c r="CK73" i="6"/>
  <c r="CL73" i="6"/>
  <c r="CB73" i="6"/>
  <c r="AN73" i="6" s="1"/>
  <c r="CN136" i="6"/>
  <c r="CE136" i="6"/>
  <c r="CA136" i="6"/>
  <c r="CO136" i="6"/>
  <c r="CK136" i="6"/>
  <c r="CB136" i="6"/>
  <c r="CG160" i="6"/>
  <c r="D163" i="6"/>
  <c r="CQ160" i="6"/>
  <c r="CP161" i="6"/>
  <c r="C161" i="6"/>
  <c r="C163" i="6" s="1"/>
  <c r="CF161" i="6"/>
  <c r="E163" i="6"/>
  <c r="CN162" i="6"/>
  <c r="CC162" i="6"/>
  <c r="CO162" i="6"/>
  <c r="CK162" i="6"/>
  <c r="CD162" i="6"/>
  <c r="CL162" i="6"/>
  <c r="CA162" i="6"/>
  <c r="CE162" i="6"/>
  <c r="CQ164" i="6"/>
  <c r="CG166" i="6"/>
  <c r="C166" i="6"/>
  <c r="CG20" i="6"/>
  <c r="CQ20" i="6"/>
  <c r="CF20" i="6"/>
  <c r="CO20" i="6"/>
  <c r="CG21" i="6"/>
  <c r="CP21" i="6"/>
  <c r="CC25" i="6"/>
  <c r="CL25" i="6"/>
  <c r="CR26" i="6"/>
  <c r="CK30" i="6"/>
  <c r="F32" i="6"/>
  <c r="CC49" i="6"/>
  <c r="CM50" i="6"/>
  <c r="CA58" i="6"/>
  <c r="CK75" i="6"/>
  <c r="CL75" i="6"/>
  <c r="CA75" i="6"/>
  <c r="CB75" i="6"/>
  <c r="CA115" i="6"/>
  <c r="CB115" i="6"/>
  <c r="CK115" i="6"/>
  <c r="CE135" i="6"/>
  <c r="CE137" i="6"/>
  <c r="CM160" i="6"/>
  <c r="CG162" i="6"/>
  <c r="CQ162" i="6"/>
  <c r="CQ166" i="6"/>
  <c r="CQ24" i="6"/>
  <c r="CQ26" i="6"/>
  <c r="CP165" i="6"/>
  <c r="C165" i="6"/>
  <c r="CF165" i="6"/>
  <c r="CK74" i="6"/>
  <c r="CL74" i="6"/>
  <c r="CB74" i="6"/>
  <c r="AN74" i="6" s="1"/>
  <c r="CA116" i="6"/>
  <c r="CB116" i="6"/>
  <c r="C168" i="6"/>
  <c r="D181" i="6"/>
  <c r="B179" i="6"/>
  <c r="B181" i="6" s="1"/>
  <c r="N181" i="5"/>
  <c r="M181" i="5"/>
  <c r="L181" i="5"/>
  <c r="K181" i="5"/>
  <c r="J181" i="5"/>
  <c r="I181" i="5"/>
  <c r="H181" i="5"/>
  <c r="G181" i="5"/>
  <c r="F181" i="5"/>
  <c r="E181" i="5"/>
  <c r="D180" i="5"/>
  <c r="C180" i="5"/>
  <c r="D179" i="5"/>
  <c r="C179" i="5"/>
  <c r="E168" i="5"/>
  <c r="CP168" i="5" s="1"/>
  <c r="D168" i="5"/>
  <c r="X167" i="5"/>
  <c r="W167" i="5"/>
  <c r="V167" i="5"/>
  <c r="U167" i="5"/>
  <c r="T167" i="5"/>
  <c r="S167" i="5"/>
  <c r="R167" i="5"/>
  <c r="Q167" i="5"/>
  <c r="P167" i="5"/>
  <c r="O167" i="5"/>
  <c r="N167" i="5"/>
  <c r="M167" i="5"/>
  <c r="L167" i="5"/>
  <c r="K167" i="5"/>
  <c r="J167" i="5"/>
  <c r="I167" i="5"/>
  <c r="H167" i="5"/>
  <c r="G167" i="5"/>
  <c r="E167" i="5" s="1"/>
  <c r="F167" i="5"/>
  <c r="D167" i="5"/>
  <c r="C167" i="5" s="1"/>
  <c r="E166" i="5"/>
  <c r="CP166" i="5" s="1"/>
  <c r="D166" i="5"/>
  <c r="CP165" i="5"/>
  <c r="E165" i="5"/>
  <c r="CF165" i="5" s="1"/>
  <c r="D165" i="5"/>
  <c r="E164" i="5"/>
  <c r="CP164" i="5" s="1"/>
  <c r="D164" i="5"/>
  <c r="CQ164" i="5" s="1"/>
  <c r="X163" i="5"/>
  <c r="W163" i="5"/>
  <c r="V163" i="5"/>
  <c r="U163" i="5"/>
  <c r="T163" i="5"/>
  <c r="S163" i="5"/>
  <c r="R163" i="5"/>
  <c r="Q163" i="5"/>
  <c r="P163" i="5"/>
  <c r="O163" i="5"/>
  <c r="N163" i="5"/>
  <c r="M163" i="5"/>
  <c r="L163" i="5"/>
  <c r="K163" i="5"/>
  <c r="J163" i="5"/>
  <c r="I163" i="5"/>
  <c r="H163" i="5"/>
  <c r="G163" i="5"/>
  <c r="F163" i="5"/>
  <c r="CQ162" i="5"/>
  <c r="CF162" i="5"/>
  <c r="E162" i="5"/>
  <c r="CP162" i="5" s="1"/>
  <c r="D162" i="5"/>
  <c r="E161" i="5"/>
  <c r="CP161" i="5" s="1"/>
  <c r="D161" i="5"/>
  <c r="E160" i="5"/>
  <c r="CF160" i="5" s="1"/>
  <c r="D160" i="5"/>
  <c r="CQ160" i="5" s="1"/>
  <c r="B150" i="5"/>
  <c r="B149" i="5"/>
  <c r="B148" i="5"/>
  <c r="B147" i="5"/>
  <c r="B146" i="5"/>
  <c r="B145" i="5"/>
  <c r="B144" i="5"/>
  <c r="B143" i="5"/>
  <c r="AR138" i="5"/>
  <c r="AQ138" i="5"/>
  <c r="AP138" i="5"/>
  <c r="AO138" i="5"/>
  <c r="AN138" i="5"/>
  <c r="AM138" i="5"/>
  <c r="AL138" i="5"/>
  <c r="AK138" i="5"/>
  <c r="AJ138" i="5"/>
  <c r="AI138" i="5"/>
  <c r="AH138" i="5"/>
  <c r="AG138" i="5"/>
  <c r="AF138" i="5"/>
  <c r="AE138" i="5"/>
  <c r="AD138" i="5"/>
  <c r="AC138" i="5"/>
  <c r="AB138" i="5"/>
  <c r="AA138" i="5"/>
  <c r="Z138" i="5"/>
  <c r="Y138" i="5"/>
  <c r="X138" i="5"/>
  <c r="W138" i="5"/>
  <c r="V138" i="5"/>
  <c r="U138" i="5"/>
  <c r="T138" i="5"/>
  <c r="S138" i="5"/>
  <c r="R138" i="5"/>
  <c r="Q138" i="5"/>
  <c r="P138" i="5"/>
  <c r="O138" i="5"/>
  <c r="N138" i="5"/>
  <c r="M138" i="5"/>
  <c r="L138" i="5"/>
  <c r="K138" i="5"/>
  <c r="J138" i="5"/>
  <c r="D138" i="5" s="1"/>
  <c r="I138" i="5"/>
  <c r="H138" i="5"/>
  <c r="G138" i="5"/>
  <c r="F138" i="5"/>
  <c r="E137" i="5"/>
  <c r="D137" i="5"/>
  <c r="E136" i="5"/>
  <c r="D136" i="5"/>
  <c r="C136" i="5" s="1"/>
  <c r="CM136" i="5" s="1"/>
  <c r="E135" i="5"/>
  <c r="D135" i="5"/>
  <c r="B130" i="5"/>
  <c r="D126" i="5"/>
  <c r="C126" i="5"/>
  <c r="B126" i="5" s="1"/>
  <c r="D125" i="5"/>
  <c r="C125" i="5"/>
  <c r="B125" i="5" s="1"/>
  <c r="D124" i="5"/>
  <c r="C124" i="5"/>
  <c r="B124" i="5" s="1"/>
  <c r="D116" i="5"/>
  <c r="C116" i="5"/>
  <c r="B116" i="5" s="1"/>
  <c r="CB116" i="5" s="1"/>
  <c r="D115" i="5"/>
  <c r="C115" i="5"/>
  <c r="B115" i="5"/>
  <c r="CA115" i="5" s="1"/>
  <c r="D114" i="5"/>
  <c r="C114" i="5"/>
  <c r="F109" i="5"/>
  <c r="E109" i="5"/>
  <c r="D109" i="5"/>
  <c r="C109" i="5"/>
  <c r="B109" i="5"/>
  <c r="F102" i="5"/>
  <c r="E102" i="5"/>
  <c r="D102" i="5"/>
  <c r="C102" i="5"/>
  <c r="B102" i="5"/>
  <c r="E76" i="5"/>
  <c r="D76" i="5"/>
  <c r="E75" i="5"/>
  <c r="D75" i="5"/>
  <c r="E74" i="5"/>
  <c r="D74" i="5"/>
  <c r="E73" i="5"/>
  <c r="D73" i="5"/>
  <c r="E72" i="5"/>
  <c r="D72" i="5"/>
  <c r="E71" i="5"/>
  <c r="D71" i="5"/>
  <c r="E70" i="5"/>
  <c r="D70" i="5"/>
  <c r="E69" i="5"/>
  <c r="D69" i="5"/>
  <c r="E68" i="5"/>
  <c r="D68" i="5"/>
  <c r="E67" i="5"/>
  <c r="D67" i="5"/>
  <c r="E66" i="5"/>
  <c r="D66" i="5"/>
  <c r="E65" i="5"/>
  <c r="D65" i="5"/>
  <c r="E64" i="5"/>
  <c r="D64" i="5"/>
  <c r="E63" i="5"/>
  <c r="D63" i="5"/>
  <c r="E62" i="5"/>
  <c r="D62" i="5"/>
  <c r="E61" i="5"/>
  <c r="D61" i="5"/>
  <c r="E60" i="5"/>
  <c r="D60" i="5"/>
  <c r="E59" i="5"/>
  <c r="D59" i="5"/>
  <c r="E58" i="5"/>
  <c r="D58" i="5"/>
  <c r="C58" i="5" s="1"/>
  <c r="CB58" i="5" s="1"/>
  <c r="E57" i="5"/>
  <c r="D57" i="5"/>
  <c r="C57" i="5" s="1"/>
  <c r="CB57" i="5" s="1"/>
  <c r="E56" i="5"/>
  <c r="D56" i="5"/>
  <c r="E55" i="5"/>
  <c r="D55" i="5"/>
  <c r="C55" i="5" s="1"/>
  <c r="E50" i="5"/>
  <c r="D50" i="5"/>
  <c r="C50" i="5" s="1"/>
  <c r="CB50" i="5" s="1"/>
  <c r="E49" i="5"/>
  <c r="D49" i="5"/>
  <c r="M38" i="5"/>
  <c r="L38" i="5"/>
  <c r="K38" i="5"/>
  <c r="J38" i="5"/>
  <c r="I38" i="5"/>
  <c r="H38" i="5"/>
  <c r="G38" i="5"/>
  <c r="F38" i="5"/>
  <c r="D38" i="5"/>
  <c r="C38" i="5"/>
  <c r="E37" i="5"/>
  <c r="B37" i="5"/>
  <c r="E36" i="5"/>
  <c r="B36" i="5"/>
  <c r="B38" i="5" s="1"/>
  <c r="AU32" i="5"/>
  <c r="AT32" i="5"/>
  <c r="AS32" i="5"/>
  <c r="AR32" i="5"/>
  <c r="AQ32" i="5"/>
  <c r="AP32" i="5"/>
  <c r="AO32" i="5"/>
  <c r="AN32" i="5"/>
  <c r="AM32" i="5"/>
  <c r="AL32" i="5"/>
  <c r="AK32" i="5"/>
  <c r="AJ32" i="5"/>
  <c r="AI32" i="5"/>
  <c r="AH32" i="5"/>
  <c r="AG32" i="5"/>
  <c r="AF32" i="5"/>
  <c r="AE32" i="5"/>
  <c r="AD32" i="5"/>
  <c r="AC32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D32" i="5"/>
  <c r="C32" i="5"/>
  <c r="G31" i="5"/>
  <c r="F31" i="5"/>
  <c r="E31" i="5" s="1"/>
  <c r="B31" i="5"/>
  <c r="G30" i="5"/>
  <c r="E30" i="5" s="1"/>
  <c r="F30" i="5"/>
  <c r="B30" i="5"/>
  <c r="B32" i="5" s="1"/>
  <c r="E26" i="5"/>
  <c r="CG26" i="5" s="1"/>
  <c r="D26" i="5"/>
  <c r="E25" i="5"/>
  <c r="CG25" i="5" s="1"/>
  <c r="D25" i="5"/>
  <c r="CR25" i="5" s="1"/>
  <c r="E24" i="5"/>
  <c r="CQ24" i="5" s="1"/>
  <c r="D24" i="5"/>
  <c r="CQ23" i="5"/>
  <c r="E23" i="5"/>
  <c r="CG23" i="5" s="1"/>
  <c r="D23" i="5"/>
  <c r="CH23" i="5" s="1"/>
  <c r="AV22" i="5"/>
  <c r="AU22" i="5"/>
  <c r="AT22" i="5"/>
  <c r="AS22" i="5"/>
  <c r="AR22" i="5"/>
  <c r="AQ22" i="5"/>
  <c r="AP22" i="5"/>
  <c r="AO22" i="5"/>
  <c r="AN22" i="5"/>
  <c r="AM22" i="5"/>
  <c r="AL22" i="5"/>
  <c r="AK22" i="5"/>
  <c r="AJ22" i="5"/>
  <c r="AI22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K22" i="5"/>
  <c r="E22" i="5" s="1"/>
  <c r="J22" i="5"/>
  <c r="I22" i="5"/>
  <c r="H22" i="5"/>
  <c r="G22" i="5"/>
  <c r="F22" i="5"/>
  <c r="CR21" i="5"/>
  <c r="E21" i="5"/>
  <c r="CG21" i="5" s="1"/>
  <c r="D21" i="5"/>
  <c r="CH21" i="5" s="1"/>
  <c r="C21" i="5"/>
  <c r="CK21" i="5" s="1"/>
  <c r="E20" i="5"/>
  <c r="CQ20" i="5" s="1"/>
  <c r="D20" i="5"/>
  <c r="E19" i="5"/>
  <c r="CG19" i="5" s="1"/>
  <c r="D19" i="5"/>
  <c r="C19" i="5" s="1"/>
  <c r="E18" i="5"/>
  <c r="CG18" i="5" s="1"/>
  <c r="D18" i="5"/>
  <c r="CQ17" i="5"/>
  <c r="E17" i="5"/>
  <c r="CG17" i="5" s="1"/>
  <c r="D17" i="5"/>
  <c r="CR17" i="5" s="1"/>
  <c r="E16" i="5"/>
  <c r="CG16" i="5" s="1"/>
  <c r="D16" i="5"/>
  <c r="E15" i="5"/>
  <c r="CG15" i="5" s="1"/>
  <c r="D15" i="5"/>
  <c r="CQ14" i="5"/>
  <c r="E14" i="5"/>
  <c r="CG14" i="5" s="1"/>
  <c r="D14" i="5"/>
  <c r="E13" i="5"/>
  <c r="CG13" i="5" s="1"/>
  <c r="D13" i="5"/>
  <c r="E12" i="5"/>
  <c r="CG12" i="5" s="1"/>
  <c r="D12" i="5"/>
  <c r="A5" i="5"/>
  <c r="A4" i="5"/>
  <c r="A3" i="5"/>
  <c r="A2" i="5"/>
  <c r="CK64" i="6" l="1"/>
  <c r="Q115" i="6"/>
  <c r="CG20" i="5"/>
  <c r="CK60" i="6"/>
  <c r="CP25" i="6"/>
  <c r="AW16" i="6"/>
  <c r="AN68" i="7"/>
  <c r="CF161" i="5"/>
  <c r="CA70" i="6"/>
  <c r="AN70" i="6" s="1"/>
  <c r="CK21" i="6"/>
  <c r="CB60" i="6"/>
  <c r="AN60" i="6" s="1"/>
  <c r="AN63" i="6"/>
  <c r="CQ12" i="5"/>
  <c r="CG24" i="5"/>
  <c r="CL14" i="6"/>
  <c r="CM14" i="6"/>
  <c r="CD14" i="6"/>
  <c r="AW14" i="6" s="1"/>
  <c r="B180" i="5"/>
  <c r="CA66" i="6"/>
  <c r="CS21" i="6"/>
  <c r="CF25" i="6"/>
  <c r="AN63" i="7"/>
  <c r="CQ18" i="5"/>
  <c r="AO49" i="6"/>
  <c r="C49" i="5"/>
  <c r="B114" i="5"/>
  <c r="CB114" i="5" s="1"/>
  <c r="CB136" i="5"/>
  <c r="CA64" i="6"/>
  <c r="AN64" i="6" s="1"/>
  <c r="CA21" i="6"/>
  <c r="AW21" i="6" s="1"/>
  <c r="CL64" i="6"/>
  <c r="CK116" i="6"/>
  <c r="CL116" i="6"/>
  <c r="CB21" i="6"/>
  <c r="CS14" i="6"/>
  <c r="CM25" i="6"/>
  <c r="CD25" i="6"/>
  <c r="CA62" i="6"/>
  <c r="AN62" i="6" s="1"/>
  <c r="CE21" i="6"/>
  <c r="CO25" i="6"/>
  <c r="CS16" i="6"/>
  <c r="CL16" i="6"/>
  <c r="CA16" i="6"/>
  <c r="CB62" i="6"/>
  <c r="CL60" i="6"/>
  <c r="CF166" i="5"/>
  <c r="CF168" i="5"/>
  <c r="CO21" i="6"/>
  <c r="AN71" i="7"/>
  <c r="C22" i="6"/>
  <c r="AW24" i="7"/>
  <c r="AN72" i="7"/>
  <c r="CI21" i="6"/>
  <c r="CN21" i="6"/>
  <c r="CE25" i="6"/>
  <c r="B205" i="7"/>
  <c r="CF164" i="5"/>
  <c r="CB68" i="6"/>
  <c r="AN68" i="6" s="1"/>
  <c r="CI25" i="6"/>
  <c r="AS135" i="6"/>
  <c r="CB25" i="6"/>
  <c r="AN65" i="7"/>
  <c r="AW19" i="6"/>
  <c r="CK68" i="6"/>
  <c r="CK55" i="6"/>
  <c r="C56" i="5"/>
  <c r="CB56" i="5" s="1"/>
  <c r="E138" i="5"/>
  <c r="CL68" i="6"/>
  <c r="CN25" i="6"/>
  <c r="CB12" i="6"/>
  <c r="AW12" i="6" s="1"/>
  <c r="Y162" i="6"/>
  <c r="CQ21" i="5"/>
  <c r="CB56" i="6"/>
  <c r="CQ16" i="5"/>
  <c r="CH17" i="5"/>
  <c r="E38" i="5"/>
  <c r="CC136" i="6"/>
  <c r="AS136" i="6" s="1"/>
  <c r="CK66" i="6"/>
  <c r="AV30" i="6"/>
  <c r="CB55" i="6"/>
  <c r="CA14" i="6"/>
  <c r="CL12" i="6"/>
  <c r="CP14" i="6"/>
  <c r="CF12" i="6"/>
  <c r="CA20" i="6"/>
  <c r="AW20" i="6" s="1"/>
  <c r="CI20" i="6"/>
  <c r="CL21" i="6"/>
  <c r="CM21" i="6"/>
  <c r="CC21" i="6"/>
  <c r="CD21" i="6"/>
  <c r="CQ13" i="5"/>
  <c r="CQ25" i="5"/>
  <c r="CQ15" i="5"/>
  <c r="CK56" i="6"/>
  <c r="CS25" i="6"/>
  <c r="CA25" i="6"/>
  <c r="AW25" i="6" s="1"/>
  <c r="D22" i="5"/>
  <c r="C22" i="5" s="1"/>
  <c r="CA56" i="6"/>
  <c r="AN56" i="6" s="1"/>
  <c r="CD136" i="6"/>
  <c r="CM136" i="6"/>
  <c r="CA55" i="6"/>
  <c r="CE14" i="6"/>
  <c r="CC12" i="6"/>
  <c r="AW26" i="7"/>
  <c r="AW25" i="7"/>
  <c r="Y162" i="7"/>
  <c r="Y161" i="7"/>
  <c r="Y165" i="7"/>
  <c r="AW23" i="7"/>
  <c r="Y164" i="7"/>
  <c r="AN61" i="7"/>
  <c r="AN69" i="7"/>
  <c r="AS135" i="7"/>
  <c r="AW16" i="7"/>
  <c r="AN66" i="7"/>
  <c r="AN74" i="7"/>
  <c r="AN73" i="7"/>
  <c r="AW14" i="7"/>
  <c r="Y160" i="7"/>
  <c r="Y168" i="7"/>
  <c r="Y166" i="7"/>
  <c r="AW20" i="7"/>
  <c r="AN62" i="7"/>
  <c r="AN70" i="7"/>
  <c r="AS137" i="7"/>
  <c r="AW18" i="7"/>
  <c r="AN60" i="7"/>
  <c r="AN76" i="7"/>
  <c r="AN59" i="7"/>
  <c r="AN75" i="7"/>
  <c r="CN168" i="6"/>
  <c r="CC168" i="6"/>
  <c r="CO168" i="6"/>
  <c r="CK168" i="6"/>
  <c r="CD168" i="6"/>
  <c r="CM168" i="6"/>
  <c r="CB168" i="6"/>
  <c r="CE168" i="6"/>
  <c r="CA168" i="6"/>
  <c r="CL168" i="6"/>
  <c r="CP24" i="6"/>
  <c r="CL24" i="6"/>
  <c r="CC24" i="6"/>
  <c r="CM24" i="6"/>
  <c r="CD24" i="6"/>
  <c r="CS24" i="6"/>
  <c r="CK24" i="6"/>
  <c r="CB24" i="6"/>
  <c r="CI24" i="6"/>
  <c r="CA24" i="6"/>
  <c r="CO24" i="6"/>
  <c r="CF24" i="6"/>
  <c r="CN24" i="6"/>
  <c r="CE24" i="6"/>
  <c r="CN23" i="6"/>
  <c r="CI23" i="6"/>
  <c r="CE23" i="6"/>
  <c r="CA23" i="6"/>
  <c r="CS23" i="6"/>
  <c r="CO23" i="6"/>
  <c r="CK23" i="6"/>
  <c r="CF23" i="6"/>
  <c r="CB23" i="6"/>
  <c r="CM23" i="6"/>
  <c r="CD23" i="6"/>
  <c r="CL23" i="6"/>
  <c r="CC23" i="6"/>
  <c r="CP23" i="6"/>
  <c r="AN69" i="6"/>
  <c r="CM13" i="6"/>
  <c r="CD13" i="6"/>
  <c r="CP13" i="6"/>
  <c r="CL13" i="6"/>
  <c r="CC13" i="6"/>
  <c r="CS13" i="6"/>
  <c r="CK13" i="6"/>
  <c r="CB13" i="6"/>
  <c r="CI13" i="6"/>
  <c r="CA13" i="6"/>
  <c r="CO13" i="6"/>
  <c r="CF13" i="6"/>
  <c r="CN13" i="6"/>
  <c r="CE13" i="6"/>
  <c r="AV31" i="6"/>
  <c r="AN71" i="6"/>
  <c r="AN67" i="6"/>
  <c r="CM18" i="6"/>
  <c r="CD18" i="6"/>
  <c r="CS18" i="6"/>
  <c r="CN18" i="6"/>
  <c r="CB18" i="6"/>
  <c r="CL18" i="6"/>
  <c r="CF18" i="6"/>
  <c r="CA18" i="6"/>
  <c r="CP18" i="6"/>
  <c r="CK18" i="6"/>
  <c r="CE18" i="6"/>
  <c r="CI18" i="6"/>
  <c r="CC18" i="6"/>
  <c r="CO18" i="6"/>
  <c r="Q116" i="6"/>
  <c r="AN75" i="6"/>
  <c r="Y160" i="6"/>
  <c r="CL165" i="6"/>
  <c r="CE165" i="6"/>
  <c r="CA165" i="6"/>
  <c r="CM165" i="6"/>
  <c r="CB165" i="6"/>
  <c r="CO165" i="6"/>
  <c r="CD165" i="6"/>
  <c r="CC165" i="6"/>
  <c r="CN165" i="6"/>
  <c r="CK165" i="6"/>
  <c r="AN66" i="6"/>
  <c r="AN58" i="6"/>
  <c r="CN164" i="6"/>
  <c r="CC164" i="6"/>
  <c r="CO164" i="6"/>
  <c r="CK164" i="6"/>
  <c r="CD164" i="6"/>
  <c r="CL164" i="6"/>
  <c r="CA164" i="6"/>
  <c r="CM164" i="6"/>
  <c r="CB164" i="6"/>
  <c r="CE164" i="6"/>
  <c r="AN55" i="6"/>
  <c r="AN61" i="6"/>
  <c r="AW15" i="6"/>
  <c r="AN59" i="6"/>
  <c r="AW26" i="6"/>
  <c r="CN166" i="6"/>
  <c r="CC166" i="6"/>
  <c r="CO166" i="6"/>
  <c r="CK166" i="6"/>
  <c r="CD166" i="6"/>
  <c r="CL166" i="6"/>
  <c r="CA166" i="6"/>
  <c r="CM166" i="6"/>
  <c r="CB166" i="6"/>
  <c r="CE166" i="6"/>
  <c r="CS17" i="6"/>
  <c r="CO17" i="6"/>
  <c r="CK17" i="6"/>
  <c r="CF17" i="6"/>
  <c r="CB17" i="6"/>
  <c r="CN17" i="6"/>
  <c r="CC17" i="6"/>
  <c r="CM17" i="6"/>
  <c r="CA17" i="6"/>
  <c r="CI17" i="6"/>
  <c r="CP17" i="6"/>
  <c r="CE17" i="6"/>
  <c r="CL17" i="6"/>
  <c r="CD17" i="6"/>
  <c r="CL161" i="6"/>
  <c r="CE161" i="6"/>
  <c r="CA161" i="6"/>
  <c r="CM161" i="6"/>
  <c r="CB161" i="6"/>
  <c r="CN161" i="6"/>
  <c r="CC161" i="6"/>
  <c r="CO161" i="6"/>
  <c r="CD161" i="6"/>
  <c r="CK161" i="6"/>
  <c r="AN57" i="6"/>
  <c r="Q114" i="6"/>
  <c r="A205" i="6"/>
  <c r="CR18" i="5"/>
  <c r="C18" i="5"/>
  <c r="CH18" i="5"/>
  <c r="CR12" i="5"/>
  <c r="C12" i="5"/>
  <c r="CR13" i="5"/>
  <c r="C13" i="5"/>
  <c r="CR14" i="5"/>
  <c r="C14" i="5"/>
  <c r="CR15" i="5"/>
  <c r="C15" i="5"/>
  <c r="CR16" i="5"/>
  <c r="C16" i="5"/>
  <c r="CP19" i="5"/>
  <c r="CL19" i="5"/>
  <c r="CK19" i="5"/>
  <c r="CE19" i="5"/>
  <c r="CA19" i="5"/>
  <c r="CO19" i="5"/>
  <c r="CI19" i="5"/>
  <c r="CD19" i="5"/>
  <c r="CS19" i="5"/>
  <c r="CN19" i="5"/>
  <c r="CC19" i="5"/>
  <c r="CM19" i="5"/>
  <c r="CF19" i="5"/>
  <c r="CB19" i="5"/>
  <c r="CP30" i="5"/>
  <c r="CL30" i="5"/>
  <c r="CD30" i="5"/>
  <c r="CN30" i="5"/>
  <c r="CF30" i="5"/>
  <c r="CB30" i="5"/>
  <c r="E32" i="5"/>
  <c r="CE30" i="5"/>
  <c r="CO30" i="5"/>
  <c r="CC30" i="5"/>
  <c r="CM30" i="5"/>
  <c r="CA30" i="5"/>
  <c r="CK30" i="5"/>
  <c r="CH12" i="5"/>
  <c r="CH13" i="5"/>
  <c r="CH14" i="5"/>
  <c r="CH15" i="5"/>
  <c r="CH16" i="5"/>
  <c r="CR19" i="5"/>
  <c r="CD21" i="5"/>
  <c r="CI21" i="5"/>
  <c r="CO21" i="5"/>
  <c r="CH25" i="5"/>
  <c r="CO31" i="5"/>
  <c r="CK31" i="5"/>
  <c r="CC31" i="5"/>
  <c r="CM31" i="5"/>
  <c r="CE31" i="5"/>
  <c r="CA31" i="5"/>
  <c r="CD31" i="5"/>
  <c r="CP31" i="5"/>
  <c r="G32" i="5"/>
  <c r="CL49" i="5"/>
  <c r="CA49" i="5"/>
  <c r="CC49" i="5"/>
  <c r="CK49" i="5"/>
  <c r="CA55" i="5"/>
  <c r="AN55" i="5" s="1"/>
  <c r="CK55" i="5"/>
  <c r="CL55" i="5"/>
  <c r="C166" i="5"/>
  <c r="CG166" i="5"/>
  <c r="C168" i="5"/>
  <c r="CG168" i="5"/>
  <c r="C181" i="5"/>
  <c r="B179" i="5"/>
  <c r="CH19" i="5"/>
  <c r="CE21" i="5"/>
  <c r="C23" i="5"/>
  <c r="CR23" i="5"/>
  <c r="CR26" i="5"/>
  <c r="C26" i="5"/>
  <c r="CF31" i="5"/>
  <c r="CM49" i="5"/>
  <c r="CA56" i="5"/>
  <c r="AN56" i="5" s="1"/>
  <c r="CK56" i="5"/>
  <c r="CL56" i="5"/>
  <c r="CL136" i="5"/>
  <c r="CC136" i="5"/>
  <c r="CN136" i="5"/>
  <c r="CD136" i="5"/>
  <c r="CK136" i="5"/>
  <c r="CA136" i="5"/>
  <c r="CE136" i="5"/>
  <c r="D181" i="5"/>
  <c r="CR20" i="5"/>
  <c r="C20" i="5"/>
  <c r="CH20" i="5"/>
  <c r="CP21" i="5"/>
  <c r="CL21" i="5"/>
  <c r="CC21" i="5"/>
  <c r="CA21" i="5"/>
  <c r="CF21" i="5"/>
  <c r="CM21" i="5"/>
  <c r="CL31" i="5"/>
  <c r="CC50" i="5"/>
  <c r="CL50" i="5"/>
  <c r="CA50" i="5"/>
  <c r="AO50" i="5" s="1"/>
  <c r="CK50" i="5"/>
  <c r="CA57" i="5"/>
  <c r="AN57" i="5" s="1"/>
  <c r="CK57" i="5"/>
  <c r="CL57" i="5"/>
  <c r="CK115" i="5"/>
  <c r="CB115" i="5"/>
  <c r="Q115" i="5" s="1"/>
  <c r="CL115" i="5"/>
  <c r="C138" i="5"/>
  <c r="C160" i="5"/>
  <c r="CG160" i="5"/>
  <c r="CG161" i="5"/>
  <c r="CQ161" i="5"/>
  <c r="C161" i="5"/>
  <c r="C17" i="5"/>
  <c r="CQ19" i="5"/>
  <c r="CB21" i="5"/>
  <c r="CN21" i="5"/>
  <c r="CS21" i="5"/>
  <c r="CR24" i="5"/>
  <c r="C24" i="5"/>
  <c r="CH24" i="5"/>
  <c r="C25" i="5"/>
  <c r="CH26" i="5"/>
  <c r="CQ26" i="5"/>
  <c r="F32" i="5"/>
  <c r="CB31" i="5"/>
  <c r="CN31" i="5"/>
  <c r="CB49" i="5"/>
  <c r="CM50" i="5"/>
  <c r="CB55" i="5"/>
  <c r="CA58" i="5"/>
  <c r="AN58" i="5" s="1"/>
  <c r="CK58" i="5"/>
  <c r="CL58" i="5"/>
  <c r="CK116" i="5"/>
  <c r="CA116" i="5"/>
  <c r="Q116" i="5" s="1"/>
  <c r="CL116" i="5"/>
  <c r="CO136" i="5"/>
  <c r="C162" i="5"/>
  <c r="CG162" i="5"/>
  <c r="D163" i="5"/>
  <c r="C164" i="5"/>
  <c r="CG164" i="5"/>
  <c r="CG165" i="5"/>
  <c r="C165" i="5"/>
  <c r="CQ165" i="5"/>
  <c r="CQ166" i="5"/>
  <c r="CQ168" i="5"/>
  <c r="C60" i="5"/>
  <c r="C62" i="5"/>
  <c r="C64" i="5"/>
  <c r="C66" i="5"/>
  <c r="C68" i="5"/>
  <c r="C70" i="5"/>
  <c r="C72" i="5"/>
  <c r="C74" i="5"/>
  <c r="C76" i="5"/>
  <c r="C137" i="5"/>
  <c r="E163" i="5"/>
  <c r="CP160" i="5"/>
  <c r="C59" i="5"/>
  <c r="C61" i="5"/>
  <c r="C63" i="5"/>
  <c r="C65" i="5"/>
  <c r="C67" i="5"/>
  <c r="C69" i="5"/>
  <c r="C71" i="5"/>
  <c r="C73" i="5"/>
  <c r="C75" i="5"/>
  <c r="C135" i="5"/>
  <c r="N181" i="4"/>
  <c r="M181" i="4"/>
  <c r="L181" i="4"/>
  <c r="K181" i="4"/>
  <c r="J181" i="4"/>
  <c r="I181" i="4"/>
  <c r="H181" i="4"/>
  <c r="G181" i="4"/>
  <c r="F181" i="4"/>
  <c r="E181" i="4"/>
  <c r="D180" i="4"/>
  <c r="C180" i="4"/>
  <c r="D179" i="4"/>
  <c r="C179" i="4"/>
  <c r="E168" i="4"/>
  <c r="CF168" i="4" s="1"/>
  <c r="D168" i="4"/>
  <c r="CQ168" i="4" s="1"/>
  <c r="C168" i="4"/>
  <c r="X167" i="4"/>
  <c r="W167" i="4"/>
  <c r="V167" i="4"/>
  <c r="U167" i="4"/>
  <c r="T167" i="4"/>
  <c r="S167" i="4"/>
  <c r="R167" i="4"/>
  <c r="Q167" i="4"/>
  <c r="P167" i="4"/>
  <c r="O167" i="4"/>
  <c r="N167" i="4"/>
  <c r="M167" i="4"/>
  <c r="L167" i="4"/>
  <c r="K167" i="4"/>
  <c r="J167" i="4"/>
  <c r="I167" i="4"/>
  <c r="H167" i="4"/>
  <c r="G167" i="4"/>
  <c r="F167" i="4"/>
  <c r="E167" i="4"/>
  <c r="D167" i="4"/>
  <c r="C167" i="4" s="1"/>
  <c r="E166" i="4"/>
  <c r="CF166" i="4" s="1"/>
  <c r="D166" i="4"/>
  <c r="CQ166" i="4" s="1"/>
  <c r="C166" i="4"/>
  <c r="CK166" i="4" s="1"/>
  <c r="CG165" i="4"/>
  <c r="E165" i="4"/>
  <c r="D165" i="4"/>
  <c r="E164" i="4"/>
  <c r="CF164" i="4" s="1"/>
  <c r="D164" i="4"/>
  <c r="CQ164" i="4" s="1"/>
  <c r="C164" i="4"/>
  <c r="CD164" i="4" s="1"/>
  <c r="X163" i="4"/>
  <c r="W163" i="4"/>
  <c r="V163" i="4"/>
  <c r="U163" i="4"/>
  <c r="T163" i="4"/>
  <c r="S163" i="4"/>
  <c r="R163" i="4"/>
  <c r="Q163" i="4"/>
  <c r="P163" i="4"/>
  <c r="O163" i="4"/>
  <c r="N163" i="4"/>
  <c r="M163" i="4"/>
  <c r="L163" i="4"/>
  <c r="K163" i="4"/>
  <c r="J163" i="4"/>
  <c r="I163" i="4"/>
  <c r="H163" i="4"/>
  <c r="G163" i="4"/>
  <c r="F163" i="4"/>
  <c r="E162" i="4"/>
  <c r="CF162" i="4" s="1"/>
  <c r="D162" i="4"/>
  <c r="CQ162" i="4" s="1"/>
  <c r="C162" i="4"/>
  <c r="CE162" i="4" s="1"/>
  <c r="E161" i="4"/>
  <c r="D161" i="4"/>
  <c r="CQ161" i="4" s="1"/>
  <c r="CN160" i="4"/>
  <c r="CG160" i="4"/>
  <c r="E160" i="4"/>
  <c r="CF160" i="4" s="1"/>
  <c r="D160" i="4"/>
  <c r="CQ160" i="4" s="1"/>
  <c r="C160" i="4"/>
  <c r="B150" i="4"/>
  <c r="B149" i="4"/>
  <c r="B148" i="4"/>
  <c r="B147" i="4"/>
  <c r="B146" i="4"/>
  <c r="B145" i="4"/>
  <c r="B144" i="4"/>
  <c r="B143" i="4"/>
  <c r="AR138" i="4"/>
  <c r="AQ138" i="4"/>
  <c r="AP138" i="4"/>
  <c r="AO138" i="4"/>
  <c r="AN138" i="4"/>
  <c r="AM138" i="4"/>
  <c r="AL138" i="4"/>
  <c r="AK138" i="4"/>
  <c r="AJ138" i="4"/>
  <c r="AI138" i="4"/>
  <c r="AH138" i="4"/>
  <c r="AG138" i="4"/>
  <c r="AF138" i="4"/>
  <c r="AE138" i="4"/>
  <c r="AD138" i="4"/>
  <c r="AC138" i="4"/>
  <c r="AB138" i="4"/>
  <c r="AA138" i="4"/>
  <c r="Z138" i="4"/>
  <c r="Y138" i="4"/>
  <c r="X138" i="4"/>
  <c r="W138" i="4"/>
  <c r="V138" i="4"/>
  <c r="U138" i="4"/>
  <c r="T138" i="4"/>
  <c r="S138" i="4"/>
  <c r="R138" i="4"/>
  <c r="Q138" i="4"/>
  <c r="E138" i="4" s="1"/>
  <c r="P138" i="4"/>
  <c r="D138" i="4" s="1"/>
  <c r="C138" i="4" s="1"/>
  <c r="O138" i="4"/>
  <c r="N138" i="4"/>
  <c r="M138" i="4"/>
  <c r="L138" i="4"/>
  <c r="K138" i="4"/>
  <c r="J138" i="4"/>
  <c r="I138" i="4"/>
  <c r="H138" i="4"/>
  <c r="G138" i="4"/>
  <c r="F138" i="4"/>
  <c r="E137" i="4"/>
  <c r="D137" i="4"/>
  <c r="C137" i="4"/>
  <c r="CL137" i="4" s="1"/>
  <c r="E136" i="4"/>
  <c r="D136" i="4"/>
  <c r="C136" i="4" s="1"/>
  <c r="E135" i="4"/>
  <c r="D135" i="4"/>
  <c r="B130" i="4"/>
  <c r="D126" i="4"/>
  <c r="C126" i="4"/>
  <c r="D125" i="4"/>
  <c r="C125" i="4"/>
  <c r="D124" i="4"/>
  <c r="C124" i="4"/>
  <c r="B124" i="4"/>
  <c r="D116" i="4"/>
  <c r="C116" i="4"/>
  <c r="B116" i="4" s="1"/>
  <c r="D115" i="4"/>
  <c r="C115" i="4"/>
  <c r="B115" i="4"/>
  <c r="D114" i="4"/>
  <c r="C114" i="4"/>
  <c r="B114" i="4" s="1"/>
  <c r="F109" i="4"/>
  <c r="E109" i="4"/>
  <c r="D109" i="4"/>
  <c r="C109" i="4"/>
  <c r="B109" i="4"/>
  <c r="F102" i="4"/>
  <c r="E102" i="4"/>
  <c r="D102" i="4"/>
  <c r="C102" i="4"/>
  <c r="B102" i="4"/>
  <c r="E76" i="4"/>
  <c r="D76" i="4"/>
  <c r="E75" i="4"/>
  <c r="D75" i="4"/>
  <c r="E74" i="4"/>
  <c r="D74" i="4"/>
  <c r="C74" i="4"/>
  <c r="CA74" i="4" s="1"/>
  <c r="E73" i="4"/>
  <c r="D73" i="4"/>
  <c r="C73" i="4" s="1"/>
  <c r="E72" i="4"/>
  <c r="D72" i="4"/>
  <c r="E71" i="4"/>
  <c r="D71" i="4"/>
  <c r="E70" i="4"/>
  <c r="D70" i="4"/>
  <c r="C70" i="4"/>
  <c r="CK70" i="4" s="1"/>
  <c r="E69" i="4"/>
  <c r="D69" i="4"/>
  <c r="C69" i="4"/>
  <c r="E68" i="4"/>
  <c r="D68" i="4"/>
  <c r="E67" i="4"/>
  <c r="D67" i="4"/>
  <c r="E66" i="4"/>
  <c r="D66" i="4"/>
  <c r="C66" i="4"/>
  <c r="CA66" i="4" s="1"/>
  <c r="E65" i="4"/>
  <c r="D65" i="4"/>
  <c r="C65" i="4"/>
  <c r="E64" i="4"/>
  <c r="D64" i="4"/>
  <c r="E63" i="4"/>
  <c r="D63" i="4"/>
  <c r="E62" i="4"/>
  <c r="D62" i="4"/>
  <c r="C62" i="4"/>
  <c r="E61" i="4"/>
  <c r="D61" i="4"/>
  <c r="C61" i="4"/>
  <c r="E60" i="4"/>
  <c r="D60" i="4"/>
  <c r="E59" i="4"/>
  <c r="D59" i="4"/>
  <c r="CA58" i="4"/>
  <c r="E58" i="4"/>
  <c r="D58" i="4"/>
  <c r="C58" i="4"/>
  <c r="E57" i="4"/>
  <c r="D57" i="4"/>
  <c r="C57" i="4"/>
  <c r="E56" i="4"/>
  <c r="D56" i="4"/>
  <c r="E55" i="4"/>
  <c r="D55" i="4"/>
  <c r="E50" i="4"/>
  <c r="D50" i="4"/>
  <c r="C50" i="4" s="1"/>
  <c r="CL50" i="4" s="1"/>
  <c r="E49" i="4"/>
  <c r="D49" i="4"/>
  <c r="M38" i="4"/>
  <c r="L38" i="4"/>
  <c r="K38" i="4"/>
  <c r="J38" i="4"/>
  <c r="I38" i="4"/>
  <c r="H38" i="4"/>
  <c r="G38" i="4"/>
  <c r="F38" i="4"/>
  <c r="D38" i="4"/>
  <c r="C38" i="4"/>
  <c r="E37" i="4"/>
  <c r="B37" i="4"/>
  <c r="E36" i="4"/>
  <c r="B36" i="4"/>
  <c r="AU32" i="4"/>
  <c r="AT32" i="4"/>
  <c r="AS32" i="4"/>
  <c r="AR32" i="4"/>
  <c r="AQ32" i="4"/>
  <c r="AP32" i="4"/>
  <c r="AO32" i="4"/>
  <c r="AN32" i="4"/>
  <c r="AM32" i="4"/>
  <c r="AL32" i="4"/>
  <c r="AK32" i="4"/>
  <c r="AJ32" i="4"/>
  <c r="AI32" i="4"/>
  <c r="AH32" i="4"/>
  <c r="AG32" i="4"/>
  <c r="AF32" i="4"/>
  <c r="AE32" i="4"/>
  <c r="AD32" i="4"/>
  <c r="AC32" i="4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D32" i="4"/>
  <c r="C32" i="4"/>
  <c r="G31" i="4"/>
  <c r="F31" i="4"/>
  <c r="E31" i="4" s="1"/>
  <c r="CE31" i="4" s="1"/>
  <c r="B31" i="4"/>
  <c r="G30" i="4"/>
  <c r="G32" i="4" s="1"/>
  <c r="F30" i="4"/>
  <c r="B30" i="4"/>
  <c r="E26" i="4"/>
  <c r="CQ26" i="4" s="1"/>
  <c r="D26" i="4"/>
  <c r="CH26" i="4" s="1"/>
  <c r="C26" i="4"/>
  <c r="CO26" i="4" s="1"/>
  <c r="E25" i="4"/>
  <c r="CQ25" i="4" s="1"/>
  <c r="D25" i="4"/>
  <c r="E24" i="4"/>
  <c r="CG24" i="4" s="1"/>
  <c r="D24" i="4"/>
  <c r="CR24" i="4" s="1"/>
  <c r="C24" i="4"/>
  <c r="CM24" i="4" s="1"/>
  <c r="E23" i="4"/>
  <c r="CQ23" i="4" s="1"/>
  <c r="D23" i="4"/>
  <c r="C23" i="4"/>
  <c r="CO23" i="4" s="1"/>
  <c r="AV22" i="4"/>
  <c r="AU22" i="4"/>
  <c r="AT22" i="4"/>
  <c r="AS22" i="4"/>
  <c r="AR22" i="4"/>
  <c r="AQ22" i="4"/>
  <c r="AP22" i="4"/>
  <c r="AO22" i="4"/>
  <c r="AN22" i="4"/>
  <c r="AM22" i="4"/>
  <c r="AL22" i="4"/>
  <c r="AK22" i="4"/>
  <c r="AJ22" i="4"/>
  <c r="AI22" i="4"/>
  <c r="AH22" i="4"/>
  <c r="AG22" i="4"/>
  <c r="AF22" i="4"/>
  <c r="AE22" i="4"/>
  <c r="AD22" i="4"/>
  <c r="AC22" i="4"/>
  <c r="AB22" i="4"/>
  <c r="AA22" i="4"/>
  <c r="Z22" i="4"/>
  <c r="Y22" i="4"/>
  <c r="X22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E22" i="4" s="1"/>
  <c r="F22" i="4"/>
  <c r="D22" i="4" s="1"/>
  <c r="E21" i="4"/>
  <c r="CQ21" i="4" s="1"/>
  <c r="D21" i="4"/>
  <c r="CH21" i="4" s="1"/>
  <c r="E20" i="4"/>
  <c r="CG20" i="4" s="1"/>
  <c r="D20" i="4"/>
  <c r="CR20" i="4" s="1"/>
  <c r="C20" i="4"/>
  <c r="CL20" i="4" s="1"/>
  <c r="E19" i="4"/>
  <c r="CQ19" i="4" s="1"/>
  <c r="D19" i="4"/>
  <c r="CH19" i="4" s="1"/>
  <c r="C19" i="4"/>
  <c r="CP19" i="4" s="1"/>
  <c r="CR18" i="4"/>
  <c r="CH18" i="4"/>
  <c r="E18" i="4"/>
  <c r="CG18" i="4" s="1"/>
  <c r="D18" i="4"/>
  <c r="E17" i="4"/>
  <c r="CQ17" i="4" s="1"/>
  <c r="D17" i="4"/>
  <c r="CH17" i="4" s="1"/>
  <c r="C17" i="4"/>
  <c r="CM17" i="4" s="1"/>
  <c r="E16" i="4"/>
  <c r="D16" i="4"/>
  <c r="CR16" i="4" s="1"/>
  <c r="E15" i="4"/>
  <c r="CQ15" i="4" s="1"/>
  <c r="D15" i="4"/>
  <c r="CH15" i="4" s="1"/>
  <c r="C15" i="4"/>
  <c r="CM15" i="4" s="1"/>
  <c r="E14" i="4"/>
  <c r="CQ14" i="4" s="1"/>
  <c r="D14" i="4"/>
  <c r="CH14" i="4" s="1"/>
  <c r="E13" i="4"/>
  <c r="CQ13" i="4" s="1"/>
  <c r="D13" i="4"/>
  <c r="CH13" i="4" s="1"/>
  <c r="E12" i="4"/>
  <c r="D12" i="4"/>
  <c r="CR12" i="4" s="1"/>
  <c r="A5" i="4"/>
  <c r="A4" i="4"/>
  <c r="A3" i="4"/>
  <c r="A2" i="4"/>
  <c r="CL136" i="4" l="1"/>
  <c r="CA136" i="4"/>
  <c r="B205" i="6"/>
  <c r="CR13" i="4"/>
  <c r="C49" i="4"/>
  <c r="CK49" i="4" s="1"/>
  <c r="CA166" i="4"/>
  <c r="CR14" i="4"/>
  <c r="CA137" i="4"/>
  <c r="C75" i="4"/>
  <c r="CK75" i="4" s="1"/>
  <c r="CL166" i="4"/>
  <c r="CH24" i="4"/>
  <c r="CR15" i="4"/>
  <c r="CH20" i="4"/>
  <c r="C63" i="4"/>
  <c r="CL63" i="4" s="1"/>
  <c r="Y164" i="6"/>
  <c r="CQ20" i="4"/>
  <c r="C22" i="4"/>
  <c r="C67" i="4"/>
  <c r="CB67" i="4" s="1"/>
  <c r="C68" i="4"/>
  <c r="CL68" i="4" s="1"/>
  <c r="CG162" i="4"/>
  <c r="CQ24" i="4"/>
  <c r="AV31" i="5"/>
  <c r="E38" i="4"/>
  <c r="CG168" i="4"/>
  <c r="B181" i="5"/>
  <c r="CL114" i="5"/>
  <c r="C59" i="4"/>
  <c r="CL59" i="4" s="1"/>
  <c r="CG19" i="4"/>
  <c r="CO162" i="4"/>
  <c r="CP166" i="4"/>
  <c r="CH16" i="4"/>
  <c r="CE164" i="4"/>
  <c r="C71" i="4"/>
  <c r="CL71" i="4" s="1"/>
  <c r="CG164" i="4"/>
  <c r="CL164" i="4"/>
  <c r="C12" i="4"/>
  <c r="CB12" i="4" s="1"/>
  <c r="CI26" i="4"/>
  <c r="C135" i="4"/>
  <c r="CE135" i="4" s="1"/>
  <c r="CO164" i="4"/>
  <c r="CK114" i="5"/>
  <c r="C60" i="4"/>
  <c r="CG166" i="4"/>
  <c r="C55" i="4"/>
  <c r="CL55" i="4" s="1"/>
  <c r="CE20" i="4"/>
  <c r="CP162" i="4"/>
  <c r="C64" i="4"/>
  <c r="CL64" i="4" s="1"/>
  <c r="CH12" i="4"/>
  <c r="CR21" i="4"/>
  <c r="B32" i="4"/>
  <c r="C72" i="4"/>
  <c r="CL72" i="4" s="1"/>
  <c r="CP164" i="4"/>
  <c r="Y166" i="6"/>
  <c r="C13" i="4"/>
  <c r="CM13" i="4" s="1"/>
  <c r="C76" i="4"/>
  <c r="CL76" i="4" s="1"/>
  <c r="C56" i="4"/>
  <c r="CL56" i="4" s="1"/>
  <c r="C16" i="4"/>
  <c r="CK16" i="4" s="1"/>
  <c r="B126" i="4"/>
  <c r="CP168" i="4"/>
  <c r="CA114" i="5"/>
  <c r="Q114" i="5" s="1"/>
  <c r="E30" i="4"/>
  <c r="CC30" i="4" s="1"/>
  <c r="AW13" i="6"/>
  <c r="Y161" i="6"/>
  <c r="AW17" i="6"/>
  <c r="Y165" i="6"/>
  <c r="AW18" i="6"/>
  <c r="AW23" i="6"/>
  <c r="AW24" i="6"/>
  <c r="Y168" i="6"/>
  <c r="CN135" i="5"/>
  <c r="CE135" i="5"/>
  <c r="CA135" i="5"/>
  <c r="CM135" i="5"/>
  <c r="CC135" i="5"/>
  <c r="CK135" i="5"/>
  <c r="CL135" i="5"/>
  <c r="CD135" i="5"/>
  <c r="CB135" i="5"/>
  <c r="CO135" i="5"/>
  <c r="CA61" i="5"/>
  <c r="AN61" i="5" s="1"/>
  <c r="CK61" i="5"/>
  <c r="CL61" i="5"/>
  <c r="CB61" i="5"/>
  <c r="CA70" i="5"/>
  <c r="CK70" i="5"/>
  <c r="CL70" i="5"/>
  <c r="CB70" i="5"/>
  <c r="CL164" i="5"/>
  <c r="CE164" i="5"/>
  <c r="CA164" i="5"/>
  <c r="CM164" i="5"/>
  <c r="CD164" i="5"/>
  <c r="CO164" i="5"/>
  <c r="CB164" i="5"/>
  <c r="CC164" i="5"/>
  <c r="CN164" i="5"/>
  <c r="CK164" i="5"/>
  <c r="CN161" i="5"/>
  <c r="CC161" i="5"/>
  <c r="CL161" i="5"/>
  <c r="CD161" i="5"/>
  <c r="CO161" i="5"/>
  <c r="CA161" i="5"/>
  <c r="CE161" i="5"/>
  <c r="CM161" i="5"/>
  <c r="CB161" i="5"/>
  <c r="CK161" i="5"/>
  <c r="CL160" i="5"/>
  <c r="CE160" i="5"/>
  <c r="CA160" i="5"/>
  <c r="CO160" i="5"/>
  <c r="CB160" i="5"/>
  <c r="C163" i="5"/>
  <c r="A205" i="5" s="1"/>
  <c r="CM160" i="5"/>
  <c r="CD160" i="5"/>
  <c r="CK160" i="5"/>
  <c r="CC160" i="5"/>
  <c r="CN160" i="5"/>
  <c r="CP16" i="5"/>
  <c r="CL16" i="5"/>
  <c r="CC16" i="5"/>
  <c r="CN16" i="5"/>
  <c r="CI16" i="5"/>
  <c r="CE16" i="5"/>
  <c r="CA16" i="5"/>
  <c r="CO16" i="5"/>
  <c r="CF16" i="5"/>
  <c r="CM16" i="5"/>
  <c r="CD16" i="5"/>
  <c r="CS16" i="5"/>
  <c r="CK16" i="5"/>
  <c r="CB16" i="5"/>
  <c r="CA75" i="5"/>
  <c r="CK75" i="5"/>
  <c r="CL75" i="5"/>
  <c r="CB75" i="5"/>
  <c r="CA59" i="5"/>
  <c r="AN59" i="5" s="1"/>
  <c r="CK59" i="5"/>
  <c r="CL59" i="5"/>
  <c r="CB59" i="5"/>
  <c r="CA60" i="5"/>
  <c r="AN60" i="5" s="1"/>
  <c r="CK60" i="5"/>
  <c r="CL60" i="5"/>
  <c r="CB60" i="5"/>
  <c r="CP23" i="5"/>
  <c r="CL23" i="5"/>
  <c r="CC23" i="5"/>
  <c r="CO23" i="5"/>
  <c r="CI23" i="5"/>
  <c r="CD23" i="5"/>
  <c r="CS23" i="5"/>
  <c r="CN23" i="5"/>
  <c r="CB23" i="5"/>
  <c r="CM23" i="5"/>
  <c r="CF23" i="5"/>
  <c r="CA23" i="5"/>
  <c r="CK23" i="5"/>
  <c r="CE23" i="5"/>
  <c r="CA73" i="5"/>
  <c r="CK73" i="5"/>
  <c r="CL73" i="5"/>
  <c r="CB73" i="5"/>
  <c r="CA74" i="5"/>
  <c r="CK74" i="5"/>
  <c r="CL74" i="5"/>
  <c r="CB74" i="5"/>
  <c r="CA66" i="5"/>
  <c r="CK66" i="5"/>
  <c r="CL66" i="5"/>
  <c r="CB66" i="5"/>
  <c r="AW21" i="5"/>
  <c r="CP26" i="5"/>
  <c r="CL26" i="5"/>
  <c r="CC26" i="5"/>
  <c r="CN26" i="5"/>
  <c r="CI26" i="5"/>
  <c r="CE26" i="5"/>
  <c r="CA26" i="5"/>
  <c r="CO26" i="5"/>
  <c r="CF26" i="5"/>
  <c r="CM26" i="5"/>
  <c r="CD26" i="5"/>
  <c r="CS26" i="5"/>
  <c r="CK26" i="5"/>
  <c r="CB26" i="5"/>
  <c r="AV30" i="5"/>
  <c r="CN15" i="5"/>
  <c r="CI15" i="5"/>
  <c r="CE15" i="5"/>
  <c r="CA15" i="5"/>
  <c r="CP15" i="5"/>
  <c r="CL15" i="5"/>
  <c r="CC15" i="5"/>
  <c r="CO15" i="5"/>
  <c r="CF15" i="5"/>
  <c r="CM15" i="5"/>
  <c r="CD15" i="5"/>
  <c r="CS15" i="5"/>
  <c r="CK15" i="5"/>
  <c r="CB15" i="5"/>
  <c r="CN13" i="5"/>
  <c r="CI13" i="5"/>
  <c r="CE13" i="5"/>
  <c r="CA13" i="5"/>
  <c r="CP13" i="5"/>
  <c r="CL13" i="5"/>
  <c r="CC13" i="5"/>
  <c r="CO13" i="5"/>
  <c r="CF13" i="5"/>
  <c r="CM13" i="5"/>
  <c r="CD13" i="5"/>
  <c r="CS13" i="5"/>
  <c r="CK13" i="5"/>
  <c r="CB13" i="5"/>
  <c r="CA69" i="5"/>
  <c r="CK69" i="5"/>
  <c r="CL69" i="5"/>
  <c r="CB69" i="5"/>
  <c r="CN137" i="5"/>
  <c r="CE137" i="5"/>
  <c r="CA137" i="5"/>
  <c r="CK137" i="5"/>
  <c r="CM137" i="5"/>
  <c r="CC137" i="5"/>
  <c r="CD137" i="5"/>
  <c r="CB137" i="5"/>
  <c r="CO137" i="5"/>
  <c r="CL137" i="5"/>
  <c r="CA62" i="5"/>
  <c r="CK62" i="5"/>
  <c r="CL62" i="5"/>
  <c r="CB62" i="5"/>
  <c r="CP14" i="5"/>
  <c r="CL14" i="5"/>
  <c r="CC14" i="5"/>
  <c r="CN14" i="5"/>
  <c r="CI14" i="5"/>
  <c r="CE14" i="5"/>
  <c r="CA14" i="5"/>
  <c r="CO14" i="5"/>
  <c r="CF14" i="5"/>
  <c r="CM14" i="5"/>
  <c r="CD14" i="5"/>
  <c r="CS14" i="5"/>
  <c r="CK14" i="5"/>
  <c r="CB14" i="5"/>
  <c r="CP12" i="5"/>
  <c r="CL12" i="5"/>
  <c r="CC12" i="5"/>
  <c r="CN12" i="5"/>
  <c r="CI12" i="5"/>
  <c r="CE12" i="5"/>
  <c r="CA12" i="5"/>
  <c r="CS12" i="5"/>
  <c r="CO12" i="5"/>
  <c r="CF12" i="5"/>
  <c r="CM12" i="5"/>
  <c r="CD12" i="5"/>
  <c r="CK12" i="5"/>
  <c r="CB12" i="5"/>
  <c r="CA67" i="5"/>
  <c r="AN67" i="5" s="1"/>
  <c r="CK67" i="5"/>
  <c r="CL67" i="5"/>
  <c r="CB67" i="5"/>
  <c r="CA76" i="5"/>
  <c r="CK76" i="5"/>
  <c r="CL76" i="5"/>
  <c r="CB76" i="5"/>
  <c r="CA68" i="5"/>
  <c r="CK68" i="5"/>
  <c r="CL68" i="5"/>
  <c r="CB68" i="5"/>
  <c r="CN165" i="5"/>
  <c r="CC165" i="5"/>
  <c r="CO165" i="5"/>
  <c r="CA165" i="5"/>
  <c r="CL165" i="5"/>
  <c r="CD165" i="5"/>
  <c r="CE165" i="5"/>
  <c r="CM165" i="5"/>
  <c r="CB165" i="5"/>
  <c r="CK165" i="5"/>
  <c r="CN24" i="5"/>
  <c r="CI24" i="5"/>
  <c r="CE24" i="5"/>
  <c r="CA24" i="5"/>
  <c r="CO24" i="5"/>
  <c r="CC24" i="5"/>
  <c r="CS24" i="5"/>
  <c r="CM24" i="5"/>
  <c r="CB24" i="5"/>
  <c r="CL24" i="5"/>
  <c r="CF24" i="5"/>
  <c r="CP24" i="5"/>
  <c r="CK24" i="5"/>
  <c r="CD24" i="5"/>
  <c r="CL166" i="5"/>
  <c r="CE166" i="5"/>
  <c r="CA166" i="5"/>
  <c r="CM166" i="5"/>
  <c r="CD166" i="5"/>
  <c r="CO166" i="5"/>
  <c r="CB166" i="5"/>
  <c r="CC166" i="5"/>
  <c r="CN166" i="5"/>
  <c r="CK166" i="5"/>
  <c r="CA65" i="5"/>
  <c r="CK65" i="5"/>
  <c r="CL65" i="5"/>
  <c r="CB65" i="5"/>
  <c r="CA71" i="5"/>
  <c r="CK71" i="5"/>
  <c r="CL71" i="5"/>
  <c r="CB71" i="5"/>
  <c r="CA63" i="5"/>
  <c r="CK63" i="5"/>
  <c r="CL63" i="5"/>
  <c r="CB63" i="5"/>
  <c r="CA72" i="5"/>
  <c r="AN72" i="5" s="1"/>
  <c r="CK72" i="5"/>
  <c r="CL72" i="5"/>
  <c r="CB72" i="5"/>
  <c r="CA64" i="5"/>
  <c r="CK64" i="5"/>
  <c r="CL64" i="5"/>
  <c r="CB64" i="5"/>
  <c r="CL162" i="5"/>
  <c r="CE162" i="5"/>
  <c r="CA162" i="5"/>
  <c r="CO162" i="5"/>
  <c r="CB162" i="5"/>
  <c r="CM162" i="5"/>
  <c r="CD162" i="5"/>
  <c r="CC162" i="5"/>
  <c r="CN162" i="5"/>
  <c r="CK162" i="5"/>
  <c r="CP25" i="5"/>
  <c r="CL25" i="5"/>
  <c r="CC25" i="5"/>
  <c r="CM25" i="5"/>
  <c r="CF25" i="5"/>
  <c r="CA25" i="5"/>
  <c r="CK25" i="5"/>
  <c r="CE25" i="5"/>
  <c r="CO25" i="5"/>
  <c r="CI25" i="5"/>
  <c r="CD25" i="5"/>
  <c r="CS25" i="5"/>
  <c r="CN25" i="5"/>
  <c r="CB25" i="5"/>
  <c r="CN17" i="5"/>
  <c r="CI17" i="5"/>
  <c r="CE17" i="5"/>
  <c r="CA17" i="5"/>
  <c r="CP17" i="5"/>
  <c r="CL17" i="5"/>
  <c r="CC17" i="5"/>
  <c r="CS17" i="5"/>
  <c r="CO17" i="5"/>
  <c r="CK17" i="5"/>
  <c r="CF17" i="5"/>
  <c r="CB17" i="5"/>
  <c r="CM17" i="5"/>
  <c r="CD17" i="5"/>
  <c r="CN20" i="5"/>
  <c r="CI20" i="5"/>
  <c r="CE20" i="5"/>
  <c r="CA20" i="5"/>
  <c r="CP20" i="5"/>
  <c r="CK20" i="5"/>
  <c r="CD20" i="5"/>
  <c r="CO20" i="5"/>
  <c r="CC20" i="5"/>
  <c r="CS20" i="5"/>
  <c r="CM20" i="5"/>
  <c r="CB20" i="5"/>
  <c r="CL20" i="5"/>
  <c r="CF20" i="5"/>
  <c r="AS136" i="5"/>
  <c r="CL168" i="5"/>
  <c r="CE168" i="5"/>
  <c r="CA168" i="5"/>
  <c r="CO168" i="5"/>
  <c r="CB168" i="5"/>
  <c r="CM168" i="5"/>
  <c r="CD168" i="5"/>
  <c r="CC168" i="5"/>
  <c r="CN168" i="5"/>
  <c r="CK168" i="5"/>
  <c r="AO49" i="5"/>
  <c r="AW19" i="5"/>
  <c r="CP18" i="5"/>
  <c r="CL18" i="5"/>
  <c r="CC18" i="5"/>
  <c r="CS18" i="5"/>
  <c r="CO18" i="5"/>
  <c r="CK18" i="5"/>
  <c r="CN18" i="5"/>
  <c r="CI18" i="5"/>
  <c r="CE18" i="5"/>
  <c r="CA18" i="5"/>
  <c r="CM18" i="5"/>
  <c r="CD18" i="5"/>
  <c r="CF18" i="5"/>
  <c r="CB18" i="5"/>
  <c r="CA12" i="4"/>
  <c r="CM12" i="4"/>
  <c r="CP12" i="4"/>
  <c r="CO16" i="4"/>
  <c r="CG12" i="4"/>
  <c r="CI13" i="4"/>
  <c r="CG14" i="4"/>
  <c r="CA15" i="4"/>
  <c r="CI15" i="4"/>
  <c r="CG16" i="4"/>
  <c r="CA17" i="4"/>
  <c r="CN19" i="4"/>
  <c r="CS19" i="4"/>
  <c r="CB23" i="4"/>
  <c r="CS23" i="4"/>
  <c r="CB60" i="4"/>
  <c r="CK60" i="4"/>
  <c r="CA60" i="4"/>
  <c r="CB62" i="4"/>
  <c r="CL62" i="4"/>
  <c r="CB75" i="4"/>
  <c r="CA75" i="4"/>
  <c r="AN75" i="4" s="1"/>
  <c r="CL115" i="4"/>
  <c r="CK115" i="4"/>
  <c r="CQ12" i="4"/>
  <c r="CB13" i="4"/>
  <c r="CK13" i="4"/>
  <c r="CS13" i="4"/>
  <c r="CB15" i="4"/>
  <c r="CK15" i="4"/>
  <c r="CS15" i="4"/>
  <c r="CQ16" i="4"/>
  <c r="CB17" i="4"/>
  <c r="CL17" i="4"/>
  <c r="CR17" i="4"/>
  <c r="CC19" i="4"/>
  <c r="CO19" i="4"/>
  <c r="CS20" i="4"/>
  <c r="CO20" i="4"/>
  <c r="CK20" i="4"/>
  <c r="CF20" i="4"/>
  <c r="CB20" i="4"/>
  <c r="CA20" i="4"/>
  <c r="CR23" i="4"/>
  <c r="CH23" i="4"/>
  <c r="CL23" i="4"/>
  <c r="CA24" i="4"/>
  <c r="CI24" i="4"/>
  <c r="E32" i="4"/>
  <c r="CP31" i="4"/>
  <c r="CL31" i="4"/>
  <c r="CD31" i="4"/>
  <c r="CM31" i="4"/>
  <c r="CC31" i="4"/>
  <c r="CK31" i="4"/>
  <c r="CB31" i="4"/>
  <c r="CK50" i="4"/>
  <c r="CB50" i="4"/>
  <c r="CM50" i="4"/>
  <c r="CA50" i="4"/>
  <c r="CB57" i="4"/>
  <c r="CL57" i="4"/>
  <c r="CK57" i="4"/>
  <c r="CA57" i="4"/>
  <c r="CB73" i="4"/>
  <c r="CL73" i="4"/>
  <c r="CK73" i="4"/>
  <c r="CA73" i="4"/>
  <c r="CL114" i="4"/>
  <c r="CB114" i="4"/>
  <c r="CA114" i="4"/>
  <c r="CN135" i="4"/>
  <c r="CM160" i="4"/>
  <c r="CB160" i="4"/>
  <c r="CL160" i="4"/>
  <c r="CD160" i="4"/>
  <c r="CK160" i="4"/>
  <c r="CC160" i="4"/>
  <c r="CO160" i="4"/>
  <c r="CN168" i="4"/>
  <c r="CC168" i="4"/>
  <c r="CM168" i="4"/>
  <c r="CB168" i="4"/>
  <c r="CO168" i="4"/>
  <c r="CE168" i="4"/>
  <c r="CL168" i="4"/>
  <c r="CD168" i="4"/>
  <c r="CA168" i="4"/>
  <c r="Y168" i="4" s="1"/>
  <c r="B179" i="4"/>
  <c r="C181" i="4"/>
  <c r="CC13" i="4"/>
  <c r="CG13" i="4"/>
  <c r="CL13" i="4"/>
  <c r="CP13" i="4"/>
  <c r="C14" i="4"/>
  <c r="CC15" i="4"/>
  <c r="CG15" i="4"/>
  <c r="CL15" i="4"/>
  <c r="CP15" i="4"/>
  <c r="CC17" i="4"/>
  <c r="CG17" i="4"/>
  <c r="CN17" i="4"/>
  <c r="CS17" i="4"/>
  <c r="CQ18" i="4"/>
  <c r="CE19" i="4"/>
  <c r="CK19" i="4"/>
  <c r="CC20" i="4"/>
  <c r="CN20" i="4"/>
  <c r="C21" i="4"/>
  <c r="CG21" i="4"/>
  <c r="CF23" i="4"/>
  <c r="CD24" i="4"/>
  <c r="CR25" i="4"/>
  <c r="C25" i="4"/>
  <c r="CH25" i="4"/>
  <c r="CD26" i="4"/>
  <c r="CN31" i="4"/>
  <c r="F32" i="4"/>
  <c r="CM49" i="4"/>
  <c r="CB49" i="4"/>
  <c r="CA49" i="4"/>
  <c r="CL49" i="4"/>
  <c r="CB55" i="4"/>
  <c r="CA55" i="4"/>
  <c r="CB58" i="4"/>
  <c r="AN58" i="4" s="1"/>
  <c r="CL58" i="4"/>
  <c r="CK58" i="4"/>
  <c r="CL60" i="4"/>
  <c r="CB63" i="4"/>
  <c r="CA63" i="4"/>
  <c r="AN63" i="4" s="1"/>
  <c r="CB66" i="4"/>
  <c r="AN66" i="4" s="1"/>
  <c r="CL66" i="4"/>
  <c r="CK66" i="4"/>
  <c r="CB72" i="4"/>
  <c r="CK72" i="4"/>
  <c r="CA72" i="4"/>
  <c r="CB74" i="4"/>
  <c r="AN74" i="4" s="1"/>
  <c r="CL74" i="4"/>
  <c r="CK74" i="4"/>
  <c r="CL75" i="4"/>
  <c r="CM136" i="4"/>
  <c r="CD136" i="4"/>
  <c r="CO136" i="4"/>
  <c r="CE136" i="4"/>
  <c r="CN136" i="4"/>
  <c r="CC136" i="4"/>
  <c r="CB136" i="4"/>
  <c r="CE160" i="4"/>
  <c r="CG161" i="4"/>
  <c r="C161" i="4"/>
  <c r="D163" i="4"/>
  <c r="CE15" i="4"/>
  <c r="CN15" i="4"/>
  <c r="CE17" i="4"/>
  <c r="CK17" i="4"/>
  <c r="CP17" i="4"/>
  <c r="CM19" i="4"/>
  <c r="CD19" i="4"/>
  <c r="CB19" i="4"/>
  <c r="CN23" i="4"/>
  <c r="CI23" i="4"/>
  <c r="CE23" i="4"/>
  <c r="CM23" i="4"/>
  <c r="CD23" i="4"/>
  <c r="CK23" i="4"/>
  <c r="CK62" i="4"/>
  <c r="CB70" i="4"/>
  <c r="CL70" i="4"/>
  <c r="CB76" i="4"/>
  <c r="CK76" i="4"/>
  <c r="CA76" i="4"/>
  <c r="CB115" i="4"/>
  <c r="CF13" i="4"/>
  <c r="CO13" i="4"/>
  <c r="CF15" i="4"/>
  <c r="CO15" i="4"/>
  <c r="CF17" i="4"/>
  <c r="CI19" i="4"/>
  <c r="CM20" i="4"/>
  <c r="CC23" i="4"/>
  <c r="CP24" i="4"/>
  <c r="CL24" i="4"/>
  <c r="CC24" i="4"/>
  <c r="CS24" i="4"/>
  <c r="CO24" i="4"/>
  <c r="CK24" i="4"/>
  <c r="CF24" i="4"/>
  <c r="CB24" i="4"/>
  <c r="CM26" i="4"/>
  <c r="CS26" i="4"/>
  <c r="CN26" i="4"/>
  <c r="CC26" i="4"/>
  <c r="CL26" i="4"/>
  <c r="CF26" i="4"/>
  <c r="CB26" i="4"/>
  <c r="CA26" i="4"/>
  <c r="CK26" i="4"/>
  <c r="CF31" i="4"/>
  <c r="CB65" i="4"/>
  <c r="CL65" i="4"/>
  <c r="CK65" i="4"/>
  <c r="CA65" i="4"/>
  <c r="CL116" i="4"/>
  <c r="CB116" i="4"/>
  <c r="CA116" i="4"/>
  <c r="Q116" i="4" s="1"/>
  <c r="CO137" i="4"/>
  <c r="CK137" i="4"/>
  <c r="CB137" i="4"/>
  <c r="CE137" i="4"/>
  <c r="CN137" i="4"/>
  <c r="CD137" i="4"/>
  <c r="CC137" i="4"/>
  <c r="CA160" i="4"/>
  <c r="CN162" i="4"/>
  <c r="CM162" i="4"/>
  <c r="CB162" i="4"/>
  <c r="CL162" i="4"/>
  <c r="CD162" i="4"/>
  <c r="CK162" i="4"/>
  <c r="CC162" i="4"/>
  <c r="CA162" i="4"/>
  <c r="CD15" i="4"/>
  <c r="CD17" i="4"/>
  <c r="CI17" i="4"/>
  <c r="CO17" i="4"/>
  <c r="C18" i="4"/>
  <c r="CA19" i="4"/>
  <c r="CF19" i="4"/>
  <c r="CL19" i="4"/>
  <c r="CR19" i="4"/>
  <c r="CD20" i="4"/>
  <c r="CI20" i="4"/>
  <c r="CP20" i="4"/>
  <c r="CA23" i="4"/>
  <c r="CG23" i="4"/>
  <c r="CP23" i="4"/>
  <c r="CE24" i="4"/>
  <c r="CN24" i="4"/>
  <c r="CG25" i="4"/>
  <c r="CE26" i="4"/>
  <c r="CP26" i="4"/>
  <c r="CA31" i="4"/>
  <c r="CO31" i="4"/>
  <c r="B38" i="4"/>
  <c r="CC49" i="4"/>
  <c r="CC50" i="4"/>
  <c r="CK55" i="4"/>
  <c r="CB61" i="4"/>
  <c r="CL61" i="4"/>
  <c r="CK61" i="4"/>
  <c r="CA61" i="4"/>
  <c r="CA62" i="4"/>
  <c r="CB69" i="4"/>
  <c r="CL69" i="4"/>
  <c r="CK69" i="4"/>
  <c r="CA69" i="4"/>
  <c r="AN69" i="4" s="1"/>
  <c r="CA70" i="4"/>
  <c r="CK114" i="4"/>
  <c r="CA115" i="4"/>
  <c r="CK116" i="4"/>
  <c r="B125" i="4"/>
  <c r="CK136" i="4"/>
  <c r="CM137" i="4"/>
  <c r="CP161" i="4"/>
  <c r="CF161" i="4"/>
  <c r="CP165" i="4"/>
  <c r="CF165" i="4"/>
  <c r="CN166" i="4"/>
  <c r="CC166" i="4"/>
  <c r="CM166" i="4"/>
  <c r="CB166" i="4"/>
  <c r="CO166" i="4"/>
  <c r="CE166" i="4"/>
  <c r="CD166" i="4"/>
  <c r="Y166" i="4" s="1"/>
  <c r="CK168" i="4"/>
  <c r="CR26" i="4"/>
  <c r="CP160" i="4"/>
  <c r="D181" i="4"/>
  <c r="CG26" i="4"/>
  <c r="E163" i="4"/>
  <c r="CN164" i="4"/>
  <c r="CC164" i="4"/>
  <c r="CM164" i="4"/>
  <c r="CB164" i="4"/>
  <c r="CA164" i="4"/>
  <c r="CK164" i="4"/>
  <c r="C165" i="4"/>
  <c r="CQ165" i="4"/>
  <c r="B180" i="4"/>
  <c r="N181" i="3"/>
  <c r="M181" i="3"/>
  <c r="L181" i="3"/>
  <c r="K181" i="3"/>
  <c r="J181" i="3"/>
  <c r="I181" i="3"/>
  <c r="H181" i="3"/>
  <c r="G181" i="3"/>
  <c r="F181" i="3"/>
  <c r="E181" i="3"/>
  <c r="D180" i="3"/>
  <c r="C180" i="3"/>
  <c r="B180" i="3"/>
  <c r="D179" i="3"/>
  <c r="C179" i="3"/>
  <c r="C181" i="3" s="1"/>
  <c r="CP168" i="3"/>
  <c r="E168" i="3"/>
  <c r="CF168" i="3" s="1"/>
  <c r="D168" i="3"/>
  <c r="CQ168" i="3" s="1"/>
  <c r="C168" i="3"/>
  <c r="CN168" i="3" s="1"/>
  <c r="X167" i="3"/>
  <c r="W167" i="3"/>
  <c r="V167" i="3"/>
  <c r="U167" i="3"/>
  <c r="T167" i="3"/>
  <c r="S167" i="3"/>
  <c r="R167" i="3"/>
  <c r="Q167" i="3"/>
  <c r="P167" i="3"/>
  <c r="O167" i="3"/>
  <c r="N167" i="3"/>
  <c r="M167" i="3"/>
  <c r="E167" i="3" s="1"/>
  <c r="L167" i="3"/>
  <c r="K167" i="3"/>
  <c r="J167" i="3"/>
  <c r="I167" i="3"/>
  <c r="H167" i="3"/>
  <c r="G167" i="3"/>
  <c r="F167" i="3"/>
  <c r="E166" i="3"/>
  <c r="CF166" i="3" s="1"/>
  <c r="D166" i="3"/>
  <c r="CQ166" i="3" s="1"/>
  <c r="CG165" i="3"/>
  <c r="E165" i="3"/>
  <c r="CF165" i="3" s="1"/>
  <c r="D165" i="3"/>
  <c r="CQ165" i="3" s="1"/>
  <c r="E164" i="3"/>
  <c r="CF164" i="3" s="1"/>
  <c r="D164" i="3"/>
  <c r="CQ164" i="3" s="1"/>
  <c r="X163" i="3"/>
  <c r="W163" i="3"/>
  <c r="V163" i="3"/>
  <c r="U163" i="3"/>
  <c r="T163" i="3"/>
  <c r="S163" i="3"/>
  <c r="R163" i="3"/>
  <c r="Q163" i="3"/>
  <c r="P163" i="3"/>
  <c r="O163" i="3"/>
  <c r="N163" i="3"/>
  <c r="M163" i="3"/>
  <c r="L163" i="3"/>
  <c r="K163" i="3"/>
  <c r="J163" i="3"/>
  <c r="I163" i="3"/>
  <c r="H163" i="3"/>
  <c r="G163" i="3"/>
  <c r="F163" i="3"/>
  <c r="E162" i="3"/>
  <c r="D162" i="3"/>
  <c r="E161" i="3"/>
  <c r="CF161" i="3" s="1"/>
  <c r="D161" i="3"/>
  <c r="CQ161" i="3" s="1"/>
  <c r="C161" i="3"/>
  <c r="CE161" i="3" s="1"/>
  <c r="E160" i="3"/>
  <c r="D160" i="3"/>
  <c r="CQ160" i="3" s="1"/>
  <c r="B150" i="3"/>
  <c r="B149" i="3"/>
  <c r="B148" i="3"/>
  <c r="B147" i="3"/>
  <c r="B146" i="3"/>
  <c r="B145" i="3"/>
  <c r="B144" i="3"/>
  <c r="B143" i="3"/>
  <c r="AR138" i="3"/>
  <c r="AQ138" i="3"/>
  <c r="AP138" i="3"/>
  <c r="AO138" i="3"/>
  <c r="AN138" i="3"/>
  <c r="AM138" i="3"/>
  <c r="AL138" i="3"/>
  <c r="AK138" i="3"/>
  <c r="AJ138" i="3"/>
  <c r="AI138" i="3"/>
  <c r="AH138" i="3"/>
  <c r="AG138" i="3"/>
  <c r="AF138" i="3"/>
  <c r="AE138" i="3"/>
  <c r="AD138" i="3"/>
  <c r="AC138" i="3"/>
  <c r="AB138" i="3"/>
  <c r="AA138" i="3"/>
  <c r="Z138" i="3"/>
  <c r="Y138" i="3"/>
  <c r="X138" i="3"/>
  <c r="W138" i="3"/>
  <c r="V138" i="3"/>
  <c r="U138" i="3"/>
  <c r="T138" i="3"/>
  <c r="S138" i="3"/>
  <c r="R138" i="3"/>
  <c r="Q138" i="3"/>
  <c r="P138" i="3"/>
  <c r="O138" i="3"/>
  <c r="N138" i="3"/>
  <c r="M138" i="3"/>
  <c r="L138" i="3"/>
  <c r="K138" i="3"/>
  <c r="J138" i="3"/>
  <c r="I138" i="3"/>
  <c r="H138" i="3"/>
  <c r="G138" i="3"/>
  <c r="F138" i="3"/>
  <c r="D138" i="3" s="1"/>
  <c r="E137" i="3"/>
  <c r="D137" i="3"/>
  <c r="E136" i="3"/>
  <c r="D136" i="3"/>
  <c r="C136" i="3"/>
  <c r="CM136" i="3" s="1"/>
  <c r="E135" i="3"/>
  <c r="D135" i="3"/>
  <c r="C135" i="3"/>
  <c r="CA135" i="3" s="1"/>
  <c r="B130" i="3"/>
  <c r="D126" i="3"/>
  <c r="C126" i="3"/>
  <c r="B126" i="3"/>
  <c r="D125" i="3"/>
  <c r="C125" i="3"/>
  <c r="B125" i="3"/>
  <c r="D124" i="3"/>
  <c r="C124" i="3"/>
  <c r="D116" i="3"/>
  <c r="C116" i="3"/>
  <c r="B116" i="3"/>
  <c r="CA116" i="3" s="1"/>
  <c r="D115" i="3"/>
  <c r="C115" i="3"/>
  <c r="B115" i="3"/>
  <c r="D114" i="3"/>
  <c r="C114" i="3"/>
  <c r="F109" i="3"/>
  <c r="E109" i="3"/>
  <c r="D109" i="3"/>
  <c r="C109" i="3"/>
  <c r="B109" i="3"/>
  <c r="F102" i="3"/>
  <c r="E102" i="3"/>
  <c r="D102" i="3"/>
  <c r="C102" i="3"/>
  <c r="B102" i="3"/>
  <c r="E76" i="3"/>
  <c r="C76" i="3" s="1"/>
  <c r="D76" i="3"/>
  <c r="E75" i="3"/>
  <c r="D75" i="3"/>
  <c r="C75" i="3" s="1"/>
  <c r="E74" i="3"/>
  <c r="D74" i="3"/>
  <c r="E73" i="3"/>
  <c r="D73" i="3"/>
  <c r="C73" i="3" s="1"/>
  <c r="E72" i="3"/>
  <c r="D72" i="3"/>
  <c r="E71" i="3"/>
  <c r="D71" i="3"/>
  <c r="C71" i="3" s="1"/>
  <c r="E70" i="3"/>
  <c r="D70" i="3"/>
  <c r="E69" i="3"/>
  <c r="D69" i="3"/>
  <c r="C69" i="3" s="1"/>
  <c r="E68" i="3"/>
  <c r="D68" i="3"/>
  <c r="E67" i="3"/>
  <c r="D67" i="3"/>
  <c r="C67" i="3" s="1"/>
  <c r="E66" i="3"/>
  <c r="C66" i="3" s="1"/>
  <c r="D66" i="3"/>
  <c r="E65" i="3"/>
  <c r="D65" i="3"/>
  <c r="C65" i="3" s="1"/>
  <c r="E64" i="3"/>
  <c r="D64" i="3"/>
  <c r="E63" i="3"/>
  <c r="D63" i="3"/>
  <c r="C63" i="3" s="1"/>
  <c r="E62" i="3"/>
  <c r="D62" i="3"/>
  <c r="E61" i="3"/>
  <c r="D61" i="3"/>
  <c r="C61" i="3" s="1"/>
  <c r="E60" i="3"/>
  <c r="D60" i="3"/>
  <c r="E59" i="3"/>
  <c r="D59" i="3"/>
  <c r="C59" i="3" s="1"/>
  <c r="E58" i="3"/>
  <c r="D58" i="3"/>
  <c r="E57" i="3"/>
  <c r="D57" i="3"/>
  <c r="C57" i="3" s="1"/>
  <c r="E56" i="3"/>
  <c r="C56" i="3" s="1"/>
  <c r="D56" i="3"/>
  <c r="E55" i="3"/>
  <c r="D55" i="3"/>
  <c r="E50" i="3"/>
  <c r="D50" i="3"/>
  <c r="C50" i="3"/>
  <c r="CA50" i="3" s="1"/>
  <c r="E49" i="3"/>
  <c r="D49" i="3"/>
  <c r="M38" i="3"/>
  <c r="L38" i="3"/>
  <c r="K38" i="3"/>
  <c r="J38" i="3"/>
  <c r="I38" i="3"/>
  <c r="H38" i="3"/>
  <c r="G38" i="3"/>
  <c r="F38" i="3"/>
  <c r="E38" i="3"/>
  <c r="D38" i="3"/>
  <c r="C38" i="3"/>
  <c r="E37" i="3"/>
  <c r="B37" i="3"/>
  <c r="E36" i="3"/>
  <c r="B36" i="3"/>
  <c r="B38" i="3" s="1"/>
  <c r="AU32" i="3"/>
  <c r="AT32" i="3"/>
  <c r="AS32" i="3"/>
  <c r="AR32" i="3"/>
  <c r="AQ32" i="3"/>
  <c r="AP32" i="3"/>
  <c r="AO32" i="3"/>
  <c r="AN32" i="3"/>
  <c r="AM32" i="3"/>
  <c r="AL32" i="3"/>
  <c r="AK32" i="3"/>
  <c r="AJ32" i="3"/>
  <c r="AI32" i="3"/>
  <c r="AH32" i="3"/>
  <c r="AG32" i="3"/>
  <c r="AF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D32" i="3"/>
  <c r="C32" i="3"/>
  <c r="G31" i="3"/>
  <c r="F31" i="3"/>
  <c r="E31" i="3"/>
  <c r="CA31" i="3" s="1"/>
  <c r="B31" i="3"/>
  <c r="B32" i="3" s="1"/>
  <c r="G30" i="3"/>
  <c r="G32" i="3" s="1"/>
  <c r="F30" i="3"/>
  <c r="E30" i="3" s="1"/>
  <c r="CN30" i="3" s="1"/>
  <c r="B30" i="3"/>
  <c r="E26" i="3"/>
  <c r="CG26" i="3" s="1"/>
  <c r="D26" i="3"/>
  <c r="CH26" i="3" s="1"/>
  <c r="E25" i="3"/>
  <c r="D25" i="3"/>
  <c r="CH25" i="3" s="1"/>
  <c r="E24" i="3"/>
  <c r="CG24" i="3" s="1"/>
  <c r="D24" i="3"/>
  <c r="CH24" i="3" s="1"/>
  <c r="C24" i="3"/>
  <c r="CI24" i="3" s="1"/>
  <c r="CQ23" i="3"/>
  <c r="E23" i="3"/>
  <c r="CG23" i="3" s="1"/>
  <c r="D23" i="3"/>
  <c r="C23" i="3" s="1"/>
  <c r="AV22" i="3"/>
  <c r="AU22" i="3"/>
  <c r="AT22" i="3"/>
  <c r="AS22" i="3"/>
  <c r="AR22" i="3"/>
  <c r="AQ22" i="3"/>
  <c r="AP22" i="3"/>
  <c r="AO22" i="3"/>
  <c r="AN22" i="3"/>
  <c r="AM22" i="3"/>
  <c r="AL22" i="3"/>
  <c r="AK22" i="3"/>
  <c r="AJ22" i="3"/>
  <c r="AI22" i="3"/>
  <c r="AH22" i="3"/>
  <c r="AG22" i="3"/>
  <c r="AF22" i="3"/>
  <c r="AE22" i="3"/>
  <c r="AD22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D22" i="3" s="1"/>
  <c r="I22" i="3"/>
  <c r="H22" i="3"/>
  <c r="G22" i="3"/>
  <c r="F22" i="3"/>
  <c r="E21" i="3"/>
  <c r="CQ21" i="3" s="1"/>
  <c r="D21" i="3"/>
  <c r="CR21" i="3" s="1"/>
  <c r="E20" i="3"/>
  <c r="CQ20" i="3" s="1"/>
  <c r="D20" i="3"/>
  <c r="CH20" i="3" s="1"/>
  <c r="C20" i="3"/>
  <c r="CP20" i="3" s="1"/>
  <c r="CR19" i="3"/>
  <c r="CH19" i="3"/>
  <c r="CG19" i="3"/>
  <c r="E19" i="3"/>
  <c r="CQ19" i="3" s="1"/>
  <c r="D19" i="3"/>
  <c r="C19" i="3"/>
  <c r="CL19" i="3" s="1"/>
  <c r="E18" i="3"/>
  <c r="CQ18" i="3" s="1"/>
  <c r="D18" i="3"/>
  <c r="CH18" i="3" s="1"/>
  <c r="E17" i="3"/>
  <c r="D17" i="3"/>
  <c r="CR17" i="3" s="1"/>
  <c r="E16" i="3"/>
  <c r="CQ16" i="3" s="1"/>
  <c r="D16" i="3"/>
  <c r="CH16" i="3" s="1"/>
  <c r="C16" i="3"/>
  <c r="CF16" i="3" s="1"/>
  <c r="CR15" i="3"/>
  <c r="CH15" i="3"/>
  <c r="CG15" i="3"/>
  <c r="E15" i="3"/>
  <c r="CQ15" i="3" s="1"/>
  <c r="D15" i="3"/>
  <c r="C15" i="3"/>
  <c r="CL15" i="3" s="1"/>
  <c r="E14" i="3"/>
  <c r="CQ14" i="3" s="1"/>
  <c r="D14" i="3"/>
  <c r="CH14" i="3" s="1"/>
  <c r="E13" i="3"/>
  <c r="CQ13" i="3" s="1"/>
  <c r="D13" i="3"/>
  <c r="CR13" i="3" s="1"/>
  <c r="E12" i="3"/>
  <c r="CQ12" i="3" s="1"/>
  <c r="D12" i="3"/>
  <c r="CH12" i="3" s="1"/>
  <c r="C12" i="3"/>
  <c r="CP12" i="3" s="1"/>
  <c r="A5" i="3"/>
  <c r="A4" i="3"/>
  <c r="A3" i="3"/>
  <c r="A2" i="3"/>
  <c r="C165" i="3" l="1"/>
  <c r="AW18" i="5"/>
  <c r="C58" i="3"/>
  <c r="CA58" i="3" s="1"/>
  <c r="C68" i="3"/>
  <c r="CA68" i="3" s="1"/>
  <c r="E138" i="3"/>
  <c r="C138" i="3" s="1"/>
  <c r="CS16" i="4"/>
  <c r="CA56" i="4"/>
  <c r="AN56" i="4" s="1"/>
  <c r="CM135" i="4"/>
  <c r="CA13" i="4"/>
  <c r="CI12" i="4"/>
  <c r="AN63" i="5"/>
  <c r="CL135" i="4"/>
  <c r="AN75" i="5"/>
  <c r="CK56" i="4"/>
  <c r="AW19" i="4"/>
  <c r="CD135" i="4"/>
  <c r="CA12" i="3"/>
  <c r="CF20" i="3"/>
  <c r="CB135" i="4"/>
  <c r="CA16" i="3"/>
  <c r="CB56" i="4"/>
  <c r="CA20" i="3"/>
  <c r="CG16" i="3"/>
  <c r="CF31" i="3"/>
  <c r="C72" i="3"/>
  <c r="CB30" i="4"/>
  <c r="CA67" i="4"/>
  <c r="AN67" i="4" s="1"/>
  <c r="CR16" i="3"/>
  <c r="CM31" i="3"/>
  <c r="CK71" i="4"/>
  <c r="CD16" i="4"/>
  <c r="AW16" i="4" s="1"/>
  <c r="CK67" i="4"/>
  <c r="AW15" i="5"/>
  <c r="C17" i="3"/>
  <c r="CC17" i="3" s="1"/>
  <c r="CK68" i="4"/>
  <c r="CF12" i="4"/>
  <c r="CH17" i="3"/>
  <c r="CA136" i="3"/>
  <c r="CG161" i="3"/>
  <c r="CE16" i="4"/>
  <c r="D167" i="3"/>
  <c r="C167" i="3" s="1"/>
  <c r="CN30" i="4"/>
  <c r="AN65" i="5"/>
  <c r="C55" i="3"/>
  <c r="CK55" i="3" s="1"/>
  <c r="CN16" i="4"/>
  <c r="CS12" i="4"/>
  <c r="C60" i="3"/>
  <c r="CB60" i="3" s="1"/>
  <c r="CN12" i="4"/>
  <c r="CL16" i="3"/>
  <c r="CP16" i="4"/>
  <c r="AN70" i="4"/>
  <c r="CM16" i="4"/>
  <c r="CE13" i="4"/>
  <c r="AN68" i="5"/>
  <c r="C64" i="3"/>
  <c r="CK64" i="3" s="1"/>
  <c r="CK12" i="4"/>
  <c r="C25" i="3"/>
  <c r="CM25" i="3" s="1"/>
  <c r="CO12" i="4"/>
  <c r="CP161" i="3"/>
  <c r="CR25" i="3"/>
  <c r="C137" i="3"/>
  <c r="CA168" i="3"/>
  <c r="CK63" i="4"/>
  <c r="CK59" i="4"/>
  <c r="CB59" i="4"/>
  <c r="CO30" i="4"/>
  <c r="CC16" i="4"/>
  <c r="AN76" i="5"/>
  <c r="CH23" i="3"/>
  <c r="CO30" i="3"/>
  <c r="CA135" i="4"/>
  <c r="AS135" i="4" s="1"/>
  <c r="CG12" i="3"/>
  <c r="CG20" i="3"/>
  <c r="CL12" i="3"/>
  <c r="CL12" i="4"/>
  <c r="C49" i="3"/>
  <c r="CK49" i="3" s="1"/>
  <c r="CO24" i="3"/>
  <c r="CB68" i="4"/>
  <c r="CL67" i="4"/>
  <c r="CD30" i="4"/>
  <c r="CN161" i="3"/>
  <c r="CI16" i="4"/>
  <c r="AN62" i="4"/>
  <c r="CA64" i="4"/>
  <c r="AN64" i="4" s="1"/>
  <c r="CL30" i="4"/>
  <c r="CA30" i="4"/>
  <c r="AV30" i="4" s="1"/>
  <c r="CB16" i="4"/>
  <c r="AN70" i="5"/>
  <c r="CR23" i="3"/>
  <c r="C70" i="3"/>
  <c r="CL70" i="3" s="1"/>
  <c r="CC135" i="4"/>
  <c r="CE12" i="4"/>
  <c r="CA24" i="3"/>
  <c r="Q115" i="4"/>
  <c r="CK135" i="4"/>
  <c r="CL16" i="4"/>
  <c r="AW12" i="5"/>
  <c r="CF24" i="3"/>
  <c r="C62" i="3"/>
  <c r="CR12" i="3"/>
  <c r="CR20" i="3"/>
  <c r="CD12" i="4"/>
  <c r="CG166" i="3"/>
  <c r="CA71" i="4"/>
  <c r="AN71" i="4" s="1"/>
  <c r="Y160" i="5"/>
  <c r="Y164" i="5"/>
  <c r="CR24" i="3"/>
  <c r="CB71" i="4"/>
  <c r="CA16" i="4"/>
  <c r="Y162" i="5"/>
  <c r="CH21" i="3"/>
  <c r="C74" i="3"/>
  <c r="CA74" i="3" s="1"/>
  <c r="CL136" i="3"/>
  <c r="CA59" i="4"/>
  <c r="AN59" i="4" s="1"/>
  <c r="CF30" i="4"/>
  <c r="CG168" i="3"/>
  <c r="AN61" i="4"/>
  <c r="AS136" i="4"/>
  <c r="CK64" i="4"/>
  <c r="AN57" i="4"/>
  <c r="CE30" i="4"/>
  <c r="CF16" i="4"/>
  <c r="AN64" i="5"/>
  <c r="CC30" i="3"/>
  <c r="AS137" i="4"/>
  <c r="CF12" i="3"/>
  <c r="CP165" i="3"/>
  <c r="CP30" i="4"/>
  <c r="CC12" i="4"/>
  <c r="AW12" i="4" s="1"/>
  <c r="CL20" i="3"/>
  <c r="B114" i="3"/>
  <c r="CL114" i="3" s="1"/>
  <c r="CO135" i="4"/>
  <c r="CD13" i="4"/>
  <c r="AN71" i="5"/>
  <c r="CA68" i="4"/>
  <c r="AN68" i="4" s="1"/>
  <c r="CN13" i="4"/>
  <c r="AN62" i="5"/>
  <c r="CH13" i="3"/>
  <c r="E22" i="3"/>
  <c r="C22" i="3" s="1"/>
  <c r="B124" i="3"/>
  <c r="CG164" i="3"/>
  <c r="CK30" i="4"/>
  <c r="CB64" i="4"/>
  <c r="CM30" i="4"/>
  <c r="Y165" i="5"/>
  <c r="Y166" i="5"/>
  <c r="B205" i="5"/>
  <c r="AW13" i="5"/>
  <c r="AW23" i="5"/>
  <c r="AS135" i="5"/>
  <c r="AW26" i="5"/>
  <c r="AW20" i="5"/>
  <c r="AS137" i="5"/>
  <c r="AW16" i="5"/>
  <c r="Y168" i="5"/>
  <c r="AW17" i="5"/>
  <c r="AW25" i="5"/>
  <c r="AW24" i="5"/>
  <c r="AW14" i="5"/>
  <c r="AN69" i="5"/>
  <c r="AN66" i="5"/>
  <c r="AN74" i="5"/>
  <c r="AN73" i="5"/>
  <c r="Y161" i="5"/>
  <c r="AW26" i="4"/>
  <c r="AN72" i="4"/>
  <c r="AO49" i="4"/>
  <c r="CN25" i="4"/>
  <c r="CI25" i="4"/>
  <c r="CE25" i="4"/>
  <c r="CA25" i="4"/>
  <c r="CM25" i="4"/>
  <c r="CD25" i="4"/>
  <c r="CP25" i="4"/>
  <c r="CL25" i="4"/>
  <c r="CK25" i="4"/>
  <c r="CO25" i="4"/>
  <c r="CF25" i="4"/>
  <c r="CC25" i="4"/>
  <c r="CS25" i="4"/>
  <c r="CB25" i="4"/>
  <c r="AO50" i="4"/>
  <c r="AW24" i="4"/>
  <c r="AW20" i="4"/>
  <c r="AN60" i="4"/>
  <c r="CL165" i="4"/>
  <c r="CE165" i="4"/>
  <c r="CA165" i="4"/>
  <c r="CO165" i="4"/>
  <c r="CK165" i="4"/>
  <c r="CD165" i="4"/>
  <c r="CN165" i="4"/>
  <c r="CC165" i="4"/>
  <c r="CM165" i="4"/>
  <c r="CB165" i="4"/>
  <c r="AV31" i="4"/>
  <c r="Y162" i="4"/>
  <c r="Y160" i="4"/>
  <c r="AN76" i="4"/>
  <c r="AN55" i="4"/>
  <c r="CM21" i="4"/>
  <c r="CD21" i="4"/>
  <c r="CO21" i="4"/>
  <c r="CI21" i="4"/>
  <c r="CC21" i="4"/>
  <c r="CL21" i="4"/>
  <c r="CF21" i="4"/>
  <c r="CA21" i="4"/>
  <c r="CP21" i="4"/>
  <c r="CK21" i="4"/>
  <c r="CE21" i="4"/>
  <c r="CS21" i="4"/>
  <c r="CN21" i="4"/>
  <c r="CB21" i="4"/>
  <c r="B181" i="4"/>
  <c r="A205" i="4" s="1"/>
  <c r="AW13" i="4"/>
  <c r="CO161" i="4"/>
  <c r="CK161" i="4"/>
  <c r="CD161" i="4"/>
  <c r="CB161" i="4"/>
  <c r="CN161" i="4"/>
  <c r="CA161" i="4"/>
  <c r="CM161" i="4"/>
  <c r="CE161" i="4"/>
  <c r="CL161" i="4"/>
  <c r="CC161" i="4"/>
  <c r="C163" i="4"/>
  <c r="AW15" i="4"/>
  <c r="Y164" i="4"/>
  <c r="AW23" i="4"/>
  <c r="CS18" i="4"/>
  <c r="CO18" i="4"/>
  <c r="CK18" i="4"/>
  <c r="CF18" i="4"/>
  <c r="CB18" i="4"/>
  <c r="CM18" i="4"/>
  <c r="CA18" i="4"/>
  <c r="CN18" i="4"/>
  <c r="CC18" i="4"/>
  <c r="CL18" i="4"/>
  <c r="CE18" i="4"/>
  <c r="CP18" i="4"/>
  <c r="CI18" i="4"/>
  <c r="CD18" i="4"/>
  <c r="AN65" i="4"/>
  <c r="CS14" i="4"/>
  <c r="CO14" i="4"/>
  <c r="CK14" i="4"/>
  <c r="CF14" i="4"/>
  <c r="CB14" i="4"/>
  <c r="CM14" i="4"/>
  <c r="CL14" i="4"/>
  <c r="CC14" i="4"/>
  <c r="CN14" i="4"/>
  <c r="CI14" i="4"/>
  <c r="CE14" i="4"/>
  <c r="CA14" i="4"/>
  <c r="CD14" i="4"/>
  <c r="CP14" i="4"/>
  <c r="Q114" i="4"/>
  <c r="AN73" i="4"/>
  <c r="AW17" i="4"/>
  <c r="CL57" i="3"/>
  <c r="CA57" i="3"/>
  <c r="CB57" i="3"/>
  <c r="CK57" i="3"/>
  <c r="CL59" i="3"/>
  <c r="CA59" i="3"/>
  <c r="CK59" i="3"/>
  <c r="CB59" i="3"/>
  <c r="CL61" i="3"/>
  <c r="CA61" i="3"/>
  <c r="CK61" i="3"/>
  <c r="CB61" i="3"/>
  <c r="CL63" i="3"/>
  <c r="CA63" i="3"/>
  <c r="CB63" i="3"/>
  <c r="CK63" i="3"/>
  <c r="CL65" i="3"/>
  <c r="CA65" i="3"/>
  <c r="CB65" i="3"/>
  <c r="CK65" i="3"/>
  <c r="CL67" i="3"/>
  <c r="CA67" i="3"/>
  <c r="CB67" i="3"/>
  <c r="CK67" i="3"/>
  <c r="CL69" i="3"/>
  <c r="CA69" i="3"/>
  <c r="CB69" i="3"/>
  <c r="CK69" i="3"/>
  <c r="CL71" i="3"/>
  <c r="CA71" i="3"/>
  <c r="CB71" i="3"/>
  <c r="CK71" i="3"/>
  <c r="CL73" i="3"/>
  <c r="CA73" i="3"/>
  <c r="CB73" i="3"/>
  <c r="CK73" i="3"/>
  <c r="CL75" i="3"/>
  <c r="CA75" i="3"/>
  <c r="CB75" i="3"/>
  <c r="CK75" i="3"/>
  <c r="CB17" i="3"/>
  <c r="CM17" i="3"/>
  <c r="CL17" i="3"/>
  <c r="CE17" i="3"/>
  <c r="CN17" i="3"/>
  <c r="CB55" i="3"/>
  <c r="CB135" i="3"/>
  <c r="AS135" i="3" s="1"/>
  <c r="E163" i="3"/>
  <c r="CF160" i="3"/>
  <c r="CP160" i="3"/>
  <c r="CN15" i="3"/>
  <c r="CM16" i="3"/>
  <c r="CD16" i="3"/>
  <c r="CB16" i="3"/>
  <c r="CS20" i="3"/>
  <c r="CN23" i="3"/>
  <c r="CI23" i="3"/>
  <c r="CE23" i="3"/>
  <c r="CA23" i="3"/>
  <c r="CS23" i="3"/>
  <c r="CO23" i="3"/>
  <c r="CK23" i="3"/>
  <c r="CF23" i="3"/>
  <c r="CB23" i="3"/>
  <c r="CC23" i="3"/>
  <c r="CL23" i="3"/>
  <c r="CL56" i="3"/>
  <c r="CB56" i="3"/>
  <c r="CK56" i="3"/>
  <c r="CL60" i="3"/>
  <c r="CK60" i="3"/>
  <c r="CL62" i="3"/>
  <c r="CB62" i="3"/>
  <c r="CK62" i="3"/>
  <c r="CL64" i="3"/>
  <c r="CL66" i="3"/>
  <c r="CB66" i="3"/>
  <c r="CK66" i="3"/>
  <c r="CL74" i="3"/>
  <c r="CB74" i="3"/>
  <c r="CK74" i="3"/>
  <c r="CL76" i="3"/>
  <c r="CB76" i="3"/>
  <c r="CK76" i="3"/>
  <c r="CB115" i="3"/>
  <c r="CK115" i="3"/>
  <c r="CL115" i="3"/>
  <c r="CA115" i="3"/>
  <c r="Q115" i="3" s="1"/>
  <c r="CK135" i="3"/>
  <c r="CF162" i="3"/>
  <c r="CP162" i="3"/>
  <c r="CP166" i="3"/>
  <c r="C166" i="3"/>
  <c r="CO168" i="3"/>
  <c r="CK168" i="3"/>
  <c r="CD168" i="3"/>
  <c r="CL168" i="3"/>
  <c r="CC168" i="3"/>
  <c r="CM168" i="3"/>
  <c r="CE168" i="3"/>
  <c r="CB168" i="3"/>
  <c r="CI12" i="3"/>
  <c r="CO12" i="3"/>
  <c r="C13" i="3"/>
  <c r="CG13" i="3"/>
  <c r="CR14" i="3"/>
  <c r="CD15" i="3"/>
  <c r="CI15" i="3"/>
  <c r="CP15" i="3"/>
  <c r="CC16" i="3"/>
  <c r="CI16" i="3"/>
  <c r="CO16" i="3"/>
  <c r="CG17" i="3"/>
  <c r="CR18" i="3"/>
  <c r="CC20" i="3"/>
  <c r="CI20" i="3"/>
  <c r="C21" i="3"/>
  <c r="CG21" i="3"/>
  <c r="CM23" i="3"/>
  <c r="CP24" i="3"/>
  <c r="CL24" i="3"/>
  <c r="CC24" i="3"/>
  <c r="CM24" i="3"/>
  <c r="CD24" i="3"/>
  <c r="AW24" i="3" s="1"/>
  <c r="CK24" i="3"/>
  <c r="CS24" i="3"/>
  <c r="CO31" i="3"/>
  <c r="CK31" i="3"/>
  <c r="CC31" i="3"/>
  <c r="AV31" i="3" s="1"/>
  <c r="CP31" i="3"/>
  <c r="CL31" i="3"/>
  <c r="CD31" i="3"/>
  <c r="CB31" i="3"/>
  <c r="F32" i="3"/>
  <c r="CA56" i="3"/>
  <c r="CE12" i="3"/>
  <c r="CK12" i="3"/>
  <c r="C14" i="3"/>
  <c r="CG14" i="3"/>
  <c r="CE15" i="3"/>
  <c r="CE16" i="3"/>
  <c r="CK16" i="3"/>
  <c r="CP16" i="3"/>
  <c r="C18" i="3"/>
  <c r="CG18" i="3"/>
  <c r="CE19" i="3"/>
  <c r="CE20" i="3"/>
  <c r="CK20" i="3"/>
  <c r="CP23" i="3"/>
  <c r="CE24" i="3"/>
  <c r="CN24" i="3"/>
  <c r="C26" i="3"/>
  <c r="CB30" i="3"/>
  <c r="CE31" i="3"/>
  <c r="CL55" i="3"/>
  <c r="CO136" i="3"/>
  <c r="CK136" i="3"/>
  <c r="CB136" i="3"/>
  <c r="CN136" i="3"/>
  <c r="CD136" i="3"/>
  <c r="AS136" i="3" s="1"/>
  <c r="CE136" i="3"/>
  <c r="CC136" i="3"/>
  <c r="D163" i="3"/>
  <c r="CG160" i="3"/>
  <c r="C160" i="3"/>
  <c r="CM165" i="3"/>
  <c r="CB165" i="3"/>
  <c r="CL165" i="3"/>
  <c r="CD165" i="3"/>
  <c r="CN165" i="3"/>
  <c r="CE165" i="3"/>
  <c r="CC165" i="3"/>
  <c r="D181" i="3"/>
  <c r="B179" i="3"/>
  <c r="B181" i="3" s="1"/>
  <c r="CS15" i="3"/>
  <c r="CO15" i="3"/>
  <c r="CK15" i="3"/>
  <c r="CF15" i="3"/>
  <c r="CB15" i="3"/>
  <c r="CA15" i="3"/>
  <c r="CM15" i="3"/>
  <c r="CS19" i="3"/>
  <c r="CO19" i="3"/>
  <c r="CK19" i="3"/>
  <c r="CF19" i="3"/>
  <c r="CB19" i="3"/>
  <c r="CA19" i="3"/>
  <c r="CM19" i="3"/>
  <c r="CG25" i="3"/>
  <c r="CC50" i="3"/>
  <c r="CK50" i="3"/>
  <c r="CB50" i="3"/>
  <c r="AO50" i="3" s="1"/>
  <c r="CM135" i="3"/>
  <c r="CD135" i="3"/>
  <c r="CN135" i="3"/>
  <c r="CC135" i="3"/>
  <c r="CO135" i="3"/>
  <c r="CE135" i="3"/>
  <c r="CG162" i="3"/>
  <c r="C162" i="3"/>
  <c r="CP164" i="3"/>
  <c r="C164" i="3"/>
  <c r="CM12" i="3"/>
  <c r="CD12" i="3"/>
  <c r="CB12" i="3"/>
  <c r="CN12" i="3"/>
  <c r="CS12" i="3"/>
  <c r="CC15" i="3"/>
  <c r="CN16" i="3"/>
  <c r="CS16" i="3"/>
  <c r="CQ17" i="3"/>
  <c r="CC19" i="3"/>
  <c r="CN19" i="3"/>
  <c r="CM20" i="3"/>
  <c r="CD20" i="3"/>
  <c r="CB20" i="3"/>
  <c r="CN20" i="3"/>
  <c r="CQ25" i="3"/>
  <c r="CP30" i="3"/>
  <c r="CL30" i="3"/>
  <c r="CD30" i="3"/>
  <c r="E32" i="3"/>
  <c r="CM30" i="3"/>
  <c r="CE30" i="3"/>
  <c r="CA30" i="3"/>
  <c r="CF30" i="3"/>
  <c r="CL50" i="3"/>
  <c r="CL58" i="3"/>
  <c r="CB58" i="3"/>
  <c r="AN58" i="3" s="1"/>
  <c r="CK58" i="3"/>
  <c r="CL68" i="3"/>
  <c r="CB68" i="3"/>
  <c r="AN68" i="3" s="1"/>
  <c r="CK68" i="3"/>
  <c r="CL72" i="3"/>
  <c r="CB72" i="3"/>
  <c r="CK72" i="3"/>
  <c r="CC12" i="3"/>
  <c r="CD19" i="3"/>
  <c r="CI19" i="3"/>
  <c r="CP19" i="3"/>
  <c r="CO20" i="3"/>
  <c r="CD23" i="3"/>
  <c r="CB24" i="3"/>
  <c r="CR26" i="3"/>
  <c r="CK30" i="3"/>
  <c r="CN31" i="3"/>
  <c r="CM50" i="3"/>
  <c r="CA60" i="3"/>
  <c r="CA62" i="3"/>
  <c r="CA64" i="3"/>
  <c r="CA66" i="3"/>
  <c r="AN66" i="3" s="1"/>
  <c r="CA70" i="3"/>
  <c r="CA72" i="3"/>
  <c r="AN72" i="3" s="1"/>
  <c r="CA76" i="3"/>
  <c r="CB116" i="3"/>
  <c r="Q116" i="3" s="1"/>
  <c r="CL116" i="3"/>
  <c r="CK116" i="3"/>
  <c r="CL135" i="3"/>
  <c r="CM137" i="3"/>
  <c r="CD137" i="3"/>
  <c r="CK137" i="3"/>
  <c r="CA137" i="3"/>
  <c r="CL137" i="3"/>
  <c r="CB137" i="3"/>
  <c r="CN137" i="3"/>
  <c r="CM161" i="3"/>
  <c r="CB161" i="3"/>
  <c r="CK161" i="3"/>
  <c r="CC161" i="3"/>
  <c r="CL161" i="3"/>
  <c r="CD161" i="3"/>
  <c r="CA161" i="3"/>
  <c r="CO161" i="3"/>
  <c r="CQ162" i="3"/>
  <c r="CQ24" i="3"/>
  <c r="CQ26" i="3"/>
  <c r="N181" i="2"/>
  <c r="M181" i="2"/>
  <c r="L181" i="2"/>
  <c r="K181" i="2"/>
  <c r="J181" i="2"/>
  <c r="I181" i="2"/>
  <c r="H181" i="2"/>
  <c r="G181" i="2"/>
  <c r="F181" i="2"/>
  <c r="E181" i="2"/>
  <c r="D180" i="2"/>
  <c r="B180" i="2" s="1"/>
  <c r="C180" i="2"/>
  <c r="D179" i="2"/>
  <c r="C179" i="2"/>
  <c r="E168" i="2"/>
  <c r="CP168" i="2" s="1"/>
  <c r="D168" i="2"/>
  <c r="X167" i="2"/>
  <c r="W167" i="2"/>
  <c r="V167" i="2"/>
  <c r="U167" i="2"/>
  <c r="T167" i="2"/>
  <c r="S167" i="2"/>
  <c r="R167" i="2"/>
  <c r="Q167" i="2"/>
  <c r="P167" i="2"/>
  <c r="O167" i="2"/>
  <c r="N167" i="2"/>
  <c r="M167" i="2"/>
  <c r="L167" i="2"/>
  <c r="D167" i="2" s="1"/>
  <c r="K167" i="2"/>
  <c r="J167" i="2"/>
  <c r="I167" i="2"/>
  <c r="H167" i="2"/>
  <c r="G167" i="2"/>
  <c r="F167" i="2"/>
  <c r="E166" i="2"/>
  <c r="CP166" i="2" s="1"/>
  <c r="D166" i="2"/>
  <c r="E165" i="2"/>
  <c r="CF165" i="2" s="1"/>
  <c r="D165" i="2"/>
  <c r="E164" i="2"/>
  <c r="CP164" i="2" s="1"/>
  <c r="D164" i="2"/>
  <c r="CQ164" i="2" s="1"/>
  <c r="X163" i="2"/>
  <c r="W163" i="2"/>
  <c r="V163" i="2"/>
  <c r="U163" i="2"/>
  <c r="T163" i="2"/>
  <c r="S163" i="2"/>
  <c r="R163" i="2"/>
  <c r="Q163" i="2"/>
  <c r="P163" i="2"/>
  <c r="O163" i="2"/>
  <c r="N163" i="2"/>
  <c r="M163" i="2"/>
  <c r="L163" i="2"/>
  <c r="K163" i="2"/>
  <c r="J163" i="2"/>
  <c r="I163" i="2"/>
  <c r="H163" i="2"/>
  <c r="G163" i="2"/>
  <c r="F163" i="2"/>
  <c r="E162" i="2"/>
  <c r="CP162" i="2" s="1"/>
  <c r="D162" i="2"/>
  <c r="CQ162" i="2" s="1"/>
  <c r="CP161" i="2"/>
  <c r="CF161" i="2"/>
  <c r="E161" i="2"/>
  <c r="D161" i="2"/>
  <c r="E160" i="2"/>
  <c r="CF160" i="2" s="1"/>
  <c r="D160" i="2"/>
  <c r="CQ160" i="2" s="1"/>
  <c r="B150" i="2"/>
  <c r="B149" i="2"/>
  <c r="B148" i="2"/>
  <c r="B147" i="2"/>
  <c r="B146" i="2"/>
  <c r="B145" i="2"/>
  <c r="B144" i="2"/>
  <c r="B143" i="2"/>
  <c r="AR138" i="2"/>
  <c r="AQ138" i="2"/>
  <c r="AP138" i="2"/>
  <c r="AO138" i="2"/>
  <c r="AN138" i="2"/>
  <c r="AM138" i="2"/>
  <c r="AL138" i="2"/>
  <c r="AK138" i="2"/>
  <c r="AJ138" i="2"/>
  <c r="AI138" i="2"/>
  <c r="AH138" i="2"/>
  <c r="AG138" i="2"/>
  <c r="AF138" i="2"/>
  <c r="AE138" i="2"/>
  <c r="AD138" i="2"/>
  <c r="AC138" i="2"/>
  <c r="AB138" i="2"/>
  <c r="AA138" i="2"/>
  <c r="Z138" i="2"/>
  <c r="Y138" i="2"/>
  <c r="X138" i="2"/>
  <c r="W138" i="2"/>
  <c r="V138" i="2"/>
  <c r="U138" i="2"/>
  <c r="T138" i="2"/>
  <c r="S138" i="2"/>
  <c r="R138" i="2"/>
  <c r="Q138" i="2"/>
  <c r="P138" i="2"/>
  <c r="O138" i="2"/>
  <c r="N138" i="2"/>
  <c r="M138" i="2"/>
  <c r="L138" i="2"/>
  <c r="K138" i="2"/>
  <c r="J138" i="2"/>
  <c r="I138" i="2"/>
  <c r="H138" i="2"/>
  <c r="G138" i="2"/>
  <c r="F138" i="2"/>
  <c r="D138" i="2" s="1"/>
  <c r="E137" i="2"/>
  <c r="D137" i="2"/>
  <c r="E136" i="2"/>
  <c r="D136" i="2"/>
  <c r="E135" i="2"/>
  <c r="D135" i="2"/>
  <c r="B130" i="2"/>
  <c r="D126" i="2"/>
  <c r="C126" i="2"/>
  <c r="B126" i="2" s="1"/>
  <c r="D125" i="2"/>
  <c r="C125" i="2"/>
  <c r="D124" i="2"/>
  <c r="C124" i="2"/>
  <c r="B124" i="2" s="1"/>
  <c r="D116" i="2"/>
  <c r="C116" i="2"/>
  <c r="B116" i="2" s="1"/>
  <c r="CB116" i="2" s="1"/>
  <c r="D115" i="2"/>
  <c r="C115" i="2"/>
  <c r="B115" i="2"/>
  <c r="CA115" i="2" s="1"/>
  <c r="D114" i="2"/>
  <c r="C114" i="2"/>
  <c r="F109" i="2"/>
  <c r="E109" i="2"/>
  <c r="D109" i="2"/>
  <c r="C109" i="2"/>
  <c r="B109" i="2"/>
  <c r="F102" i="2"/>
  <c r="E102" i="2"/>
  <c r="D102" i="2"/>
  <c r="C102" i="2"/>
  <c r="B102" i="2"/>
  <c r="E76" i="2"/>
  <c r="D76" i="2"/>
  <c r="E75" i="2"/>
  <c r="D75" i="2"/>
  <c r="E74" i="2"/>
  <c r="D74" i="2"/>
  <c r="E73" i="2"/>
  <c r="D73" i="2"/>
  <c r="E72" i="2"/>
  <c r="D72" i="2"/>
  <c r="E71" i="2"/>
  <c r="D71" i="2"/>
  <c r="E70" i="2"/>
  <c r="D70" i="2"/>
  <c r="E69" i="2"/>
  <c r="D69" i="2"/>
  <c r="E68" i="2"/>
  <c r="D68" i="2"/>
  <c r="E67" i="2"/>
  <c r="D67" i="2"/>
  <c r="E66" i="2"/>
  <c r="D66" i="2"/>
  <c r="E65" i="2"/>
  <c r="D65" i="2"/>
  <c r="E64" i="2"/>
  <c r="D64" i="2"/>
  <c r="E63" i="2"/>
  <c r="D63" i="2"/>
  <c r="E62" i="2"/>
  <c r="D62" i="2"/>
  <c r="E61" i="2"/>
  <c r="D61" i="2"/>
  <c r="E60" i="2"/>
  <c r="D60" i="2"/>
  <c r="E59" i="2"/>
  <c r="D59" i="2"/>
  <c r="E58" i="2"/>
  <c r="D58" i="2"/>
  <c r="C58" i="2" s="1"/>
  <c r="CB58" i="2" s="1"/>
  <c r="E57" i="2"/>
  <c r="D57" i="2"/>
  <c r="C57" i="2" s="1"/>
  <c r="CB57" i="2" s="1"/>
  <c r="CL56" i="2"/>
  <c r="E56" i="2"/>
  <c r="D56" i="2"/>
  <c r="C56" i="2" s="1"/>
  <c r="E55" i="2"/>
  <c r="D55" i="2"/>
  <c r="C55" i="2" s="1"/>
  <c r="CL55" i="2" s="1"/>
  <c r="E50" i="2"/>
  <c r="D50" i="2"/>
  <c r="E49" i="2"/>
  <c r="D49" i="2"/>
  <c r="C49" i="2" s="1"/>
  <c r="CM49" i="2" s="1"/>
  <c r="M38" i="2"/>
  <c r="L38" i="2"/>
  <c r="K38" i="2"/>
  <c r="J38" i="2"/>
  <c r="I38" i="2"/>
  <c r="H38" i="2"/>
  <c r="G38" i="2"/>
  <c r="F38" i="2"/>
  <c r="D38" i="2"/>
  <c r="C38" i="2"/>
  <c r="E37" i="2"/>
  <c r="B37" i="2"/>
  <c r="E36" i="2"/>
  <c r="E38" i="2" s="1"/>
  <c r="B36" i="2"/>
  <c r="B38" i="2" s="1"/>
  <c r="AU32" i="2"/>
  <c r="AT32" i="2"/>
  <c r="AS32" i="2"/>
  <c r="AR32" i="2"/>
  <c r="AQ32" i="2"/>
  <c r="AP32" i="2"/>
  <c r="AO32" i="2"/>
  <c r="AN32" i="2"/>
  <c r="AM32" i="2"/>
  <c r="AL32" i="2"/>
  <c r="AK32" i="2"/>
  <c r="AJ32" i="2"/>
  <c r="AI32" i="2"/>
  <c r="AH32" i="2"/>
  <c r="AG32" i="2"/>
  <c r="AF32" i="2"/>
  <c r="AE32" i="2"/>
  <c r="AD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D32" i="2"/>
  <c r="C32" i="2"/>
  <c r="G31" i="2"/>
  <c r="F31" i="2"/>
  <c r="E31" i="2" s="1"/>
  <c r="B31" i="2"/>
  <c r="G30" i="2"/>
  <c r="F30" i="2"/>
  <c r="B30" i="2"/>
  <c r="B32" i="2" s="1"/>
  <c r="E26" i="2"/>
  <c r="CG26" i="2" s="1"/>
  <c r="D26" i="2"/>
  <c r="CQ25" i="2"/>
  <c r="E25" i="2"/>
  <c r="CG25" i="2" s="1"/>
  <c r="D25" i="2"/>
  <c r="E24" i="2"/>
  <c r="CG24" i="2" s="1"/>
  <c r="D24" i="2"/>
  <c r="CR23" i="2"/>
  <c r="CQ23" i="2"/>
  <c r="E23" i="2"/>
  <c r="CG23" i="2" s="1"/>
  <c r="D23" i="2"/>
  <c r="CH23" i="2" s="1"/>
  <c r="AV22" i="2"/>
  <c r="AU22" i="2"/>
  <c r="AT22" i="2"/>
  <c r="AS22" i="2"/>
  <c r="AR22" i="2"/>
  <c r="AQ22" i="2"/>
  <c r="AP22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D22" i="2" s="1"/>
  <c r="K22" i="2"/>
  <c r="J22" i="2"/>
  <c r="I22" i="2"/>
  <c r="H22" i="2"/>
  <c r="G22" i="2"/>
  <c r="F22" i="2"/>
  <c r="CQ21" i="2"/>
  <c r="E21" i="2"/>
  <c r="CG21" i="2" s="1"/>
  <c r="D21" i="2"/>
  <c r="CH21" i="2" s="1"/>
  <c r="C21" i="2"/>
  <c r="CO21" i="2" s="1"/>
  <c r="CQ20" i="2"/>
  <c r="CN20" i="2"/>
  <c r="CM20" i="2"/>
  <c r="CH20" i="2"/>
  <c r="E20" i="2"/>
  <c r="CG20" i="2" s="1"/>
  <c r="D20" i="2"/>
  <c r="CR20" i="2" s="1"/>
  <c r="C20" i="2"/>
  <c r="CE20" i="2" s="1"/>
  <c r="E19" i="2"/>
  <c r="CQ19" i="2" s="1"/>
  <c r="D19" i="2"/>
  <c r="E18" i="2"/>
  <c r="CG18" i="2" s="1"/>
  <c r="D18" i="2"/>
  <c r="CR18" i="2" s="1"/>
  <c r="C18" i="2"/>
  <c r="CE18" i="2" s="1"/>
  <c r="E17" i="2"/>
  <c r="CQ17" i="2" s="1"/>
  <c r="D17" i="2"/>
  <c r="CR16" i="2"/>
  <c r="E16" i="2"/>
  <c r="CG16" i="2" s="1"/>
  <c r="D16" i="2"/>
  <c r="CH16" i="2" s="1"/>
  <c r="C16" i="2"/>
  <c r="CN16" i="2" s="1"/>
  <c r="E15" i="2"/>
  <c r="CQ15" i="2" s="1"/>
  <c r="D15" i="2"/>
  <c r="E14" i="2"/>
  <c r="CG14" i="2" s="1"/>
  <c r="D14" i="2"/>
  <c r="C14" i="2" s="1"/>
  <c r="E13" i="2"/>
  <c r="CQ13" i="2" s="1"/>
  <c r="D13" i="2"/>
  <c r="E12" i="2"/>
  <c r="CG12" i="2" s="1"/>
  <c r="D12" i="2"/>
  <c r="CH12" i="2" s="1"/>
  <c r="C12" i="2"/>
  <c r="CI12" i="2" s="1"/>
  <c r="A5" i="2"/>
  <c r="A4" i="2"/>
  <c r="A3" i="2"/>
  <c r="A2" i="2"/>
  <c r="CE14" i="2" l="1"/>
  <c r="CD14" i="2"/>
  <c r="CN14" i="2"/>
  <c r="CM14" i="2"/>
  <c r="B114" i="2"/>
  <c r="CB114" i="2" s="1"/>
  <c r="C136" i="2"/>
  <c r="AN70" i="3"/>
  <c r="CB64" i="3"/>
  <c r="AN64" i="3" s="1"/>
  <c r="CM49" i="3"/>
  <c r="CF17" i="3"/>
  <c r="CD18" i="2"/>
  <c r="CF164" i="2"/>
  <c r="AS137" i="3"/>
  <c r="CA49" i="3"/>
  <c r="CK17" i="3"/>
  <c r="CD21" i="2"/>
  <c r="CL49" i="3"/>
  <c r="AW16" i="3"/>
  <c r="CH18" i="2"/>
  <c r="CD12" i="2"/>
  <c r="CN18" i="2"/>
  <c r="CK21" i="2"/>
  <c r="CP165" i="2"/>
  <c r="CB25" i="3"/>
  <c r="CK12" i="2"/>
  <c r="CR21" i="2"/>
  <c r="B125" i="2"/>
  <c r="CF166" i="2"/>
  <c r="CO25" i="3"/>
  <c r="AN56" i="3"/>
  <c r="CK70" i="3"/>
  <c r="CA55" i="3"/>
  <c r="AN55" i="3" s="1"/>
  <c r="CH14" i="2"/>
  <c r="AN60" i="3"/>
  <c r="CB49" i="3"/>
  <c r="AO49" i="3" s="1"/>
  <c r="CL25" i="3"/>
  <c r="CO17" i="3"/>
  <c r="CK114" i="3"/>
  <c r="CS25" i="3"/>
  <c r="CB70" i="3"/>
  <c r="CI21" i="2"/>
  <c r="Y168" i="3"/>
  <c r="CR12" i="2"/>
  <c r="E167" i="2"/>
  <c r="C167" i="2" s="1"/>
  <c r="CF168" i="2"/>
  <c r="CB114" i="3"/>
  <c r="AW12" i="3"/>
  <c r="CE25" i="3"/>
  <c r="CD25" i="3"/>
  <c r="CI17" i="3"/>
  <c r="CS17" i="3"/>
  <c r="CM18" i="2"/>
  <c r="CQ18" i="2"/>
  <c r="E30" i="2"/>
  <c r="CK25" i="3"/>
  <c r="CO12" i="2"/>
  <c r="CC49" i="3"/>
  <c r="CM16" i="2"/>
  <c r="CK49" i="2"/>
  <c r="AN76" i="3"/>
  <c r="CI25" i="3"/>
  <c r="CP17" i="3"/>
  <c r="CO137" i="3"/>
  <c r="CE137" i="3"/>
  <c r="CC137" i="3"/>
  <c r="CK165" i="3"/>
  <c r="CO165" i="3"/>
  <c r="CA165" i="3"/>
  <c r="Y165" i="3" s="1"/>
  <c r="AN59" i="3"/>
  <c r="CF162" i="2"/>
  <c r="B205" i="4"/>
  <c r="AW25" i="4"/>
  <c r="CR14" i="2"/>
  <c r="CP25" i="3"/>
  <c r="CE12" i="2"/>
  <c r="CF25" i="3"/>
  <c r="CD16" i="2"/>
  <c r="CE16" i="2"/>
  <c r="CA114" i="3"/>
  <c r="CD20" i="2"/>
  <c r="E22" i="2"/>
  <c r="C23" i="2"/>
  <c r="CK23" i="2" s="1"/>
  <c r="AW20" i="3"/>
  <c r="CN25" i="3"/>
  <c r="CA17" i="3"/>
  <c r="CQ14" i="2"/>
  <c r="CE21" i="2"/>
  <c r="CC25" i="3"/>
  <c r="CQ12" i="2"/>
  <c r="CA25" i="3"/>
  <c r="AW25" i="3" s="1"/>
  <c r="CD17" i="3"/>
  <c r="CQ16" i="2"/>
  <c r="C50" i="2"/>
  <c r="CB50" i="2" s="1"/>
  <c r="AN61" i="3"/>
  <c r="AW18" i="4"/>
  <c r="AW21" i="4"/>
  <c r="Y165" i="4"/>
  <c r="AW14" i="4"/>
  <c r="Y161" i="4"/>
  <c r="CO162" i="3"/>
  <c r="CK162" i="3"/>
  <c r="CD162" i="3"/>
  <c r="CN162" i="3"/>
  <c r="CA162" i="3"/>
  <c r="CB162" i="3"/>
  <c r="CC162" i="3"/>
  <c r="CE162" i="3"/>
  <c r="CM162" i="3"/>
  <c r="CL162" i="3"/>
  <c r="AV30" i="3"/>
  <c r="CM18" i="3"/>
  <c r="CD18" i="3"/>
  <c r="CP18" i="3"/>
  <c r="CK18" i="3"/>
  <c r="CE18" i="3"/>
  <c r="CO18" i="3"/>
  <c r="CI18" i="3"/>
  <c r="CS18" i="3"/>
  <c r="CN18" i="3"/>
  <c r="CB18" i="3"/>
  <c r="CL18" i="3"/>
  <c r="CF18" i="3"/>
  <c r="CA18" i="3"/>
  <c r="CC18" i="3"/>
  <c r="AN75" i="3"/>
  <c r="AN71" i="3"/>
  <c r="AN69" i="3"/>
  <c r="AN67" i="3"/>
  <c r="AN65" i="3"/>
  <c r="AN63" i="3"/>
  <c r="AN57" i="3"/>
  <c r="Y161" i="3"/>
  <c r="Q114" i="3"/>
  <c r="AN62" i="3"/>
  <c r="AW19" i="3"/>
  <c r="AW15" i="3"/>
  <c r="CO160" i="3"/>
  <c r="CK160" i="3"/>
  <c r="CD160" i="3"/>
  <c r="CN160" i="3"/>
  <c r="CA160" i="3"/>
  <c r="CB160" i="3"/>
  <c r="CE160" i="3"/>
  <c r="CM160" i="3"/>
  <c r="C163" i="3"/>
  <c r="A205" i="3" s="1"/>
  <c r="CL160" i="3"/>
  <c r="CC160" i="3"/>
  <c r="CM14" i="3"/>
  <c r="CD14" i="3"/>
  <c r="CP14" i="3"/>
  <c r="CE14" i="3"/>
  <c r="CO14" i="3"/>
  <c r="CC14" i="3"/>
  <c r="CS14" i="3"/>
  <c r="CN14" i="3"/>
  <c r="CB14" i="3"/>
  <c r="CL14" i="3"/>
  <c r="CF14" i="3"/>
  <c r="CA14" i="3"/>
  <c r="CK14" i="3"/>
  <c r="CI14" i="3"/>
  <c r="CS21" i="3"/>
  <c r="CO21" i="3"/>
  <c r="CK21" i="3"/>
  <c r="CF21" i="3"/>
  <c r="CB21" i="3"/>
  <c r="CM21" i="3"/>
  <c r="CN21" i="3"/>
  <c r="CC21" i="3"/>
  <c r="CA21" i="3"/>
  <c r="CL21" i="3"/>
  <c r="CE21" i="3"/>
  <c r="CP21" i="3"/>
  <c r="CI21" i="3"/>
  <c r="CD21" i="3"/>
  <c r="CO166" i="3"/>
  <c r="CK166" i="3"/>
  <c r="CD166" i="3"/>
  <c r="CB166" i="3"/>
  <c r="CL166" i="3"/>
  <c r="CC166" i="3"/>
  <c r="CM166" i="3"/>
  <c r="CA166" i="3"/>
  <c r="CN166" i="3"/>
  <c r="CE166" i="3"/>
  <c r="CP26" i="3"/>
  <c r="CL26" i="3"/>
  <c r="CC26" i="3"/>
  <c r="CM26" i="3"/>
  <c r="CD26" i="3"/>
  <c r="CI26" i="3"/>
  <c r="CN26" i="3"/>
  <c r="CE26" i="3"/>
  <c r="CS26" i="3"/>
  <c r="CK26" i="3"/>
  <c r="CB26" i="3"/>
  <c r="CA26" i="3"/>
  <c r="CO26" i="3"/>
  <c r="CF26" i="3"/>
  <c r="CS13" i="3"/>
  <c r="CO13" i="3"/>
  <c r="CK13" i="3"/>
  <c r="CF13" i="3"/>
  <c r="CB13" i="3"/>
  <c r="CM13" i="3"/>
  <c r="CL13" i="3"/>
  <c r="CE13" i="3"/>
  <c r="CP13" i="3"/>
  <c r="CI13" i="3"/>
  <c r="CD13" i="3"/>
  <c r="CN13" i="3"/>
  <c r="CC13" i="3"/>
  <c r="CA13" i="3"/>
  <c r="AW23" i="3"/>
  <c r="AN73" i="3"/>
  <c r="AN74" i="3"/>
  <c r="CO164" i="3"/>
  <c r="CK164" i="3"/>
  <c r="CD164" i="3"/>
  <c r="CB164" i="3"/>
  <c r="CL164" i="3"/>
  <c r="CC164" i="3"/>
  <c r="CN164" i="3"/>
  <c r="CE164" i="3"/>
  <c r="CM164" i="3"/>
  <c r="CA164" i="3"/>
  <c r="AW17" i="3"/>
  <c r="CR13" i="2"/>
  <c r="C13" i="2"/>
  <c r="CH13" i="2"/>
  <c r="CR17" i="2"/>
  <c r="C17" i="2"/>
  <c r="CH17" i="2"/>
  <c r="CR25" i="2"/>
  <c r="C25" i="2"/>
  <c r="CH25" i="2"/>
  <c r="CO31" i="2"/>
  <c r="CK31" i="2"/>
  <c r="CC31" i="2"/>
  <c r="CM31" i="2"/>
  <c r="CE31" i="2"/>
  <c r="CA31" i="2"/>
  <c r="CN31" i="2"/>
  <c r="CB31" i="2"/>
  <c r="CL31" i="2"/>
  <c r="CG13" i="2"/>
  <c r="CG15" i="2"/>
  <c r="CG17" i="2"/>
  <c r="CG19" i="2"/>
  <c r="CE23" i="2"/>
  <c r="CA56" i="2"/>
  <c r="CK56" i="2"/>
  <c r="E138" i="2"/>
  <c r="C138" i="2" s="1"/>
  <c r="CP12" i="2"/>
  <c r="CL12" i="2"/>
  <c r="CC12" i="2"/>
  <c r="CA12" i="2"/>
  <c r="CF12" i="2"/>
  <c r="CM12" i="2"/>
  <c r="CF23" i="2"/>
  <c r="CR26" i="2"/>
  <c r="C26" i="2"/>
  <c r="CH26" i="2"/>
  <c r="CD31" i="2"/>
  <c r="CL49" i="2"/>
  <c r="CA49" i="2"/>
  <c r="CC49" i="2"/>
  <c r="CB49" i="2"/>
  <c r="CA55" i="2"/>
  <c r="CK55" i="2"/>
  <c r="CB55" i="2"/>
  <c r="CB12" i="2"/>
  <c r="CN12" i="2"/>
  <c r="CS12" i="2"/>
  <c r="CP14" i="2"/>
  <c r="CL14" i="2"/>
  <c r="CC14" i="2"/>
  <c r="CS14" i="2"/>
  <c r="CO14" i="2"/>
  <c r="CF14" i="2"/>
  <c r="CK14" i="2"/>
  <c r="CB14" i="2"/>
  <c r="CA14" i="2"/>
  <c r="CI14" i="2"/>
  <c r="CP16" i="2"/>
  <c r="CL16" i="2"/>
  <c r="CC16" i="2"/>
  <c r="CS16" i="2"/>
  <c r="CK16" i="2"/>
  <c r="CB16" i="2"/>
  <c r="CO16" i="2"/>
  <c r="CF16" i="2"/>
  <c r="CA16" i="2"/>
  <c r="CI16" i="2"/>
  <c r="CP18" i="2"/>
  <c r="CL18" i="2"/>
  <c r="CC18" i="2"/>
  <c r="CB18" i="2"/>
  <c r="CS18" i="2"/>
  <c r="CO18" i="2"/>
  <c r="CK18" i="2"/>
  <c r="CF18" i="2"/>
  <c r="CA18" i="2"/>
  <c r="CI18" i="2"/>
  <c r="CP20" i="2"/>
  <c r="CL20" i="2"/>
  <c r="CC20" i="2"/>
  <c r="CO20" i="2"/>
  <c r="CK20" i="2"/>
  <c r="CF20" i="2"/>
  <c r="CB20" i="2"/>
  <c r="CA20" i="2"/>
  <c r="CI20" i="2"/>
  <c r="CS20" i="2"/>
  <c r="C22" i="2"/>
  <c r="CQ24" i="2"/>
  <c r="CC30" i="2"/>
  <c r="CF31" i="2"/>
  <c r="G32" i="2"/>
  <c r="CB56" i="2"/>
  <c r="CL136" i="2"/>
  <c r="CC136" i="2"/>
  <c r="CN136" i="2"/>
  <c r="CD136" i="2"/>
  <c r="CK136" i="2"/>
  <c r="CA136" i="2"/>
  <c r="C166" i="2"/>
  <c r="CG166" i="2"/>
  <c r="CQ166" i="2"/>
  <c r="C168" i="2"/>
  <c r="CG168" i="2"/>
  <c r="CQ168" i="2"/>
  <c r="C181" i="2"/>
  <c r="B179" i="2"/>
  <c r="B181" i="2" s="1"/>
  <c r="D181" i="2"/>
  <c r="CR15" i="2"/>
  <c r="C15" i="2"/>
  <c r="CH15" i="2"/>
  <c r="CR19" i="2"/>
  <c r="C19" i="2"/>
  <c r="CH19" i="2"/>
  <c r="CP23" i="2"/>
  <c r="CL23" i="2"/>
  <c r="CC23" i="2"/>
  <c r="CO23" i="2"/>
  <c r="CI23" i="2"/>
  <c r="CD23" i="2"/>
  <c r="CS23" i="2"/>
  <c r="CN23" i="2"/>
  <c r="CB23" i="2"/>
  <c r="CA23" i="2"/>
  <c r="CM23" i="2"/>
  <c r="CP31" i="2"/>
  <c r="CP21" i="2"/>
  <c r="CL21" i="2"/>
  <c r="CC21" i="2"/>
  <c r="CA21" i="2"/>
  <c r="CF21" i="2"/>
  <c r="CM21" i="2"/>
  <c r="CC50" i="2"/>
  <c r="CL50" i="2"/>
  <c r="CA50" i="2"/>
  <c r="CK50" i="2"/>
  <c r="CA57" i="2"/>
  <c r="AN57" i="2" s="1"/>
  <c r="CK57" i="2"/>
  <c r="CL57" i="2"/>
  <c r="CA114" i="2"/>
  <c r="Q114" i="2" s="1"/>
  <c r="CK115" i="2"/>
  <c r="CB115" i="2"/>
  <c r="Q115" i="2" s="1"/>
  <c r="CL115" i="2"/>
  <c r="C160" i="2"/>
  <c r="CG160" i="2"/>
  <c r="CG161" i="2"/>
  <c r="CQ161" i="2"/>
  <c r="C161" i="2"/>
  <c r="CB21" i="2"/>
  <c r="CN21" i="2"/>
  <c r="CS21" i="2"/>
  <c r="CR24" i="2"/>
  <c r="C24" i="2"/>
  <c r="CH24" i="2"/>
  <c r="CQ26" i="2"/>
  <c r="F32" i="2"/>
  <c r="CA58" i="2"/>
  <c r="AN58" i="2" s="1"/>
  <c r="CK58" i="2"/>
  <c r="CL58" i="2"/>
  <c r="CK116" i="2"/>
  <c r="CA116" i="2"/>
  <c r="Q116" i="2" s="1"/>
  <c r="CL116" i="2"/>
  <c r="C162" i="2"/>
  <c r="CG162" i="2"/>
  <c r="D163" i="2"/>
  <c r="C164" i="2"/>
  <c r="CG164" i="2"/>
  <c r="CG165" i="2"/>
  <c r="C165" i="2"/>
  <c r="CQ165" i="2"/>
  <c r="C60" i="2"/>
  <c r="C62" i="2"/>
  <c r="C64" i="2"/>
  <c r="C66" i="2"/>
  <c r="C68" i="2"/>
  <c r="C70" i="2"/>
  <c r="C72" i="2"/>
  <c r="C74" i="2"/>
  <c r="C76" i="2"/>
  <c r="C137" i="2"/>
  <c r="E163" i="2"/>
  <c r="CP160" i="2"/>
  <c r="C59" i="2"/>
  <c r="C61" i="2"/>
  <c r="C63" i="2"/>
  <c r="C65" i="2"/>
  <c r="C67" i="2"/>
  <c r="C69" i="2"/>
  <c r="C71" i="2"/>
  <c r="C73" i="2"/>
  <c r="C75" i="2"/>
  <c r="C135" i="2"/>
  <c r="AW20" i="2" l="1"/>
  <c r="CK30" i="2"/>
  <c r="CM30" i="2"/>
  <c r="CA30" i="2"/>
  <c r="AN55" i="2"/>
  <c r="CO30" i="2"/>
  <c r="Y164" i="3"/>
  <c r="CB30" i="2"/>
  <c r="CB136" i="2"/>
  <c r="AS136" i="2" s="1"/>
  <c r="CE136" i="2"/>
  <c r="E32" i="2"/>
  <c r="CM50" i="2"/>
  <c r="CK114" i="2"/>
  <c r="CD30" i="2"/>
  <c r="AW23" i="2"/>
  <c r="CN30" i="2"/>
  <c r="CF30" i="2"/>
  <c r="Y166" i="3"/>
  <c r="CL30" i="2"/>
  <c r="CM136" i="2"/>
  <c r="CP30" i="2"/>
  <c r="CE30" i="2"/>
  <c r="B205" i="3"/>
  <c r="CL114" i="2"/>
  <c r="CO136" i="2"/>
  <c r="AW13" i="3"/>
  <c r="AW14" i="3"/>
  <c r="AW26" i="3"/>
  <c r="AW21" i="3"/>
  <c r="AW18" i="3"/>
  <c r="Y162" i="3"/>
  <c r="Y160" i="3"/>
  <c r="CN165" i="2"/>
  <c r="CC165" i="2"/>
  <c r="CO165" i="2"/>
  <c r="CA165" i="2"/>
  <c r="CL165" i="2"/>
  <c r="CD165" i="2"/>
  <c r="CE165" i="2"/>
  <c r="CM165" i="2"/>
  <c r="CB165" i="2"/>
  <c r="CK165" i="2"/>
  <c r="CN15" i="2"/>
  <c r="CI15" i="2"/>
  <c r="CE15" i="2"/>
  <c r="CA15" i="2"/>
  <c r="CM15" i="2"/>
  <c r="CD15" i="2"/>
  <c r="CO15" i="2"/>
  <c r="CF15" i="2"/>
  <c r="CL15" i="2"/>
  <c r="CC15" i="2"/>
  <c r="CS15" i="2"/>
  <c r="CK15" i="2"/>
  <c r="CB15" i="2"/>
  <c r="CP15" i="2"/>
  <c r="AW12" i="2"/>
  <c r="A205" i="2"/>
  <c r="CP25" i="2"/>
  <c r="CL25" i="2"/>
  <c r="CC25" i="2"/>
  <c r="CM25" i="2"/>
  <c r="CF25" i="2"/>
  <c r="CA25" i="2"/>
  <c r="CK25" i="2"/>
  <c r="CE25" i="2"/>
  <c r="CO25" i="2"/>
  <c r="CD25" i="2"/>
  <c r="CN25" i="2"/>
  <c r="CB25" i="2"/>
  <c r="CS25" i="2"/>
  <c r="CI25" i="2"/>
  <c r="CN135" i="2"/>
  <c r="CE135" i="2"/>
  <c r="CA135" i="2"/>
  <c r="CM135" i="2"/>
  <c r="CC135" i="2"/>
  <c r="CK135" i="2"/>
  <c r="CL135" i="2"/>
  <c r="CD135" i="2"/>
  <c r="CO135" i="2"/>
  <c r="CB135" i="2"/>
  <c r="CA69" i="2"/>
  <c r="CK69" i="2"/>
  <c r="CL69" i="2"/>
  <c r="CB69" i="2"/>
  <c r="CA61" i="2"/>
  <c r="CK61" i="2"/>
  <c r="CL61" i="2"/>
  <c r="CB61" i="2"/>
  <c r="CN137" i="2"/>
  <c r="CE137" i="2"/>
  <c r="CA137" i="2"/>
  <c r="CK137" i="2"/>
  <c r="CM137" i="2"/>
  <c r="CC137" i="2"/>
  <c r="CD137" i="2"/>
  <c r="CB137" i="2"/>
  <c r="CO137" i="2"/>
  <c r="CL137" i="2"/>
  <c r="CA70" i="2"/>
  <c r="CK70" i="2"/>
  <c r="CL70" i="2"/>
  <c r="CB70" i="2"/>
  <c r="CA62" i="2"/>
  <c r="CK62" i="2"/>
  <c r="CL62" i="2"/>
  <c r="CB62" i="2"/>
  <c r="CN24" i="2"/>
  <c r="CI24" i="2"/>
  <c r="CE24" i="2"/>
  <c r="CA24" i="2"/>
  <c r="CO24" i="2"/>
  <c r="CC24" i="2"/>
  <c r="CS24" i="2"/>
  <c r="CM24" i="2"/>
  <c r="CB24" i="2"/>
  <c r="CL24" i="2"/>
  <c r="CK24" i="2"/>
  <c r="CF24" i="2"/>
  <c r="CP24" i="2"/>
  <c r="CD24" i="2"/>
  <c r="CN19" i="2"/>
  <c r="CI19" i="2"/>
  <c r="CE19" i="2"/>
  <c r="CA19" i="2"/>
  <c r="CM19" i="2"/>
  <c r="CD19" i="2"/>
  <c r="CO19" i="2"/>
  <c r="CL19" i="2"/>
  <c r="CC19" i="2"/>
  <c r="CS19" i="2"/>
  <c r="CK19" i="2"/>
  <c r="CB19" i="2"/>
  <c r="CP19" i="2"/>
  <c r="CF19" i="2"/>
  <c r="AW18" i="2"/>
  <c r="AW14" i="2"/>
  <c r="AV31" i="2"/>
  <c r="CA71" i="2"/>
  <c r="CK71" i="2"/>
  <c r="CL71" i="2"/>
  <c r="CB71" i="2"/>
  <c r="CA63" i="2"/>
  <c r="CK63" i="2"/>
  <c r="CL63" i="2"/>
  <c r="CB63" i="2"/>
  <c r="CA72" i="2"/>
  <c r="CK72" i="2"/>
  <c r="CL72" i="2"/>
  <c r="CB72" i="2"/>
  <c r="CA64" i="2"/>
  <c r="CK64" i="2"/>
  <c r="CL64" i="2"/>
  <c r="CB64" i="2"/>
  <c r="CA75" i="2"/>
  <c r="CK75" i="2"/>
  <c r="CL75" i="2"/>
  <c r="CB75" i="2"/>
  <c r="CA67" i="2"/>
  <c r="CK67" i="2"/>
  <c r="CL67" i="2"/>
  <c r="CB67" i="2"/>
  <c r="CA59" i="2"/>
  <c r="CK59" i="2"/>
  <c r="CL59" i="2"/>
  <c r="CB59" i="2"/>
  <c r="CA76" i="2"/>
  <c r="CK76" i="2"/>
  <c r="CL76" i="2"/>
  <c r="CB76" i="2"/>
  <c r="CA68" i="2"/>
  <c r="CK68" i="2"/>
  <c r="CL68" i="2"/>
  <c r="CB68" i="2"/>
  <c r="CA60" i="2"/>
  <c r="CK60" i="2"/>
  <c r="CL60" i="2"/>
  <c r="CB60" i="2"/>
  <c r="CL162" i="2"/>
  <c r="CE162" i="2"/>
  <c r="CA162" i="2"/>
  <c r="CO162" i="2"/>
  <c r="CB162" i="2"/>
  <c r="CM162" i="2"/>
  <c r="CD162" i="2"/>
  <c r="CC162" i="2"/>
  <c r="CN162" i="2"/>
  <c r="CK162" i="2"/>
  <c r="CN161" i="2"/>
  <c r="CC161" i="2"/>
  <c r="CL161" i="2"/>
  <c r="CD161" i="2"/>
  <c r="CO161" i="2"/>
  <c r="CA161" i="2"/>
  <c r="CE161" i="2"/>
  <c r="CB161" i="2"/>
  <c r="CM161" i="2"/>
  <c r="CK161" i="2"/>
  <c r="CL160" i="2"/>
  <c r="CE160" i="2"/>
  <c r="CA160" i="2"/>
  <c r="CO160" i="2"/>
  <c r="CB160" i="2"/>
  <c r="C163" i="2"/>
  <c r="CM160" i="2"/>
  <c r="CD160" i="2"/>
  <c r="CK160" i="2"/>
  <c r="CC160" i="2"/>
  <c r="CN160" i="2"/>
  <c r="AO50" i="2"/>
  <c r="CL166" i="2"/>
  <c r="CE166" i="2"/>
  <c r="CA166" i="2"/>
  <c r="CM166" i="2"/>
  <c r="CD166" i="2"/>
  <c r="CO166" i="2"/>
  <c r="CB166" i="2"/>
  <c r="CC166" i="2"/>
  <c r="CN166" i="2"/>
  <c r="CK166" i="2"/>
  <c r="CN13" i="2"/>
  <c r="CI13" i="2"/>
  <c r="CE13" i="2"/>
  <c r="CA13" i="2"/>
  <c r="CM13" i="2"/>
  <c r="CD13" i="2"/>
  <c r="CO13" i="2"/>
  <c r="CF13" i="2"/>
  <c r="CL13" i="2"/>
  <c r="CC13" i="2"/>
  <c r="CS13" i="2"/>
  <c r="CK13" i="2"/>
  <c r="CB13" i="2"/>
  <c r="CP13" i="2"/>
  <c r="CA73" i="2"/>
  <c r="CK73" i="2"/>
  <c r="CL73" i="2"/>
  <c r="CB73" i="2"/>
  <c r="CA65" i="2"/>
  <c r="CK65" i="2"/>
  <c r="CL65" i="2"/>
  <c r="CB65" i="2"/>
  <c r="CA74" i="2"/>
  <c r="CK74" i="2"/>
  <c r="CL74" i="2"/>
  <c r="CB74" i="2"/>
  <c r="CA66" i="2"/>
  <c r="CK66" i="2"/>
  <c r="CL66" i="2"/>
  <c r="CB66" i="2"/>
  <c r="CL164" i="2"/>
  <c r="CE164" i="2"/>
  <c r="CA164" i="2"/>
  <c r="CM164" i="2"/>
  <c r="CD164" i="2"/>
  <c r="CO164" i="2"/>
  <c r="CB164" i="2"/>
  <c r="CC164" i="2"/>
  <c r="CN164" i="2"/>
  <c r="CK164" i="2"/>
  <c r="AW21" i="2"/>
  <c r="CL168" i="2"/>
  <c r="CE168" i="2"/>
  <c r="CA168" i="2"/>
  <c r="CO168" i="2"/>
  <c r="CB168" i="2"/>
  <c r="CM168" i="2"/>
  <c r="CD168" i="2"/>
  <c r="CC168" i="2"/>
  <c r="CN168" i="2"/>
  <c r="CK168" i="2"/>
  <c r="AW16" i="2"/>
  <c r="AO49" i="2"/>
  <c r="CP26" i="2"/>
  <c r="CL26" i="2"/>
  <c r="CC26" i="2"/>
  <c r="CN26" i="2"/>
  <c r="CI26" i="2"/>
  <c r="CE26" i="2"/>
  <c r="CA26" i="2"/>
  <c r="CO26" i="2"/>
  <c r="CF26" i="2"/>
  <c r="CM26" i="2"/>
  <c r="CK26" i="2"/>
  <c r="CD26" i="2"/>
  <c r="CS26" i="2"/>
  <c r="CB26" i="2"/>
  <c r="AN56" i="2"/>
  <c r="CN17" i="2"/>
  <c r="CI17" i="2"/>
  <c r="CE17" i="2"/>
  <c r="CA17" i="2"/>
  <c r="CD17" i="2"/>
  <c r="CM17" i="2"/>
  <c r="CL17" i="2"/>
  <c r="CC17" i="2"/>
  <c r="CS17" i="2"/>
  <c r="CK17" i="2"/>
  <c r="CB17" i="2"/>
  <c r="CP17" i="2"/>
  <c r="CO17" i="2"/>
  <c r="CF17" i="2"/>
  <c r="AS135" i="2" l="1"/>
  <c r="B205" i="2"/>
  <c r="Y161" i="2"/>
  <c r="AN69" i="2"/>
  <c r="AN61" i="2"/>
  <c r="AV30" i="2"/>
  <c r="Y166" i="2"/>
  <c r="AW15" i="2"/>
  <c r="AW17" i="2"/>
  <c r="AW26" i="2"/>
  <c r="Y168" i="2"/>
  <c r="AW13" i="2"/>
  <c r="AN62" i="2"/>
  <c r="AN70" i="2"/>
  <c r="AS137" i="2"/>
  <c r="Y164" i="2"/>
  <c r="Y160" i="2"/>
  <c r="Y162" i="2"/>
  <c r="AW19" i="2"/>
  <c r="AN66" i="2"/>
  <c r="AN74" i="2"/>
  <c r="AN65" i="2"/>
  <c r="AN73" i="2"/>
  <c r="AN60" i="2"/>
  <c r="AN68" i="2"/>
  <c r="AN76" i="2"/>
  <c r="AN59" i="2"/>
  <c r="AN67" i="2"/>
  <c r="AN75" i="2"/>
  <c r="AN64" i="2"/>
  <c r="AN72" i="2"/>
  <c r="AN63" i="2"/>
  <c r="AN71" i="2"/>
  <c r="AW24" i="2"/>
  <c r="AW25" i="2"/>
  <c r="Y165" i="2"/>
  <c r="I150" i="1" l="1"/>
  <c r="H150" i="1"/>
  <c r="G150" i="1"/>
  <c r="F150" i="1"/>
  <c r="E150" i="1"/>
  <c r="D150" i="1"/>
  <c r="C150" i="1"/>
  <c r="I149" i="1"/>
  <c r="H149" i="1"/>
  <c r="G149" i="1"/>
  <c r="F149" i="1"/>
  <c r="E149" i="1"/>
  <c r="D149" i="1"/>
  <c r="C149" i="1"/>
  <c r="I148" i="1"/>
  <c r="H148" i="1"/>
  <c r="G148" i="1"/>
  <c r="F148" i="1"/>
  <c r="E148" i="1"/>
  <c r="D148" i="1"/>
  <c r="C148" i="1"/>
  <c r="I147" i="1"/>
  <c r="H147" i="1"/>
  <c r="G147" i="1"/>
  <c r="F147" i="1"/>
  <c r="E147" i="1"/>
  <c r="D147" i="1"/>
  <c r="C147" i="1"/>
  <c r="I146" i="1"/>
  <c r="H146" i="1"/>
  <c r="G146" i="1"/>
  <c r="F146" i="1"/>
  <c r="E146" i="1"/>
  <c r="D146" i="1"/>
  <c r="C146" i="1"/>
  <c r="I145" i="1"/>
  <c r="H145" i="1"/>
  <c r="G145" i="1"/>
  <c r="F145" i="1"/>
  <c r="E145" i="1"/>
  <c r="D145" i="1"/>
  <c r="C145" i="1"/>
  <c r="I144" i="1"/>
  <c r="H144" i="1"/>
  <c r="G144" i="1"/>
  <c r="F144" i="1"/>
  <c r="E144" i="1"/>
  <c r="D144" i="1"/>
  <c r="C144" i="1"/>
  <c r="I143" i="1"/>
  <c r="H143" i="1"/>
  <c r="G143" i="1"/>
  <c r="F143" i="1"/>
  <c r="E143" i="1"/>
  <c r="D143" i="1"/>
  <c r="C143" i="1"/>
  <c r="AR137" i="1"/>
  <c r="AQ137" i="1"/>
  <c r="AP137" i="1"/>
  <c r="AO137" i="1"/>
  <c r="AN137" i="1"/>
  <c r="AM137" i="1"/>
  <c r="AL137" i="1"/>
  <c r="AK137" i="1"/>
  <c r="AJ137" i="1"/>
  <c r="AI137" i="1"/>
  <c r="AH137" i="1"/>
  <c r="AG137" i="1"/>
  <c r="AF137" i="1"/>
  <c r="AE137" i="1"/>
  <c r="AD137" i="1"/>
  <c r="AC137" i="1"/>
  <c r="AB137" i="1"/>
  <c r="AA137" i="1"/>
  <c r="Z137" i="1"/>
  <c r="Y137" i="1"/>
  <c r="X137" i="1"/>
  <c r="W137" i="1"/>
  <c r="V137" i="1"/>
  <c r="U137" i="1"/>
  <c r="T137" i="1"/>
  <c r="S137" i="1"/>
  <c r="R137" i="1"/>
  <c r="Q137" i="1"/>
  <c r="P137" i="1"/>
  <c r="O137" i="1"/>
  <c r="N137" i="1"/>
  <c r="M137" i="1"/>
  <c r="L137" i="1"/>
  <c r="K137" i="1"/>
  <c r="J137" i="1"/>
  <c r="I137" i="1"/>
  <c r="H137" i="1"/>
  <c r="G137" i="1"/>
  <c r="F137" i="1"/>
  <c r="AR136" i="1"/>
  <c r="AQ136" i="1"/>
  <c r="AP136" i="1"/>
  <c r="AO136" i="1"/>
  <c r="AN136" i="1"/>
  <c r="AM136" i="1"/>
  <c r="AL136" i="1"/>
  <c r="AK136" i="1"/>
  <c r="AJ136" i="1"/>
  <c r="AI136" i="1"/>
  <c r="AH136" i="1"/>
  <c r="AG136" i="1"/>
  <c r="AF136" i="1"/>
  <c r="AE136" i="1"/>
  <c r="AD136" i="1"/>
  <c r="AC136" i="1"/>
  <c r="AB136" i="1"/>
  <c r="AA136" i="1"/>
  <c r="Z136" i="1"/>
  <c r="Y136" i="1"/>
  <c r="X136" i="1"/>
  <c r="W136" i="1"/>
  <c r="V136" i="1"/>
  <c r="U136" i="1"/>
  <c r="T136" i="1"/>
  <c r="S136" i="1"/>
  <c r="R136" i="1"/>
  <c r="Q136" i="1"/>
  <c r="P136" i="1"/>
  <c r="O136" i="1"/>
  <c r="N136" i="1"/>
  <c r="M136" i="1"/>
  <c r="L136" i="1"/>
  <c r="K136" i="1"/>
  <c r="J136" i="1"/>
  <c r="I136" i="1"/>
  <c r="H136" i="1"/>
  <c r="G136" i="1"/>
  <c r="F136" i="1"/>
  <c r="AR135" i="1"/>
  <c r="AQ135" i="1"/>
  <c r="AP135" i="1"/>
  <c r="AO135" i="1"/>
  <c r="AN135" i="1"/>
  <c r="AM135" i="1"/>
  <c r="AL135" i="1"/>
  <c r="AK135" i="1"/>
  <c r="AJ135" i="1"/>
  <c r="AI135" i="1"/>
  <c r="AH135" i="1"/>
  <c r="AG135" i="1"/>
  <c r="AF135" i="1"/>
  <c r="AE135" i="1"/>
  <c r="AD135" i="1"/>
  <c r="AC135" i="1"/>
  <c r="AB135" i="1"/>
  <c r="AA135" i="1"/>
  <c r="Z135" i="1"/>
  <c r="Y135" i="1"/>
  <c r="X135" i="1"/>
  <c r="W135" i="1"/>
  <c r="V135" i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F108" i="1"/>
  <c r="E108" i="1"/>
  <c r="D108" i="1"/>
  <c r="C108" i="1"/>
  <c r="B108" i="1"/>
  <c r="F107" i="1"/>
  <c r="E107" i="1"/>
  <c r="D107" i="1"/>
  <c r="C107" i="1"/>
  <c r="B107" i="1"/>
  <c r="F106" i="1"/>
  <c r="E106" i="1"/>
  <c r="D106" i="1"/>
  <c r="C106" i="1"/>
  <c r="B106" i="1"/>
  <c r="F101" i="1"/>
  <c r="E101" i="1"/>
  <c r="D101" i="1"/>
  <c r="C101" i="1"/>
  <c r="B101" i="1"/>
  <c r="F100" i="1"/>
  <c r="E100" i="1"/>
  <c r="D100" i="1"/>
  <c r="C100" i="1"/>
  <c r="B100" i="1"/>
  <c r="F99" i="1"/>
  <c r="E99" i="1"/>
  <c r="D99" i="1"/>
  <c r="C99" i="1"/>
  <c r="B99" i="1"/>
  <c r="F98" i="1"/>
  <c r="E98" i="1"/>
  <c r="D98" i="1"/>
  <c r="C98" i="1"/>
  <c r="B98" i="1"/>
  <c r="F97" i="1"/>
  <c r="E97" i="1"/>
  <c r="D97" i="1"/>
  <c r="C97" i="1"/>
  <c r="B97" i="1"/>
  <c r="D93" i="1"/>
  <c r="C93" i="1"/>
  <c r="B93" i="1"/>
  <c r="D92" i="1"/>
  <c r="C92" i="1"/>
  <c r="B92" i="1"/>
  <c r="D91" i="1"/>
  <c r="C91" i="1"/>
  <c r="B91" i="1"/>
  <c r="D90" i="1"/>
  <c r="C90" i="1"/>
  <c r="B90" i="1"/>
  <c r="D89" i="1"/>
  <c r="C89" i="1"/>
  <c r="B89" i="1"/>
  <c r="D88" i="1"/>
  <c r="C88" i="1"/>
  <c r="B88" i="1"/>
  <c r="D87" i="1"/>
  <c r="C87" i="1"/>
  <c r="B87" i="1"/>
  <c r="D86" i="1"/>
  <c r="C86" i="1"/>
  <c r="B86" i="1"/>
  <c r="D60" i="1"/>
  <c r="D59" i="1"/>
  <c r="D58" i="1"/>
  <c r="D57" i="1"/>
  <c r="D56" i="1"/>
  <c r="D55" i="1"/>
  <c r="AN50" i="1"/>
  <c r="AM50" i="1"/>
  <c r="AL50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C44" i="1"/>
  <c r="C43" i="1"/>
  <c r="C42" i="1"/>
  <c r="C41" i="1"/>
  <c r="M37" i="1"/>
  <c r="L37" i="1"/>
  <c r="K37" i="1"/>
  <c r="J37" i="1"/>
  <c r="I37" i="1"/>
  <c r="H37" i="1"/>
  <c r="G37" i="1"/>
  <c r="F37" i="1"/>
  <c r="M36" i="1"/>
  <c r="L36" i="1"/>
  <c r="K36" i="1"/>
  <c r="J36" i="1"/>
  <c r="J38" i="1" s="1"/>
  <c r="I36" i="1"/>
  <c r="I38" i="1" s="1"/>
  <c r="H36" i="1"/>
  <c r="H38" i="1" s="1"/>
  <c r="G36" i="1"/>
  <c r="G38" i="1" s="1"/>
  <c r="F36" i="1"/>
  <c r="F38" i="1" s="1"/>
  <c r="D37" i="1"/>
  <c r="C37" i="1"/>
  <c r="D36" i="1"/>
  <c r="C36" i="1"/>
  <c r="AV26" i="1"/>
  <c r="AU26" i="1"/>
  <c r="AT26" i="1"/>
  <c r="AS26" i="1"/>
  <c r="AR26" i="1"/>
  <c r="AQ26" i="1"/>
  <c r="AP26" i="1"/>
  <c r="AO26" i="1"/>
  <c r="AN26" i="1"/>
  <c r="AM26" i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AV17" i="1"/>
  <c r="AU17" i="1"/>
  <c r="AT17" i="1"/>
  <c r="AS17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N181" i="1"/>
  <c r="M181" i="1"/>
  <c r="L181" i="1"/>
  <c r="K181" i="1"/>
  <c r="J181" i="1"/>
  <c r="I181" i="1"/>
  <c r="H181" i="1"/>
  <c r="G181" i="1"/>
  <c r="F181" i="1"/>
  <c r="E181" i="1"/>
  <c r="D180" i="1"/>
  <c r="C180" i="1"/>
  <c r="B180" i="1" s="1"/>
  <c r="D179" i="1"/>
  <c r="D181" i="1" s="1"/>
  <c r="C179" i="1"/>
  <c r="E168" i="1"/>
  <c r="CF168" i="1" s="1"/>
  <c r="D168" i="1"/>
  <c r="CQ168" i="1" s="1"/>
  <c r="C168" i="1"/>
  <c r="CD168" i="1" s="1"/>
  <c r="X167" i="1"/>
  <c r="W167" i="1"/>
  <c r="V167" i="1"/>
  <c r="U167" i="1"/>
  <c r="T167" i="1"/>
  <c r="S167" i="1"/>
  <c r="R167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E166" i="1"/>
  <c r="CF166" i="1" s="1"/>
  <c r="D166" i="1"/>
  <c r="CQ166" i="1" s="1"/>
  <c r="C166" i="1"/>
  <c r="CL166" i="1" s="1"/>
  <c r="CN165" i="1"/>
  <c r="CF165" i="1"/>
  <c r="E165" i="1"/>
  <c r="CP165" i="1" s="1"/>
  <c r="D165" i="1"/>
  <c r="C165" i="1" s="1"/>
  <c r="CC165" i="1" s="1"/>
  <c r="E164" i="1"/>
  <c r="CF164" i="1" s="1"/>
  <c r="D164" i="1"/>
  <c r="CQ164" i="1" s="1"/>
  <c r="C164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J163" i="1"/>
  <c r="I163" i="1"/>
  <c r="H163" i="1"/>
  <c r="G163" i="1"/>
  <c r="F163" i="1"/>
  <c r="CP162" i="1"/>
  <c r="E162" i="1"/>
  <c r="CF162" i="1" s="1"/>
  <c r="D162" i="1"/>
  <c r="CQ162" i="1" s="1"/>
  <c r="E161" i="1"/>
  <c r="CP161" i="1" s="1"/>
  <c r="D161" i="1"/>
  <c r="D163" i="1" s="1"/>
  <c r="CP160" i="1"/>
  <c r="CO160" i="1"/>
  <c r="CL160" i="1"/>
  <c r="E160" i="1"/>
  <c r="CF160" i="1" s="1"/>
  <c r="D160" i="1"/>
  <c r="CQ160" i="1" s="1"/>
  <c r="C160" i="1"/>
  <c r="CE160" i="1" s="1"/>
  <c r="B130" i="1"/>
  <c r="D126" i="1"/>
  <c r="C126" i="1"/>
  <c r="B126" i="1"/>
  <c r="D125" i="1"/>
  <c r="C125" i="1"/>
  <c r="D124" i="1"/>
  <c r="C124" i="1"/>
  <c r="D116" i="1"/>
  <c r="C116" i="1"/>
  <c r="B116" i="1" s="1"/>
  <c r="CK116" i="1" s="1"/>
  <c r="D115" i="1"/>
  <c r="C115" i="1"/>
  <c r="B115" i="1" s="1"/>
  <c r="CK115" i="1" s="1"/>
  <c r="D114" i="1"/>
  <c r="C114" i="1"/>
  <c r="B114" i="1" s="1"/>
  <c r="CK114" i="1" s="1"/>
  <c r="E76" i="1"/>
  <c r="D76" i="1"/>
  <c r="C76" i="1"/>
  <c r="E75" i="1"/>
  <c r="D75" i="1"/>
  <c r="C75" i="1"/>
  <c r="CL75" i="1" s="1"/>
  <c r="E74" i="1"/>
  <c r="D74" i="1"/>
  <c r="C74" i="1"/>
  <c r="E73" i="1"/>
  <c r="D73" i="1"/>
  <c r="C73" i="1"/>
  <c r="CL73" i="1" s="1"/>
  <c r="E72" i="1"/>
  <c r="D72" i="1"/>
  <c r="C72" i="1"/>
  <c r="E71" i="1"/>
  <c r="D71" i="1"/>
  <c r="C71" i="1"/>
  <c r="CL71" i="1" s="1"/>
  <c r="E70" i="1"/>
  <c r="D70" i="1"/>
  <c r="C70" i="1" s="1"/>
  <c r="E69" i="1"/>
  <c r="D69" i="1"/>
  <c r="C69" i="1" s="1"/>
  <c r="CL69" i="1" s="1"/>
  <c r="E68" i="1"/>
  <c r="D68" i="1"/>
  <c r="C68" i="1" s="1"/>
  <c r="E67" i="1"/>
  <c r="D67" i="1"/>
  <c r="C67" i="1"/>
  <c r="CL67" i="1" s="1"/>
  <c r="E66" i="1"/>
  <c r="D66" i="1"/>
  <c r="C66" i="1" s="1"/>
  <c r="CL66" i="1" s="1"/>
  <c r="E65" i="1"/>
  <c r="D65" i="1"/>
  <c r="C65" i="1" s="1"/>
  <c r="CL65" i="1" s="1"/>
  <c r="E64" i="1"/>
  <c r="D64" i="1"/>
  <c r="C64" i="1"/>
  <c r="CL64" i="1" s="1"/>
  <c r="E63" i="1"/>
  <c r="C63" i="1" s="1"/>
  <c r="CL63" i="1" s="1"/>
  <c r="D63" i="1"/>
  <c r="E62" i="1"/>
  <c r="C62" i="1" s="1"/>
  <c r="D62" i="1"/>
  <c r="E61" i="1"/>
  <c r="D61" i="1"/>
  <c r="C61" i="1"/>
  <c r="CL61" i="1" s="1"/>
  <c r="E60" i="1"/>
  <c r="E59" i="1"/>
  <c r="E58" i="1"/>
  <c r="E57" i="1"/>
  <c r="E56" i="1"/>
  <c r="E55" i="1"/>
  <c r="AU32" i="1"/>
  <c r="AT32" i="1"/>
  <c r="AS32" i="1"/>
  <c r="AR32" i="1"/>
  <c r="AQ32" i="1"/>
  <c r="AP32" i="1"/>
  <c r="AO32" i="1"/>
  <c r="AN32" i="1"/>
  <c r="AM32" i="1"/>
  <c r="AL32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D32" i="1"/>
  <c r="C32" i="1"/>
  <c r="G31" i="1"/>
  <c r="F31" i="1"/>
  <c r="E31" i="1" s="1"/>
  <c r="B31" i="1"/>
  <c r="G30" i="1"/>
  <c r="F30" i="1"/>
  <c r="B30" i="1"/>
  <c r="B32" i="1" s="1"/>
  <c r="A5" i="1"/>
  <c r="A4" i="1"/>
  <c r="A3" i="1"/>
  <c r="A2" i="1"/>
  <c r="CG161" i="1" l="1"/>
  <c r="CE166" i="1"/>
  <c r="B124" i="1"/>
  <c r="C162" i="1"/>
  <c r="CK162" i="1" s="1"/>
  <c r="CG166" i="1"/>
  <c r="CO166" i="1"/>
  <c r="G32" i="1"/>
  <c r="CG162" i="1"/>
  <c r="CP166" i="1"/>
  <c r="K38" i="1"/>
  <c r="L38" i="1"/>
  <c r="CP164" i="1"/>
  <c r="CE168" i="1"/>
  <c r="CG168" i="1"/>
  <c r="CG164" i="1"/>
  <c r="M38" i="1"/>
  <c r="CD160" i="1"/>
  <c r="CL168" i="1"/>
  <c r="CD166" i="1"/>
  <c r="CO168" i="1"/>
  <c r="CG160" i="1"/>
  <c r="CP168" i="1"/>
  <c r="C57" i="1"/>
  <c r="CL57" i="1" s="1"/>
  <c r="J22" i="1"/>
  <c r="E37" i="1"/>
  <c r="AH138" i="1"/>
  <c r="Z22" i="1"/>
  <c r="B37" i="1"/>
  <c r="F102" i="1"/>
  <c r="B109" i="1"/>
  <c r="M138" i="1"/>
  <c r="B149" i="1"/>
  <c r="E12" i="1"/>
  <c r="CQ12" i="1" s="1"/>
  <c r="D15" i="1"/>
  <c r="CR15" i="1" s="1"/>
  <c r="E16" i="1"/>
  <c r="CQ16" i="1" s="1"/>
  <c r="D19" i="1"/>
  <c r="CH19" i="1" s="1"/>
  <c r="E20" i="1"/>
  <c r="CQ20" i="1" s="1"/>
  <c r="D24" i="1"/>
  <c r="CR24" i="1" s="1"/>
  <c r="D26" i="1"/>
  <c r="CR26" i="1" s="1"/>
  <c r="AC138" i="1"/>
  <c r="R138" i="1"/>
  <c r="U138" i="1"/>
  <c r="AP138" i="1"/>
  <c r="D18" i="1"/>
  <c r="CH18" i="1" s="1"/>
  <c r="E19" i="1"/>
  <c r="CG19" i="1" s="1"/>
  <c r="D23" i="1"/>
  <c r="CH23" i="1" s="1"/>
  <c r="E24" i="1"/>
  <c r="CQ24" i="1" s="1"/>
  <c r="D25" i="1"/>
  <c r="CR25" i="1" s="1"/>
  <c r="E26" i="1"/>
  <c r="CQ26" i="1" s="1"/>
  <c r="C38" i="1"/>
  <c r="D49" i="1"/>
  <c r="E50" i="1"/>
  <c r="E109" i="1"/>
  <c r="D137" i="1"/>
  <c r="AP22" i="1"/>
  <c r="AK138" i="1"/>
  <c r="J138" i="1"/>
  <c r="Z138" i="1"/>
  <c r="D12" i="1"/>
  <c r="I22" i="1"/>
  <c r="M22" i="1"/>
  <c r="Q22" i="1"/>
  <c r="U22" i="1"/>
  <c r="Y22" i="1"/>
  <c r="AC22" i="1"/>
  <c r="AG22" i="1"/>
  <c r="AK22" i="1"/>
  <c r="AO22" i="1"/>
  <c r="AS22" i="1"/>
  <c r="D14" i="1"/>
  <c r="CR14" i="1" s="1"/>
  <c r="N22" i="1"/>
  <c r="AD22" i="1"/>
  <c r="AT22" i="1"/>
  <c r="E15" i="1"/>
  <c r="CQ15" i="1" s="1"/>
  <c r="B102" i="1"/>
  <c r="D102" i="1"/>
  <c r="D109" i="1"/>
  <c r="F138" i="1"/>
  <c r="N138" i="1"/>
  <c r="V138" i="1"/>
  <c r="AD138" i="1"/>
  <c r="AL138" i="1"/>
  <c r="B143" i="1"/>
  <c r="B145" i="1"/>
  <c r="F22" i="1"/>
  <c r="R22" i="1"/>
  <c r="V22" i="1"/>
  <c r="AH22" i="1"/>
  <c r="AL22" i="1"/>
  <c r="E14" i="1"/>
  <c r="CQ14" i="1" s="1"/>
  <c r="D17" i="1"/>
  <c r="CR17" i="1" s="1"/>
  <c r="E18" i="1"/>
  <c r="CQ18" i="1" s="1"/>
  <c r="D21" i="1"/>
  <c r="CH21" i="1" s="1"/>
  <c r="E23" i="1"/>
  <c r="CQ23" i="1" s="1"/>
  <c r="E25" i="1"/>
  <c r="CQ25" i="1" s="1"/>
  <c r="D38" i="1"/>
  <c r="E49" i="1"/>
  <c r="D50" i="1"/>
  <c r="F109" i="1"/>
  <c r="E135" i="1"/>
  <c r="D136" i="1"/>
  <c r="E137" i="1"/>
  <c r="Q138" i="1"/>
  <c r="Y138" i="1"/>
  <c r="AG138" i="1"/>
  <c r="AO138" i="1"/>
  <c r="B147" i="1"/>
  <c r="C102" i="1"/>
  <c r="K138" i="1"/>
  <c r="S138" i="1"/>
  <c r="W138" i="1"/>
  <c r="AE138" i="1"/>
  <c r="AM138" i="1"/>
  <c r="AQ138" i="1"/>
  <c r="B148" i="1"/>
  <c r="D13" i="1"/>
  <c r="CH13" i="1" s="1"/>
  <c r="E36" i="1"/>
  <c r="G22" i="1"/>
  <c r="K22" i="1"/>
  <c r="O22" i="1"/>
  <c r="S22" i="1"/>
  <c r="W22" i="1"/>
  <c r="AA22" i="1"/>
  <c r="AE22" i="1"/>
  <c r="AI22" i="1"/>
  <c r="AM22" i="1"/>
  <c r="AQ22" i="1"/>
  <c r="AU22" i="1"/>
  <c r="H22" i="1"/>
  <c r="L22" i="1"/>
  <c r="P22" i="1"/>
  <c r="T22" i="1"/>
  <c r="X22" i="1"/>
  <c r="AB22" i="1"/>
  <c r="AF22" i="1"/>
  <c r="AJ22" i="1"/>
  <c r="AN22" i="1"/>
  <c r="AR22" i="1"/>
  <c r="AV22" i="1"/>
  <c r="D16" i="1"/>
  <c r="CR16" i="1" s="1"/>
  <c r="E17" i="1"/>
  <c r="CG17" i="1" s="1"/>
  <c r="D20" i="1"/>
  <c r="CH20" i="1" s="1"/>
  <c r="E21" i="1"/>
  <c r="CG21" i="1" s="1"/>
  <c r="C109" i="1"/>
  <c r="H138" i="1"/>
  <c r="L138" i="1"/>
  <c r="P138" i="1"/>
  <c r="T138" i="1"/>
  <c r="X138" i="1"/>
  <c r="AB138" i="1"/>
  <c r="AF138" i="1"/>
  <c r="AJ138" i="1"/>
  <c r="AN138" i="1"/>
  <c r="AR138" i="1"/>
  <c r="E136" i="1"/>
  <c r="O138" i="1"/>
  <c r="AA138" i="1"/>
  <c r="AI138" i="1"/>
  <c r="B144" i="1"/>
  <c r="I138" i="1"/>
  <c r="E102" i="1"/>
  <c r="B146" i="1"/>
  <c r="B150" i="1"/>
  <c r="D135" i="1"/>
  <c r="G138" i="1"/>
  <c r="C58" i="1"/>
  <c r="CL58" i="1" s="1"/>
  <c r="C55" i="1"/>
  <c r="CL55" i="1" s="1"/>
  <c r="C59" i="1"/>
  <c r="CL59" i="1" s="1"/>
  <c r="C56" i="1"/>
  <c r="CB56" i="1" s="1"/>
  <c r="C60" i="1"/>
  <c r="B36" i="1"/>
  <c r="E13" i="1"/>
  <c r="CM31" i="1"/>
  <c r="CE31" i="1"/>
  <c r="CA31" i="1"/>
  <c r="CP31" i="1"/>
  <c r="CL31" i="1"/>
  <c r="CD31" i="1"/>
  <c r="CF31" i="1"/>
  <c r="CC162" i="1"/>
  <c r="CB162" i="1"/>
  <c r="CA162" i="1"/>
  <c r="CK31" i="1"/>
  <c r="CK60" i="1"/>
  <c r="CB60" i="1"/>
  <c r="CK62" i="1"/>
  <c r="CB62" i="1"/>
  <c r="CA62" i="1"/>
  <c r="CA64" i="1"/>
  <c r="CA66" i="1"/>
  <c r="CK68" i="1"/>
  <c r="CB68" i="1"/>
  <c r="CA68" i="1"/>
  <c r="CK70" i="1"/>
  <c r="CB70" i="1"/>
  <c r="CA70" i="1"/>
  <c r="CK72" i="1"/>
  <c r="CB72" i="1"/>
  <c r="CA72" i="1"/>
  <c r="AN72" i="1" s="1"/>
  <c r="CK74" i="1"/>
  <c r="CB74" i="1"/>
  <c r="CA74" i="1"/>
  <c r="CK76" i="1"/>
  <c r="CB76" i="1"/>
  <c r="CA76" i="1"/>
  <c r="CA114" i="1"/>
  <c r="CL114" i="1"/>
  <c r="CA115" i="1"/>
  <c r="CL115" i="1"/>
  <c r="CA116" i="1"/>
  <c r="CL116" i="1"/>
  <c r="CD162" i="1"/>
  <c r="E163" i="1"/>
  <c r="CN164" i="1"/>
  <c r="CC164" i="1"/>
  <c r="CM164" i="1"/>
  <c r="CB164" i="1"/>
  <c r="CA164" i="1"/>
  <c r="CK164" i="1"/>
  <c r="CL165" i="1"/>
  <c r="CE165" i="1"/>
  <c r="CA165" i="1"/>
  <c r="CO165" i="1"/>
  <c r="CK165" i="1"/>
  <c r="CD165" i="1"/>
  <c r="CQ165" i="1"/>
  <c r="F32" i="1"/>
  <c r="CB31" i="1"/>
  <c r="CN31" i="1"/>
  <c r="CL60" i="1"/>
  <c r="CL62" i="1"/>
  <c r="CL68" i="1"/>
  <c r="CL70" i="1"/>
  <c r="CL72" i="1"/>
  <c r="CL74" i="1"/>
  <c r="CL76" i="1"/>
  <c r="CE162" i="1"/>
  <c r="CO162" i="1"/>
  <c r="CD164" i="1"/>
  <c r="CL164" i="1"/>
  <c r="CG165" i="1"/>
  <c r="CN166" i="1"/>
  <c r="CC166" i="1"/>
  <c r="CM166" i="1"/>
  <c r="CB166" i="1"/>
  <c r="CA166" i="1"/>
  <c r="CK166" i="1"/>
  <c r="C167" i="1"/>
  <c r="CB58" i="1"/>
  <c r="CA60" i="1"/>
  <c r="CK64" i="1"/>
  <c r="CB64" i="1"/>
  <c r="CK66" i="1"/>
  <c r="CB66" i="1"/>
  <c r="CC31" i="1"/>
  <c r="CO31" i="1"/>
  <c r="CK55" i="1"/>
  <c r="CB55" i="1"/>
  <c r="CA55" i="1"/>
  <c r="CK57" i="1"/>
  <c r="CB57" i="1"/>
  <c r="CA57" i="1"/>
  <c r="CK61" i="1"/>
  <c r="CB61" i="1"/>
  <c r="CA61" i="1"/>
  <c r="CK63" i="1"/>
  <c r="CB63" i="1"/>
  <c r="CA63" i="1"/>
  <c r="CK65" i="1"/>
  <c r="CB65" i="1"/>
  <c r="CA65" i="1"/>
  <c r="CK67" i="1"/>
  <c r="CB67" i="1"/>
  <c r="CA67" i="1"/>
  <c r="CK69" i="1"/>
  <c r="CB69" i="1"/>
  <c r="CA69" i="1"/>
  <c r="AN69" i="1" s="1"/>
  <c r="CK71" i="1"/>
  <c r="CB71" i="1"/>
  <c r="CA71" i="1"/>
  <c r="AN71" i="1" s="1"/>
  <c r="CK73" i="1"/>
  <c r="CB73" i="1"/>
  <c r="CA73" i="1"/>
  <c r="CK75" i="1"/>
  <c r="CB75" i="1"/>
  <c r="CA75" i="1"/>
  <c r="CB114" i="1"/>
  <c r="CB115" i="1"/>
  <c r="CB116" i="1"/>
  <c r="B125" i="1"/>
  <c r="C163" i="1"/>
  <c r="CN160" i="1"/>
  <c r="CC160" i="1"/>
  <c r="CM160" i="1"/>
  <c r="CB160" i="1"/>
  <c r="CA160" i="1"/>
  <c r="CK160" i="1"/>
  <c r="C161" i="1"/>
  <c r="CF161" i="1"/>
  <c r="CQ161" i="1"/>
  <c r="CE164" i="1"/>
  <c r="CO164" i="1"/>
  <c r="CB165" i="1"/>
  <c r="CM165" i="1"/>
  <c r="CN168" i="1"/>
  <c r="CC168" i="1"/>
  <c r="CM168" i="1"/>
  <c r="CB168" i="1"/>
  <c r="CA168" i="1"/>
  <c r="CK168" i="1"/>
  <c r="B179" i="1"/>
  <c r="B181" i="1" s="1"/>
  <c r="C181" i="1"/>
  <c r="E30" i="1"/>
  <c r="C135" i="1" l="1"/>
  <c r="CM135" i="1" s="1"/>
  <c r="CR19" i="1"/>
  <c r="Q114" i="1"/>
  <c r="CK56" i="1"/>
  <c r="AN74" i="1"/>
  <c r="CM162" i="1"/>
  <c r="CN162" i="1"/>
  <c r="AN63" i="1"/>
  <c r="AN60" i="1"/>
  <c r="AN61" i="1"/>
  <c r="Y166" i="1"/>
  <c r="CL162" i="1"/>
  <c r="C137" i="1"/>
  <c r="CO137" i="1" s="1"/>
  <c r="CA59" i="1"/>
  <c r="AN59" i="1" s="1"/>
  <c r="AN66" i="1"/>
  <c r="CB59" i="1"/>
  <c r="CH26" i="1"/>
  <c r="B38" i="1"/>
  <c r="CQ17" i="1"/>
  <c r="C136" i="1"/>
  <c r="CA136" i="1" s="1"/>
  <c r="CR20" i="1"/>
  <c r="CR23" i="1"/>
  <c r="C24" i="1"/>
  <c r="CI24" i="1" s="1"/>
  <c r="CG16" i="1"/>
  <c r="CG20" i="1"/>
  <c r="CG14" i="1"/>
  <c r="C20" i="1"/>
  <c r="CE20" i="1" s="1"/>
  <c r="C12" i="1"/>
  <c r="CN12" i="1" s="1"/>
  <c r="C18" i="1"/>
  <c r="CN18" i="1" s="1"/>
  <c r="CH15" i="1"/>
  <c r="E38" i="1"/>
  <c r="C19" i="1"/>
  <c r="CL19" i="1" s="1"/>
  <c r="C26" i="1"/>
  <c r="CN26" i="1" s="1"/>
  <c r="CR12" i="1"/>
  <c r="CH17" i="1"/>
  <c r="CS19" i="1"/>
  <c r="C16" i="1"/>
  <c r="CA16" i="1" s="1"/>
  <c r="CR13" i="1"/>
  <c r="C50" i="1"/>
  <c r="CC50" i="1" s="1"/>
  <c r="CG26" i="1"/>
  <c r="CH24" i="1"/>
  <c r="CB135" i="1"/>
  <c r="CG12" i="1"/>
  <c r="CH12" i="1"/>
  <c r="CR21" i="1"/>
  <c r="CQ19" i="1"/>
  <c r="CG23" i="1"/>
  <c r="C15" i="1"/>
  <c r="CM15" i="1" s="1"/>
  <c r="CG15" i="1"/>
  <c r="CH25" i="1"/>
  <c r="D22" i="1"/>
  <c r="CE135" i="1"/>
  <c r="CG24" i="1"/>
  <c r="C14" i="1"/>
  <c r="CN14" i="1" s="1"/>
  <c r="CL135" i="1"/>
  <c r="CR18" i="1"/>
  <c r="CH14" i="1"/>
  <c r="CD135" i="1"/>
  <c r="CK135" i="1"/>
  <c r="CG18" i="1"/>
  <c r="CH16" i="1"/>
  <c r="CG25" i="1"/>
  <c r="C49" i="1"/>
  <c r="CM49" i="1" s="1"/>
  <c r="C25" i="1"/>
  <c r="CN135" i="1"/>
  <c r="CO135" i="1"/>
  <c r="C21" i="1"/>
  <c r="CD21" i="1" s="1"/>
  <c r="CA135" i="1"/>
  <c r="CC135" i="1"/>
  <c r="CQ21" i="1"/>
  <c r="E138" i="1"/>
  <c r="D138" i="1"/>
  <c r="C23" i="1"/>
  <c r="E22" i="1"/>
  <c r="CA21" i="1"/>
  <c r="C17" i="1"/>
  <c r="CD17" i="1" s="1"/>
  <c r="CK59" i="1"/>
  <c r="CK58" i="1"/>
  <c r="CL56" i="1"/>
  <c r="CA58" i="1"/>
  <c r="AN58" i="1" s="1"/>
  <c r="CA56" i="1"/>
  <c r="AN56" i="1" s="1"/>
  <c r="AN55" i="1"/>
  <c r="CG13" i="1"/>
  <c r="CQ13" i="1"/>
  <c r="C13" i="1"/>
  <c r="Q116" i="1"/>
  <c r="Y162" i="1"/>
  <c r="Y168" i="1"/>
  <c r="AN73" i="1"/>
  <c r="AN65" i="1"/>
  <c r="AN57" i="1"/>
  <c r="Y165" i="1"/>
  <c r="Y164" i="1"/>
  <c r="AN76" i="1"/>
  <c r="AN68" i="1"/>
  <c r="AN64" i="1"/>
  <c r="AV31" i="1"/>
  <c r="CL161" i="1"/>
  <c r="CE161" i="1"/>
  <c r="CA161" i="1"/>
  <c r="CO161" i="1"/>
  <c r="CK161" i="1"/>
  <c r="CD161" i="1"/>
  <c r="CN161" i="1"/>
  <c r="CC161" i="1"/>
  <c r="CM161" i="1"/>
  <c r="CB161" i="1"/>
  <c r="CN30" i="1"/>
  <c r="CF30" i="1"/>
  <c r="CB30" i="1"/>
  <c r="E32" i="1"/>
  <c r="CM30" i="1"/>
  <c r="CE30" i="1"/>
  <c r="CA30" i="1"/>
  <c r="CK30" i="1"/>
  <c r="CL30" i="1"/>
  <c r="CP30" i="1"/>
  <c r="CD30" i="1"/>
  <c r="CO30" i="1"/>
  <c r="CC30" i="1"/>
  <c r="Y160" i="1"/>
  <c r="AN75" i="1"/>
  <c r="AN67" i="1"/>
  <c r="Q115" i="1"/>
  <c r="AN70" i="1"/>
  <c r="AN62" i="1"/>
  <c r="CA12" i="1" l="1"/>
  <c r="CB24" i="1"/>
  <c r="CN24" i="1"/>
  <c r="CM19" i="1"/>
  <c r="CP24" i="1"/>
  <c r="CA137" i="1"/>
  <c r="CL14" i="1"/>
  <c r="CC137" i="1"/>
  <c r="CE137" i="1"/>
  <c r="CF20" i="1"/>
  <c r="CM137" i="1"/>
  <c r="CI20" i="1"/>
  <c r="Y161" i="1"/>
  <c r="CC136" i="1"/>
  <c r="CK137" i="1"/>
  <c r="CL137" i="1"/>
  <c r="CD137" i="1"/>
  <c r="CB137" i="1"/>
  <c r="CN137" i="1"/>
  <c r="CF12" i="1"/>
  <c r="CD136" i="1"/>
  <c r="CB12" i="1"/>
  <c r="CS24" i="1"/>
  <c r="CM24" i="1"/>
  <c r="CK20" i="1"/>
  <c r="CM136" i="1"/>
  <c r="CD12" i="1"/>
  <c r="CF24" i="1"/>
  <c r="CE24" i="1"/>
  <c r="CD20" i="1"/>
  <c r="CO136" i="1"/>
  <c r="CN136" i="1"/>
  <c r="CL24" i="1"/>
  <c r="CC24" i="1"/>
  <c r="CA24" i="1"/>
  <c r="CC26" i="1"/>
  <c r="CC20" i="1"/>
  <c r="CE14" i="1"/>
  <c r="CM16" i="1"/>
  <c r="CK24" i="1"/>
  <c r="CO24" i="1"/>
  <c r="CD24" i="1"/>
  <c r="CP20" i="1"/>
  <c r="CA20" i="1"/>
  <c r="CC18" i="1"/>
  <c r="CF26" i="1"/>
  <c r="CS12" i="1"/>
  <c r="CI12" i="1"/>
  <c r="CA26" i="1"/>
  <c r="CC12" i="1"/>
  <c r="CI26" i="1"/>
  <c r="CS14" i="1"/>
  <c r="CP18" i="1"/>
  <c r="CL16" i="1"/>
  <c r="CB136" i="1"/>
  <c r="CL136" i="1"/>
  <c r="CE136" i="1"/>
  <c r="CS15" i="1"/>
  <c r="CD18" i="1"/>
  <c r="CE15" i="1"/>
  <c r="CO16" i="1"/>
  <c r="CK136" i="1"/>
  <c r="CD15" i="1"/>
  <c r="CB26" i="1"/>
  <c r="CD26" i="1"/>
  <c r="CF18" i="1"/>
  <c r="CI18" i="1"/>
  <c r="CP16" i="1"/>
  <c r="CN16" i="1"/>
  <c r="CK15" i="1"/>
  <c r="CN15" i="1"/>
  <c r="CK26" i="1"/>
  <c r="CK18" i="1"/>
  <c r="CA18" i="1"/>
  <c r="CK16" i="1"/>
  <c r="CE16" i="1"/>
  <c r="CC15" i="1"/>
  <c r="CO15" i="1"/>
  <c r="CK12" i="1"/>
  <c r="CL12" i="1"/>
  <c r="CE12" i="1"/>
  <c r="CC14" i="1"/>
  <c r="CK21" i="1"/>
  <c r="CP12" i="1"/>
  <c r="CO12" i="1"/>
  <c r="CM12" i="1"/>
  <c r="CK14" i="1"/>
  <c r="CA14" i="1"/>
  <c r="CL26" i="1"/>
  <c r="CP26" i="1"/>
  <c r="CE26" i="1"/>
  <c r="CO20" i="1"/>
  <c r="CS20" i="1"/>
  <c r="CM20" i="1"/>
  <c r="CN20" i="1"/>
  <c r="CK50" i="1"/>
  <c r="CS18" i="1"/>
  <c r="CL18" i="1"/>
  <c r="CE18" i="1"/>
  <c r="CF16" i="1"/>
  <c r="CS16" i="1"/>
  <c r="CD16" i="1"/>
  <c r="CI16" i="1"/>
  <c r="CL15" i="1"/>
  <c r="CA15" i="1"/>
  <c r="CB15" i="1"/>
  <c r="CS26" i="1"/>
  <c r="CO26" i="1"/>
  <c r="CM26" i="1"/>
  <c r="CB20" i="1"/>
  <c r="CL20" i="1"/>
  <c r="CB18" i="1"/>
  <c r="CO18" i="1"/>
  <c r="CM18" i="1"/>
  <c r="CB16" i="1"/>
  <c r="CC16" i="1"/>
  <c r="CI15" i="1"/>
  <c r="CF15" i="1"/>
  <c r="CP15" i="1"/>
  <c r="CN19" i="1"/>
  <c r="CP19" i="1"/>
  <c r="CO19" i="1"/>
  <c r="CA19" i="1"/>
  <c r="CE19" i="1"/>
  <c r="CB19" i="1"/>
  <c r="CI21" i="1"/>
  <c r="CI19" i="1"/>
  <c r="CC19" i="1"/>
  <c r="CK19" i="1"/>
  <c r="CE21" i="1"/>
  <c r="CD19" i="1"/>
  <c r="CF19" i="1"/>
  <c r="CB50" i="1"/>
  <c r="CM50" i="1"/>
  <c r="CL50" i="1"/>
  <c r="CF14" i="1"/>
  <c r="CO14" i="1"/>
  <c r="CD14" i="1"/>
  <c r="CI14" i="1"/>
  <c r="CM21" i="1"/>
  <c r="CO21" i="1"/>
  <c r="CB49" i="1"/>
  <c r="CA50" i="1"/>
  <c r="CA49" i="1"/>
  <c r="CB14" i="1"/>
  <c r="CP14" i="1"/>
  <c r="CM14" i="1"/>
  <c r="CL21" i="1"/>
  <c r="CN21" i="1"/>
  <c r="CF21" i="1"/>
  <c r="CP21" i="1"/>
  <c r="CK49" i="1"/>
  <c r="C22" i="1"/>
  <c r="C138" i="1"/>
  <c r="A205" i="1" s="1"/>
  <c r="AS135" i="1"/>
  <c r="CC49" i="1"/>
  <c r="CL49" i="1"/>
  <c r="CM23" i="1"/>
  <c r="CC23" i="1"/>
  <c r="CF23" i="1"/>
  <c r="CN23" i="1"/>
  <c r="CS23" i="1"/>
  <c r="CB23" i="1"/>
  <c r="CK23" i="1"/>
  <c r="CP23" i="1"/>
  <c r="CO23" i="1"/>
  <c r="CI23" i="1"/>
  <c r="CA23" i="1"/>
  <c r="CD23" i="1"/>
  <c r="CL23" i="1"/>
  <c r="CE23" i="1"/>
  <c r="CM25" i="1"/>
  <c r="CA25" i="1"/>
  <c r="CL25" i="1"/>
  <c r="CK25" i="1"/>
  <c r="CI25" i="1"/>
  <c r="CC25" i="1"/>
  <c r="CF25" i="1"/>
  <c r="CD25" i="1"/>
  <c r="CO25" i="1"/>
  <c r="CS25" i="1"/>
  <c r="CB25" i="1"/>
  <c r="CE25" i="1"/>
  <c r="CP25" i="1"/>
  <c r="CN25" i="1"/>
  <c r="CC21" i="1"/>
  <c r="CS21" i="1"/>
  <c r="CB21" i="1"/>
  <c r="CP17" i="1"/>
  <c r="CO17" i="1"/>
  <c r="CA17" i="1"/>
  <c r="CL17" i="1"/>
  <c r="CK17" i="1"/>
  <c r="CI17" i="1"/>
  <c r="CC17" i="1"/>
  <c r="CF17" i="1"/>
  <c r="CS17" i="1"/>
  <c r="CB17" i="1"/>
  <c r="CN17" i="1"/>
  <c r="CM17" i="1"/>
  <c r="CE17" i="1"/>
  <c r="CE13" i="1"/>
  <c r="CN13" i="1"/>
  <c r="CD13" i="1"/>
  <c r="CM13" i="1"/>
  <c r="CL13" i="1"/>
  <c r="CK13" i="1"/>
  <c r="CI13" i="1"/>
  <c r="CS13" i="1"/>
  <c r="CB13" i="1"/>
  <c r="CP13" i="1"/>
  <c r="CA13" i="1"/>
  <c r="CC13" i="1"/>
  <c r="CF13" i="1"/>
  <c r="CO13" i="1"/>
  <c r="AV30" i="1"/>
  <c r="AS137" i="1" l="1"/>
  <c r="AS136" i="1"/>
  <c r="AW24" i="1"/>
  <c r="AW12" i="1"/>
  <c r="AW20" i="1"/>
  <c r="AW26" i="1"/>
  <c r="AW18" i="1"/>
  <c r="AW16" i="1"/>
  <c r="AW14" i="1"/>
  <c r="AW19" i="1"/>
  <c r="AW15" i="1"/>
  <c r="AO50" i="1"/>
  <c r="AO49" i="1"/>
  <c r="AW21" i="1"/>
  <c r="AW23" i="1"/>
  <c r="AW25" i="1"/>
  <c r="B205" i="1"/>
  <c r="AW17" i="1"/>
  <c r="AW13" i="1"/>
</calcChain>
</file>

<file path=xl/sharedStrings.xml><?xml version="1.0" encoding="utf-8"?>
<sst xmlns="http://schemas.openxmlformats.org/spreadsheetml/2006/main" count="8203" uniqueCount="219">
  <si>
    <t>SERVICIO DE SALUD</t>
  </si>
  <si>
    <t>REM-06.   PROGRAMA DE SALUD MENTAL ATENCIÓN PRIMARIA Y ESPECIALIDADES</t>
  </si>
  <si>
    <t>SECCIÓN A.1: CONTROLES DE ATENCIÓN PRIMARIA / ESPECIALIDADES</t>
  </si>
  <si>
    <t>ACTIVIDAD</t>
  </si>
  <si>
    <t>PROFESIONAL</t>
  </si>
  <si>
    <t xml:space="preserve">TOTAL               </t>
  </si>
  <si>
    <t>RANGO ETARIO Y SEXO</t>
  </si>
  <si>
    <t>Beneficiarios</t>
  </si>
  <si>
    <t>Niños, Niñas, Adolescentes y Jóvenes SENAME</t>
  </si>
  <si>
    <t>Niños, Niñas, Adolescentes y Jóvenes Mejor Niñez</t>
  </si>
  <si>
    <t>Pueblos Originarios</t>
  </si>
  <si>
    <t>Migrantes</t>
  </si>
  <si>
    <t>Demencia</t>
  </si>
  <si>
    <t xml:space="preserve">TRANS
</t>
  </si>
  <si>
    <t>Cuidadores de personas con demencia</t>
  </si>
  <si>
    <t>0 - 4 años</t>
  </si>
  <si>
    <t>5 - 9 años</t>
  </si>
  <si>
    <t>10 - 14 años</t>
  </si>
  <si>
    <t>15 - 19 años</t>
  </si>
  <si>
    <t>20 - 24 años</t>
  </si>
  <si>
    <t>25 - 29 años</t>
  </si>
  <si>
    <t>30 - 34 años</t>
  </si>
  <si>
    <t>35 - 39 años</t>
  </si>
  <si>
    <t>40 - 44 años</t>
  </si>
  <si>
    <t>45 - 49 años</t>
  </si>
  <si>
    <t>50 - 54 años</t>
  </si>
  <si>
    <t>55 - 59 años</t>
  </si>
  <si>
    <t>60 - 64 años</t>
  </si>
  <si>
    <t>65 - 69 años</t>
  </si>
  <si>
    <t>70 - 74 años</t>
  </si>
  <si>
    <t>75 - 79 años</t>
  </si>
  <si>
    <t>80 y más años</t>
  </si>
  <si>
    <t>Masculino</t>
  </si>
  <si>
    <t>Femenino</t>
  </si>
  <si>
    <t>Ambos Sexos</t>
  </si>
  <si>
    <t>Hombres</t>
  </si>
  <si>
    <t>Mujeres</t>
  </si>
  <si>
    <t>Controles Salud Mental</t>
  </si>
  <si>
    <t>Médico/a</t>
  </si>
  <si>
    <t>Psicólogo/a</t>
  </si>
  <si>
    <t>Enfermera/o</t>
  </si>
  <si>
    <t>Matrona/ón</t>
  </si>
  <si>
    <t>Trabajador/a Social</t>
  </si>
  <si>
    <t>Otros Profesionales Capacitados (Salud Mental)</t>
  </si>
  <si>
    <t>Terapeuta Ocupacional</t>
  </si>
  <si>
    <t>Técnico en Enfermería en Salud Mental</t>
  </si>
  <si>
    <t>Gestor Comunitario</t>
  </si>
  <si>
    <t>Técnico Rehabilitación Alcohol y Drogas</t>
  </si>
  <si>
    <t>TOTAL</t>
  </si>
  <si>
    <t>Intervención Psicosocial Grupal</t>
  </si>
  <si>
    <t>Psicodiagnóstico</t>
  </si>
  <si>
    <t>Psicoterapia Individual</t>
  </si>
  <si>
    <t>Médico/a Psiquiatra</t>
  </si>
  <si>
    <t>SECCIÓN A.2: CONSULTORÍAS DE SALUD MENTAL EN APS</t>
  </si>
  <si>
    <t>TOTAL CONSULTORÍAS Y TELECONSULTORÍAS RECIBIDAS</t>
  </si>
  <si>
    <t>CONSULTORÍAS Y TELECONSULTORÍAS RECIBIDAS</t>
  </si>
  <si>
    <t>TOTAL Nº DE CASOS REVISADOS</t>
  </si>
  <si>
    <t>Personas con sospecha de demencia</t>
  </si>
  <si>
    <t>Personas con diagnóstico de demencia</t>
  </si>
  <si>
    <t>Consultorías y Teleconsultorías de Salud Mental Infanto Adolescente</t>
  </si>
  <si>
    <t>Consultorías Y Teleconsultorías de Salud Mental Adulto</t>
  </si>
  <si>
    <t>Consultorías de Salud Mental</t>
  </si>
  <si>
    <t>Teleconsultorías de Salud Mental</t>
  </si>
  <si>
    <t>SECCIÓN A.3: CONSULTORÍAS DE SALUD MENTAL OTORGADA POR EL NIVEL DE ESPECIALIDAD</t>
  </si>
  <si>
    <t>TOTAL CONSULTORÍAS Y TELECONSULTORÍAS OTORGADAS</t>
  </si>
  <si>
    <t>CONSULTORÍAS Y TELECONSULTORÍAS OTORGADAS</t>
  </si>
  <si>
    <t>Participantes</t>
  </si>
  <si>
    <t>Consultorías y Teleconsultorías de Salud Mental Adulto</t>
  </si>
  <si>
    <t>Médico psiquiatra</t>
  </si>
  <si>
    <t>Médico Psiquiatría más un profesional</t>
  </si>
  <si>
    <t>Médico Psiquiatría más dos Profesionales</t>
  </si>
  <si>
    <t>Médico Psiquiatría con más de dos Profesionales</t>
  </si>
  <si>
    <t>Dos profesionales</t>
  </si>
  <si>
    <t>Más de dos profesionales</t>
  </si>
  <si>
    <t>SECCIÓN B.1: ACTIVIDADES GRUPALES (NÚMERO DE SESIONES)</t>
  </si>
  <si>
    <t>Psicoterapia Grupal</t>
  </si>
  <si>
    <t>Psicoterapia Familiar</t>
  </si>
  <si>
    <t>SECCIÓN B.2:  PROGRAMA DE REHABILITACIÓN (PERSONAS CON TRASTORNOS PSIQUIÁTRICOS)</t>
  </si>
  <si>
    <t>TIPO</t>
  </si>
  <si>
    <t>Programa de Rehabilitación Tipo I</t>
  </si>
  <si>
    <t>Días Persona</t>
  </si>
  <si>
    <t>Programa de Rehabilitación Tipo II</t>
  </si>
  <si>
    <t>SECCIÓN B.3: ACTIVIDADES DE PSIQUIATRÍA FORENSE PARA PERSONAS EN CONFLICTO CON LA JUSTICIA (En lo Penal, Civil, Familiar, etc.)</t>
  </si>
  <si>
    <t>Peritaje Psiquiátrico Judicial</t>
  </si>
  <si>
    <t>Enfermero/a</t>
  </si>
  <si>
    <t>Otros Profesionales</t>
  </si>
  <si>
    <t xml:space="preserve">Examen Preliminar en Drogas para Adolescentes Imputados / Condenados </t>
  </si>
  <si>
    <t>Evaluación Clínica para Adolescentes Imputados con Consumo de Drogas</t>
  </si>
  <si>
    <t>Examen Mental Preliminar a Personas Imputadas</t>
  </si>
  <si>
    <t>Peritaje Drogas</t>
  </si>
  <si>
    <t>Atención a Agresores Derivados de Tribunales (Ley de Violencia Intrafamiliar)</t>
  </si>
  <si>
    <t>SECCIÓN B.4: DISPOSITIVOS DE SALUD MENTAL</t>
  </si>
  <si>
    <t>TIPO DE DISPOSITIVO</t>
  </si>
  <si>
    <t>Nº DE PERSONAS ATENDIDAS</t>
  </si>
  <si>
    <t>DÍAS DE ESTADA DE PERSONAS ATENDIDAS EN EL MES</t>
  </si>
  <si>
    <t>Nº DE EGRESOS</t>
  </si>
  <si>
    <t>Nº DE PERSONAS EN LISTA DE ESPERA</t>
  </si>
  <si>
    <t>Menos de 20 años</t>
  </si>
  <si>
    <t>20 y más años</t>
  </si>
  <si>
    <t xml:space="preserve">Hogar Protegido  </t>
  </si>
  <si>
    <t>Residencia Protegida</t>
  </si>
  <si>
    <t>Hospital Psiquiátrico Diurno</t>
  </si>
  <si>
    <t>Centro Privativo de Libertad (SENAME)</t>
  </si>
  <si>
    <t>SECCIÓN C.1: ACTIVIDADES DE COORDINACION SECTORIAL, INTERSECTORIAL Y COMUNITARIA</t>
  </si>
  <si>
    <t>ACTIVIDADES</t>
  </si>
  <si>
    <t>TOTAL DE PARTICIPANTES</t>
  </si>
  <si>
    <t>Nº REUNIONES / SESIONES</t>
  </si>
  <si>
    <t>Nº INSTITUCIONES,  ORGANIZACIONES  PARTICIPANTES</t>
  </si>
  <si>
    <t>Trabajo Intersectorial</t>
  </si>
  <si>
    <t>Trabajo con Organizaciones Comunitarias de Base</t>
  </si>
  <si>
    <t>Trabajo con Organizaciones de Usuarios y Familiares</t>
  </si>
  <si>
    <t>Colaboración con Grupo de Autoayuda</t>
  </si>
  <si>
    <t>Reuniones con Instituciones del Sector Salud Programa Acompañamiento Psicosocial</t>
  </si>
  <si>
    <t>Reuniones con Instituciones del Intersector Acompañamiento Psicosocial</t>
  </si>
  <si>
    <t>Reuniones con Organizaciones Comunitarias Acompañamiento Psicosocial</t>
  </si>
  <si>
    <t>Reuniones con el sector salud</t>
  </si>
  <si>
    <t>SECCIÓN C.2: INFORMES A TRIBUNALES</t>
  </si>
  <si>
    <t>TRIBUNALES</t>
  </si>
  <si>
    <t>Menos de 18 años</t>
  </si>
  <si>
    <t>18 y más años</t>
  </si>
  <si>
    <t>Nº informes</t>
  </si>
  <si>
    <t>ASISTENCIA A TRIBUNALES</t>
  </si>
  <si>
    <t>Nº de profesionales</t>
  </si>
  <si>
    <t>Nº de veces</t>
  </si>
  <si>
    <t>De Familia</t>
  </si>
  <si>
    <t>Penales</t>
  </si>
  <si>
    <t>Civiles</t>
  </si>
  <si>
    <t>Policía Local</t>
  </si>
  <si>
    <t>Laborales</t>
  </si>
  <si>
    <t>SECCIÓN C.3: INFORMES A INTERSECTOR</t>
  </si>
  <si>
    <t>INTERSECTOR</t>
  </si>
  <si>
    <t>Establecimientos Educacionales</t>
  </si>
  <si>
    <t>Oficina local de la Niñez / Oficina de Protección de Derechos de la Infancia</t>
  </si>
  <si>
    <t>Otros Programas</t>
  </si>
  <si>
    <t>SECCIÓN D: PLANES Y EVALUACIONES PROGRAMA DE ACOMPAÑAMIENTO PSICOSOCIAL EN ATENCIÓN PRIMARIA</t>
  </si>
  <si>
    <t>Plan de Acompañamiento Elaborados</t>
  </si>
  <si>
    <t>Plan de Acompañamiento con Mejoría al Egreso del Programa</t>
  </si>
  <si>
    <t>Evaluaciones Participativas Realizadas al Egreso del Programa</t>
  </si>
  <si>
    <t>SECCIÓN E: PERSONAS CON EVALUACIÓN Y CONFIRMACIÓN DIAGNOSTICA EN APS</t>
  </si>
  <si>
    <t>N° DE ENTREVISTAS</t>
  </si>
  <si>
    <t>REALIZADA POR</t>
  </si>
  <si>
    <t>N° Confirmaciones Diagnósticas</t>
  </si>
  <si>
    <t>1 Profesional</t>
  </si>
  <si>
    <t>2 Profesionales</t>
  </si>
  <si>
    <t>3 Profesionales</t>
  </si>
  <si>
    <t>SECCIÓN F: EVALUACIONES PROGRAMA PLAN NACIONAL DE DEMENCIA</t>
  </si>
  <si>
    <t>Aumento</t>
  </si>
  <si>
    <t>Mantención</t>
  </si>
  <si>
    <t>Disminución</t>
  </si>
  <si>
    <t>Personas con Demencia con Reevaluación Deterioro GLOBAL GDS REISBERG</t>
  </si>
  <si>
    <t>Cuidadores Principales de Personas con Demencia con Reevaluación Sobrecarga del Cuidado</t>
  </si>
  <si>
    <t>Cuidadores Principales de Personas con Demencia con Evaluación de Satisfacción Usuaria del Proceso de Intervención</t>
  </si>
  <si>
    <t>SECCIÓN G: EVALUACIÓN PROGRAMA DE APOYO A LA SALUD MENTAL INFANTIL (PASMI)</t>
  </si>
  <si>
    <t>5 - 9 AÑOS</t>
  </si>
  <si>
    <t>Evaluadores</t>
  </si>
  <si>
    <t>Cumplimiento de criterios diagnósticos según  Evaluación Diagnóstica Integral (EDI)</t>
  </si>
  <si>
    <t>Equipo biopsicosocial</t>
  </si>
  <si>
    <t>Equipo psicosocial</t>
  </si>
  <si>
    <t>Requiere tratamiento en APS</t>
  </si>
  <si>
    <t>Requiere tratamiento en nivel secundario</t>
  </si>
  <si>
    <t>No Requiere tratamiento</t>
  </si>
  <si>
    <t>Evaluación Diagnóstica Integral (EDI)</t>
  </si>
  <si>
    <t>SECCIÓN H: CONSULTA DE SALUD MENTAL POR EL NIVEL DE ESPECIALIDAD</t>
  </si>
  <si>
    <t>Niños, Niñas, Adolescentes y Jóvenes  SENAME</t>
  </si>
  <si>
    <t>80 y mas años</t>
  </si>
  <si>
    <t>Consulta Nueva Salud Mental (Ingreso)</t>
  </si>
  <si>
    <t>Uniprofesional</t>
  </si>
  <si>
    <t>Dos Profesionales</t>
  </si>
  <si>
    <t>Multiprofesional</t>
  </si>
  <si>
    <t xml:space="preserve">SECCIÓN I: RESCATE DE PACIENTES PROGRAMA SALUD MENTAL </t>
  </si>
  <si>
    <t>RANGO ETARIO</t>
  </si>
  <si>
    <t>RESCATE EN DOMICILIO</t>
  </si>
  <si>
    <t>Compra de servicio (*)</t>
  </si>
  <si>
    <t>Rescate Telefónico</t>
  </si>
  <si>
    <t>Funcionario</t>
  </si>
  <si>
    <t>Profesional</t>
  </si>
  <si>
    <t>Técnico en Enfermería</t>
  </si>
  <si>
    <t>Administrativo</t>
  </si>
  <si>
    <t>Otro</t>
  </si>
  <si>
    <t>Desde el establecimiento</t>
  </si>
  <si>
    <t>1 - 4 años</t>
  </si>
  <si>
    <t>25 - 64 años</t>
  </si>
  <si>
    <t>65 - 79 años</t>
  </si>
  <si>
    <t>*No incluidos en REM A26 sección D.</t>
  </si>
  <si>
    <t>SECCIÓN J: TIEMPOS DE ESPERA EN SALUD MENTAL DE APS</t>
  </si>
  <si>
    <t>TIEMPOS DE ESPERA ENTRE:</t>
  </si>
  <si>
    <t xml:space="preserve">Número de días </t>
  </si>
  <si>
    <t xml:space="preserve">Número de personas atendidas </t>
  </si>
  <si>
    <t>Tamizaje y Primera Atención Salud Mental en APS (Individual o Grupal)</t>
  </si>
  <si>
    <t>Tamizaje y Confirmación Diagnóstica</t>
  </si>
  <si>
    <t>SECCIÓN K : SALUD MENTAL EN SITUACIONES DE EMERGENCIA O DESASTRE</t>
  </si>
  <si>
    <t xml:space="preserve">TOTAL          </t>
  </si>
  <si>
    <t>Atenciones a funcionarios de la salud</t>
  </si>
  <si>
    <t>Acciones en domicilio</t>
  </si>
  <si>
    <t>Acciones en albergue/
Espacio comunitario</t>
  </si>
  <si>
    <t>Acciones no presenciales o remotas</t>
  </si>
  <si>
    <t>Niños, Niñas, Adolescentes y Jóvenes Población SENAME</t>
  </si>
  <si>
    <t>TRANS</t>
  </si>
  <si>
    <t>0 - 9 años</t>
  </si>
  <si>
    <t>10-19 años</t>
  </si>
  <si>
    <t>20-59 años</t>
  </si>
  <si>
    <t>60 y más años</t>
  </si>
  <si>
    <t>Primera Ayuda Psicológica</t>
  </si>
  <si>
    <t>Profesional No Médico</t>
  </si>
  <si>
    <t>Consulta de Salud Mental Asociada a Emergencia o Desastre</t>
  </si>
  <si>
    <t>SECCIÓN K.1: ACTIVIDADES DE COORDINACION EN SITUACIONES DE EMERGENCIA Y DESASTRE</t>
  </si>
  <si>
    <t xml:space="preserve">
Nº Reuniones / Sesiones</t>
  </si>
  <si>
    <t>Nº Instituciones, Organizaciones que participan</t>
  </si>
  <si>
    <t>Trabajo Sectorial</t>
  </si>
  <si>
    <t>Actividades Comunitarias</t>
  </si>
  <si>
    <t>SECCIÓN L: PROCEDIMIENTOS REALIZADOS EN ATENCIÓN HOSPITALARIA</t>
  </si>
  <si>
    <t>TERAPIA ELECTROCONVULSIVA</t>
  </si>
  <si>
    <t>Atención Abierta</t>
  </si>
  <si>
    <t>Atención Cerrada</t>
  </si>
  <si>
    <t>5 - 18 años</t>
  </si>
  <si>
    <t>19 - 40 años</t>
  </si>
  <si>
    <t>41-59 años</t>
  </si>
  <si>
    <t>Inicio de tratamiento (primera sesión de la serie)</t>
  </si>
  <si>
    <t>Sesiones de tratamiento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</si>
</sst>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sz val="12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2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auto="1"/>
      </left>
      <right style="double">
        <color indexed="64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indexed="64"/>
      </left>
      <right style="thin">
        <color auto="1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82">
    <xf numFmtId="0" fontId="0" fillId="0" borderId="0" xfId="0"/>
    <xf numFmtId="1" fontId="2" fillId="2" borderId="0" xfId="0" applyNumberFormat="1" applyFont="1" applyFill="1"/>
    <xf numFmtId="1" fontId="4" fillId="2" borderId="0" xfId="0" applyNumberFormat="1" applyFont="1" applyFill="1"/>
    <xf numFmtId="1" fontId="5" fillId="2" borderId="0" xfId="0" applyNumberFormat="1" applyFont="1" applyFill="1"/>
    <xf numFmtId="1" fontId="5" fillId="0" borderId="0" xfId="0" applyNumberFormat="1" applyFont="1"/>
    <xf numFmtId="1" fontId="6" fillId="0" borderId="0" xfId="0" applyNumberFormat="1" applyFont="1" applyAlignment="1">
      <alignment horizontal="left"/>
    </xf>
    <xf numFmtId="1" fontId="6" fillId="2" borderId="0" xfId="0" applyNumberFormat="1" applyFont="1" applyFill="1"/>
    <xf numFmtId="1" fontId="6" fillId="2" borderId="0" xfId="0" applyNumberFormat="1" applyFont="1" applyFill="1" applyAlignment="1">
      <alignment wrapText="1"/>
    </xf>
    <xf numFmtId="1" fontId="7" fillId="2" borderId="0" xfId="0" applyNumberFormat="1" applyFont="1" applyFill="1"/>
    <xf numFmtId="1" fontId="7" fillId="3" borderId="0" xfId="0" applyNumberFormat="1" applyFont="1" applyFill="1"/>
    <xf numFmtId="1" fontId="7" fillId="0" borderId="0" xfId="0" applyNumberFormat="1" applyFont="1"/>
    <xf numFmtId="0" fontId="8" fillId="0" borderId="0" xfId="0" applyFont="1"/>
    <xf numFmtId="1" fontId="4" fillId="0" borderId="23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18" xfId="0" applyNumberFormat="1" applyFont="1" applyBorder="1" applyAlignment="1">
      <alignment horizontal="center" vertical="center" wrapText="1"/>
    </xf>
    <xf numFmtId="1" fontId="4" fillId="0" borderId="20" xfId="0" applyNumberFormat="1" applyFont="1" applyBorder="1" applyAlignment="1">
      <alignment horizontal="center" vertical="center" wrapText="1"/>
    </xf>
    <xf numFmtId="1" fontId="4" fillId="0" borderId="24" xfId="0" applyNumberFormat="1" applyFont="1" applyBorder="1" applyAlignment="1">
      <alignment horizontal="center" vertical="center" wrapText="1"/>
    </xf>
    <xf numFmtId="1" fontId="4" fillId="0" borderId="28" xfId="0" applyNumberFormat="1" applyFont="1" applyBorder="1" applyAlignment="1">
      <alignment vertical="center" wrapText="1"/>
    </xf>
    <xf numFmtId="1" fontId="4" fillId="0" borderId="29" xfId="0" applyNumberFormat="1" applyFont="1" applyBorder="1" applyAlignment="1">
      <alignment horizontal="right" wrapText="1"/>
    </xf>
    <xf numFmtId="1" fontId="4" fillId="0" borderId="30" xfId="0" applyNumberFormat="1" applyFont="1" applyBorder="1" applyAlignment="1">
      <alignment horizontal="right" wrapText="1"/>
    </xf>
    <xf numFmtId="1" fontId="4" fillId="0" borderId="31" xfId="0" applyNumberFormat="1" applyFont="1" applyBorder="1" applyAlignment="1">
      <alignment horizontal="right"/>
    </xf>
    <xf numFmtId="1" fontId="4" fillId="4" borderId="29" xfId="0" applyNumberFormat="1" applyFont="1" applyFill="1" applyBorder="1" applyProtection="1">
      <protection locked="0"/>
    </xf>
    <xf numFmtId="1" fontId="4" fillId="4" borderId="31" xfId="0" applyNumberFormat="1" applyFont="1" applyFill="1" applyBorder="1" applyProtection="1">
      <protection locked="0"/>
    </xf>
    <xf numFmtId="1" fontId="4" fillId="4" borderId="32" xfId="0" applyNumberFormat="1" applyFont="1" applyFill="1" applyBorder="1" applyProtection="1">
      <protection locked="0"/>
    </xf>
    <xf numFmtId="1" fontId="4" fillId="4" borderId="28" xfId="0" applyNumberFormat="1" applyFont="1" applyFill="1" applyBorder="1" applyProtection="1">
      <protection locked="0"/>
    </xf>
    <xf numFmtId="1" fontId="4" fillId="4" borderId="33" xfId="0" applyNumberFormat="1" applyFont="1" applyFill="1" applyBorder="1" applyProtection="1">
      <protection locked="0"/>
    </xf>
    <xf numFmtId="1" fontId="4" fillId="4" borderId="34" xfId="0" applyNumberFormat="1" applyFont="1" applyFill="1" applyBorder="1" applyProtection="1">
      <protection locked="0"/>
    </xf>
    <xf numFmtId="1" fontId="4" fillId="4" borderId="30" xfId="0" applyNumberFormat="1" applyFont="1" applyFill="1" applyBorder="1" applyProtection="1">
      <protection locked="0"/>
    </xf>
    <xf numFmtId="1" fontId="4" fillId="4" borderId="35" xfId="0" applyNumberFormat="1" applyFont="1" applyFill="1" applyBorder="1" applyProtection="1">
      <protection locked="0"/>
    </xf>
    <xf numFmtId="0" fontId="0" fillId="5" borderId="0" xfId="0" applyFill="1"/>
    <xf numFmtId="0" fontId="0" fillId="6" borderId="0" xfId="0" applyFill="1"/>
    <xf numFmtId="1" fontId="4" fillId="0" borderId="36" xfId="0" applyNumberFormat="1" applyFont="1" applyBorder="1" applyAlignment="1">
      <alignment vertical="center" wrapText="1"/>
    </xf>
    <xf numFmtId="1" fontId="4" fillId="0" borderId="37" xfId="0" applyNumberFormat="1" applyFont="1" applyBorder="1" applyAlignment="1">
      <alignment horizontal="right" wrapText="1"/>
    </xf>
    <xf numFmtId="1" fontId="4" fillId="0" borderId="38" xfId="0" applyNumberFormat="1" applyFont="1" applyBorder="1" applyAlignment="1">
      <alignment horizontal="right" wrapText="1"/>
    </xf>
    <xf numFmtId="1" fontId="4" fillId="0" borderId="39" xfId="0" applyNumberFormat="1" applyFont="1" applyBorder="1" applyAlignment="1">
      <alignment horizontal="right"/>
    </xf>
    <xf numFmtId="1" fontId="4" fillId="4" borderId="37" xfId="0" applyNumberFormat="1" applyFont="1" applyFill="1" applyBorder="1" applyProtection="1">
      <protection locked="0"/>
    </xf>
    <xf numFmtId="1" fontId="4" fillId="4" borderId="39" xfId="0" applyNumberFormat="1" applyFont="1" applyFill="1" applyBorder="1" applyProtection="1">
      <protection locked="0"/>
    </xf>
    <xf numFmtId="1" fontId="4" fillId="4" borderId="40" xfId="0" applyNumberFormat="1" applyFont="1" applyFill="1" applyBorder="1" applyProtection="1">
      <protection locked="0"/>
    </xf>
    <xf numFmtId="1" fontId="4" fillId="4" borderId="36" xfId="0" applyNumberFormat="1" applyFont="1" applyFill="1" applyBorder="1" applyProtection="1">
      <protection locked="0"/>
    </xf>
    <xf numFmtId="1" fontId="4" fillId="4" borderId="41" xfId="0" applyNumberFormat="1" applyFont="1" applyFill="1" applyBorder="1" applyProtection="1">
      <protection locked="0"/>
    </xf>
    <xf numFmtId="1" fontId="4" fillId="4" borderId="42" xfId="0" applyNumberFormat="1" applyFont="1" applyFill="1" applyBorder="1" applyProtection="1">
      <protection locked="0"/>
    </xf>
    <xf numFmtId="1" fontId="4" fillId="4" borderId="38" xfId="0" applyNumberFormat="1" applyFont="1" applyFill="1" applyBorder="1" applyProtection="1">
      <protection locked="0"/>
    </xf>
    <xf numFmtId="1" fontId="4" fillId="4" borderId="43" xfId="0" applyNumberFormat="1" applyFont="1" applyFill="1" applyBorder="1" applyProtection="1">
      <protection locked="0"/>
    </xf>
    <xf numFmtId="1" fontId="4" fillId="0" borderId="44" xfId="0" applyNumberFormat="1" applyFont="1" applyBorder="1" applyAlignment="1">
      <alignment horizontal="right" wrapText="1"/>
    </xf>
    <xf numFmtId="1" fontId="4" fillId="0" borderId="45" xfId="0" applyNumberFormat="1" applyFont="1" applyBorder="1" applyAlignment="1">
      <alignment horizontal="right" wrapText="1"/>
    </xf>
    <xf numFmtId="1" fontId="4" fillId="0" borderId="46" xfId="0" applyNumberFormat="1" applyFont="1" applyBorder="1" applyAlignment="1">
      <alignment horizontal="right"/>
    </xf>
    <xf numFmtId="1" fontId="4" fillId="4" borderId="44" xfId="0" applyNumberFormat="1" applyFont="1" applyFill="1" applyBorder="1" applyProtection="1">
      <protection locked="0"/>
    </xf>
    <xf numFmtId="1" fontId="4" fillId="4" borderId="46" xfId="0" applyNumberFormat="1" applyFont="1" applyFill="1" applyBorder="1" applyProtection="1">
      <protection locked="0"/>
    </xf>
    <xf numFmtId="1" fontId="4" fillId="4" borderId="47" xfId="0" applyNumberFormat="1" applyFont="1" applyFill="1" applyBorder="1" applyProtection="1">
      <protection locked="0"/>
    </xf>
    <xf numFmtId="1" fontId="4" fillId="4" borderId="48" xfId="0" applyNumberFormat="1" applyFont="1" applyFill="1" applyBorder="1" applyProtection="1">
      <protection locked="0"/>
    </xf>
    <xf numFmtId="1" fontId="4" fillId="4" borderId="49" xfId="0" applyNumberFormat="1" applyFont="1" applyFill="1" applyBorder="1" applyProtection="1">
      <protection locked="0"/>
    </xf>
    <xf numFmtId="1" fontId="4" fillId="4" borderId="50" xfId="0" applyNumberFormat="1" applyFont="1" applyFill="1" applyBorder="1" applyProtection="1">
      <protection locked="0"/>
    </xf>
    <xf numFmtId="1" fontId="4" fillId="4" borderId="45" xfId="0" applyNumberFormat="1" applyFont="1" applyFill="1" applyBorder="1" applyProtection="1">
      <protection locked="0"/>
    </xf>
    <xf numFmtId="1" fontId="4" fillId="4" borderId="51" xfId="0" applyNumberFormat="1" applyFont="1" applyFill="1" applyBorder="1" applyProtection="1">
      <protection locked="0"/>
    </xf>
    <xf numFmtId="1" fontId="4" fillId="0" borderId="52" xfId="0" applyNumberFormat="1" applyFont="1" applyBorder="1" applyAlignment="1">
      <alignment horizontal="right" wrapText="1"/>
    </xf>
    <xf numFmtId="1" fontId="4" fillId="0" borderId="53" xfId="0" applyNumberFormat="1" applyFont="1" applyBorder="1" applyAlignment="1">
      <alignment horizontal="center"/>
    </xf>
    <xf numFmtId="1" fontId="4" fillId="0" borderId="20" xfId="0" applyNumberFormat="1" applyFont="1" applyBorder="1" applyAlignment="1">
      <alignment horizontal="right"/>
    </xf>
    <xf numFmtId="1" fontId="4" fillId="0" borderId="54" xfId="0" applyNumberFormat="1" applyFont="1" applyBorder="1" applyAlignment="1">
      <alignment horizontal="right"/>
    </xf>
    <xf numFmtId="1" fontId="4" fillId="0" borderId="15" xfId="0" applyNumberFormat="1" applyFont="1" applyBorder="1" applyAlignment="1">
      <alignment horizontal="right"/>
    </xf>
    <xf numFmtId="1" fontId="4" fillId="0" borderId="20" xfId="0" applyNumberFormat="1" applyFont="1" applyBorder="1"/>
    <xf numFmtId="1" fontId="4" fillId="0" borderId="15" xfId="0" applyNumberFormat="1" applyFont="1" applyBorder="1"/>
    <xf numFmtId="1" fontId="4" fillId="0" borderId="21" xfId="0" applyNumberFormat="1" applyFont="1" applyBorder="1"/>
    <xf numFmtId="1" fontId="4" fillId="0" borderId="5" xfId="0" applyNumberFormat="1" applyFont="1" applyBorder="1"/>
    <xf numFmtId="1" fontId="4" fillId="0" borderId="55" xfId="0" applyNumberFormat="1" applyFont="1" applyBorder="1"/>
    <xf numFmtId="1" fontId="4" fillId="0" borderId="56" xfId="0" applyNumberFormat="1" applyFont="1" applyBorder="1"/>
    <xf numFmtId="1" fontId="4" fillId="0" borderId="54" xfId="0" applyNumberFormat="1" applyFont="1" applyBorder="1"/>
    <xf numFmtId="1" fontId="4" fillId="0" borderId="57" xfId="0" applyNumberFormat="1" applyFont="1" applyBorder="1"/>
    <xf numFmtId="1" fontId="4" fillId="0" borderId="20" xfId="0" applyNumberFormat="1" applyFont="1" applyBorder="1" applyAlignment="1">
      <alignment horizontal="right" wrapText="1"/>
    </xf>
    <xf numFmtId="1" fontId="4" fillId="0" borderId="54" xfId="0" applyNumberFormat="1" applyFont="1" applyBorder="1" applyAlignment="1">
      <alignment horizontal="right" wrapText="1"/>
    </xf>
    <xf numFmtId="1" fontId="4" fillId="4" borderId="20" xfId="0" applyNumberFormat="1" applyFont="1" applyFill="1" applyBorder="1" applyProtection="1">
      <protection locked="0"/>
    </xf>
    <xf numFmtId="1" fontId="4" fillId="4" borderId="15" xfId="0" applyNumberFormat="1" applyFont="1" applyFill="1" applyBorder="1" applyProtection="1">
      <protection locked="0"/>
    </xf>
    <xf numFmtId="1" fontId="4" fillId="4" borderId="21" xfId="0" applyNumberFormat="1" applyFont="1" applyFill="1" applyBorder="1" applyProtection="1">
      <protection locked="0"/>
    </xf>
    <xf numFmtId="1" fontId="4" fillId="4" borderId="5" xfId="0" applyNumberFormat="1" applyFont="1" applyFill="1" applyBorder="1" applyProtection="1">
      <protection locked="0"/>
    </xf>
    <xf numFmtId="1" fontId="4" fillId="4" borderId="55" xfId="0" applyNumberFormat="1" applyFont="1" applyFill="1" applyBorder="1" applyProtection="1">
      <protection locked="0"/>
    </xf>
    <xf numFmtId="1" fontId="4" fillId="4" borderId="56" xfId="0" applyNumberFormat="1" applyFont="1" applyFill="1" applyBorder="1" applyProtection="1">
      <protection locked="0"/>
    </xf>
    <xf numFmtId="1" fontId="4" fillId="4" borderId="54" xfId="0" applyNumberFormat="1" applyFont="1" applyFill="1" applyBorder="1" applyProtection="1">
      <protection locked="0"/>
    </xf>
    <xf numFmtId="1" fontId="4" fillId="4" borderId="57" xfId="0" applyNumberFormat="1" applyFont="1" applyFill="1" applyBorder="1" applyProtection="1">
      <protection locked="0"/>
    </xf>
    <xf numFmtId="1" fontId="4" fillId="0" borderId="53" xfId="0" applyNumberFormat="1" applyFont="1" applyBorder="1" applyAlignment="1">
      <alignment horizontal="left" vertical="center" wrapText="1"/>
    </xf>
    <xf numFmtId="1" fontId="4" fillId="0" borderId="2" xfId="0" applyNumberFormat="1" applyFont="1" applyBorder="1" applyAlignment="1">
      <alignment horizontal="left" vertical="center" wrapText="1"/>
    </xf>
    <xf numFmtId="1" fontId="4" fillId="0" borderId="23" xfId="0" applyNumberFormat="1" applyFont="1" applyBorder="1" applyAlignment="1">
      <alignment horizontal="right" wrapText="1"/>
    </xf>
    <xf numFmtId="1" fontId="4" fillId="0" borderId="9" xfId="0" applyNumberFormat="1" applyFont="1" applyBorder="1" applyAlignment="1">
      <alignment horizontal="right" wrapText="1"/>
    </xf>
    <xf numFmtId="1" fontId="4" fillId="0" borderId="4" xfId="0" applyNumberFormat="1" applyFont="1" applyBorder="1" applyAlignment="1">
      <alignment horizontal="right"/>
    </xf>
    <xf numFmtId="1" fontId="4" fillId="4" borderId="23" xfId="0" applyNumberFormat="1" applyFont="1" applyFill="1" applyBorder="1" applyProtection="1">
      <protection locked="0"/>
    </xf>
    <xf numFmtId="1" fontId="4" fillId="4" borderId="4" xfId="0" applyNumberFormat="1" applyFont="1" applyFill="1" applyBorder="1" applyProtection="1">
      <protection locked="0"/>
    </xf>
    <xf numFmtId="1" fontId="4" fillId="4" borderId="58" xfId="0" applyNumberFormat="1" applyFont="1" applyFill="1" applyBorder="1" applyProtection="1">
      <protection locked="0"/>
    </xf>
    <xf numFmtId="1" fontId="4" fillId="4" borderId="2" xfId="0" applyNumberFormat="1" applyFont="1" applyFill="1" applyBorder="1" applyProtection="1">
      <protection locked="0"/>
    </xf>
    <xf numFmtId="1" fontId="4" fillId="4" borderId="59" xfId="0" applyNumberFormat="1" applyFont="1" applyFill="1" applyBorder="1" applyProtection="1">
      <protection locked="0"/>
    </xf>
    <xf numFmtId="1" fontId="4" fillId="4" borderId="8" xfId="0" applyNumberFormat="1" applyFont="1" applyFill="1" applyBorder="1" applyProtection="1">
      <protection locked="0"/>
    </xf>
    <xf numFmtId="1" fontId="4" fillId="4" borderId="9" xfId="0" applyNumberFormat="1" applyFont="1" applyFill="1" applyBorder="1" applyProtection="1">
      <protection locked="0"/>
    </xf>
    <xf numFmtId="1" fontId="4" fillId="4" borderId="10" xfId="0" applyNumberFormat="1" applyFont="1" applyFill="1" applyBorder="1" applyProtection="1">
      <protection locked="0"/>
    </xf>
    <xf numFmtId="1" fontId="4" fillId="0" borderId="60" xfId="0" applyNumberFormat="1" applyFont="1" applyBorder="1" applyAlignment="1">
      <alignment horizontal="left" vertical="center" wrapText="1"/>
    </xf>
    <xf numFmtId="1" fontId="4" fillId="0" borderId="12" xfId="0" applyNumberFormat="1" applyFont="1" applyBorder="1" applyAlignment="1">
      <alignment horizontal="left" vertical="center" wrapText="1"/>
    </xf>
    <xf numFmtId="1" fontId="4" fillId="0" borderId="61" xfId="0" applyNumberFormat="1" applyFont="1" applyBorder="1" applyAlignment="1">
      <alignment horizontal="right" wrapText="1"/>
    </xf>
    <xf numFmtId="1" fontId="4" fillId="0" borderId="26" xfId="0" applyNumberFormat="1" applyFont="1" applyBorder="1" applyAlignment="1">
      <alignment horizontal="right" wrapText="1"/>
    </xf>
    <xf numFmtId="1" fontId="4" fillId="0" borderId="13" xfId="0" applyNumberFormat="1" applyFont="1" applyBorder="1" applyAlignment="1">
      <alignment horizontal="right"/>
    </xf>
    <xf numFmtId="1" fontId="4" fillId="4" borderId="62" xfId="0" applyNumberFormat="1" applyFont="1" applyFill="1" applyBorder="1" applyProtection="1">
      <protection locked="0"/>
    </xf>
    <xf numFmtId="1" fontId="4" fillId="4" borderId="63" xfId="0" applyNumberFormat="1" applyFont="1" applyFill="1" applyBorder="1" applyProtection="1">
      <protection locked="0"/>
    </xf>
    <xf numFmtId="1" fontId="4" fillId="4" borderId="64" xfId="0" applyNumberFormat="1" applyFont="1" applyFill="1" applyBorder="1" applyProtection="1">
      <protection locked="0"/>
    </xf>
    <xf numFmtId="1" fontId="4" fillId="4" borderId="65" xfId="0" applyNumberFormat="1" applyFont="1" applyFill="1" applyBorder="1" applyProtection="1">
      <protection locked="0"/>
    </xf>
    <xf numFmtId="1" fontId="4" fillId="4" borderId="66" xfId="0" applyNumberFormat="1" applyFont="1" applyFill="1" applyBorder="1" applyProtection="1">
      <protection locked="0"/>
    </xf>
    <xf numFmtId="1" fontId="4" fillId="4" borderId="67" xfId="0" applyNumberFormat="1" applyFont="1" applyFill="1" applyBorder="1" applyProtection="1">
      <protection locked="0"/>
    </xf>
    <xf numFmtId="1" fontId="4" fillId="4" borderId="52" xfId="0" applyNumberFormat="1" applyFont="1" applyFill="1" applyBorder="1" applyProtection="1">
      <protection locked="0"/>
    </xf>
    <xf numFmtId="1" fontId="4" fillId="4" borderId="68" xfId="0" applyNumberFormat="1" applyFont="1" applyFill="1" applyBorder="1" applyProtection="1">
      <protection locked="0"/>
    </xf>
    <xf numFmtId="1" fontId="6" fillId="0" borderId="0" xfId="0" applyNumberFormat="1" applyFont="1"/>
    <xf numFmtId="1" fontId="6" fillId="0" borderId="0" xfId="0" applyNumberFormat="1" applyFont="1" applyAlignment="1">
      <alignment wrapText="1"/>
    </xf>
    <xf numFmtId="1" fontId="4" fillId="0" borderId="22" xfId="0" applyNumberFormat="1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" fontId="4" fillId="0" borderId="15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60" xfId="0" applyNumberFormat="1" applyFont="1" applyBorder="1" applyAlignment="1">
      <alignment horizontal="right" vertical="center" wrapText="1"/>
    </xf>
    <xf numFmtId="1" fontId="4" fillId="4" borderId="60" xfId="0" applyNumberFormat="1" applyFont="1" applyFill="1" applyBorder="1" applyProtection="1">
      <protection locked="0"/>
    </xf>
    <xf numFmtId="1" fontId="4" fillId="0" borderId="35" xfId="0" applyNumberFormat="1" applyFont="1" applyBorder="1"/>
    <xf numFmtId="1" fontId="4" fillId="0" borderId="30" xfId="0" applyNumberFormat="1" applyFont="1" applyBorder="1"/>
    <xf numFmtId="1" fontId="4" fillId="0" borderId="31" xfId="0" applyNumberFormat="1" applyFont="1" applyBorder="1"/>
    <xf numFmtId="1" fontId="4" fillId="0" borderId="69" xfId="0" applyNumberFormat="1" applyFont="1" applyBorder="1" applyAlignment="1">
      <alignment horizontal="left" vertical="center" wrapText="1"/>
    </xf>
    <xf numFmtId="1" fontId="4" fillId="0" borderId="70" xfId="0" applyNumberFormat="1" applyFont="1" applyBorder="1" applyAlignment="1">
      <alignment horizontal="right" vertical="center" wrapText="1"/>
    </xf>
    <xf numFmtId="1" fontId="4" fillId="4" borderId="70" xfId="0" applyNumberFormat="1" applyFont="1" applyFill="1" applyBorder="1" applyProtection="1">
      <protection locked="0"/>
    </xf>
    <xf numFmtId="1" fontId="4" fillId="0" borderId="68" xfId="0" applyNumberFormat="1" applyFont="1" applyBorder="1"/>
    <xf numFmtId="1" fontId="4" fillId="0" borderId="52" xfId="0" applyNumberFormat="1" applyFont="1" applyBorder="1"/>
    <xf numFmtId="1" fontId="4" fillId="0" borderId="64" xfId="0" applyNumberFormat="1" applyFont="1" applyBorder="1"/>
    <xf numFmtId="0" fontId="4" fillId="0" borderId="53" xfId="0" applyFont="1" applyBorder="1" applyAlignment="1">
      <alignment horizontal="center"/>
    </xf>
    <xf numFmtId="1" fontId="4" fillId="0" borderId="53" xfId="0" applyNumberFormat="1" applyFont="1" applyBorder="1"/>
    <xf numFmtId="1" fontId="4" fillId="0" borderId="7" xfId="0" applyNumberFormat="1" applyFont="1" applyBorder="1"/>
    <xf numFmtId="0" fontId="4" fillId="0" borderId="0" xfId="0" applyFont="1"/>
    <xf numFmtId="1" fontId="4" fillId="0" borderId="14" xfId="0" applyNumberFormat="1" applyFont="1" applyBorder="1" applyAlignment="1">
      <alignment horizontal="center" vertical="center" wrapText="1"/>
    </xf>
    <xf numFmtId="9" fontId="4" fillId="0" borderId="15" xfId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" fontId="4" fillId="0" borderId="29" xfId="0" applyNumberFormat="1" applyFont="1" applyBorder="1"/>
    <xf numFmtId="1" fontId="4" fillId="0" borderId="22" xfId="0" applyNumberFormat="1" applyFont="1" applyBorder="1" applyAlignment="1">
      <alignment horizontal="left" vertical="center" wrapText="1"/>
    </xf>
    <xf numFmtId="1" fontId="4" fillId="0" borderId="22" xfId="0" applyNumberFormat="1" applyFont="1" applyBorder="1" applyAlignment="1">
      <alignment horizontal="right" vertical="center" wrapText="1"/>
    </xf>
    <xf numFmtId="1" fontId="4" fillId="0" borderId="61" xfId="0" applyNumberFormat="1" applyFont="1" applyBorder="1"/>
    <xf numFmtId="1" fontId="4" fillId="4" borderId="26" xfId="0" applyNumberFormat="1" applyFont="1" applyFill="1" applyBorder="1" applyProtection="1">
      <protection locked="0"/>
    </xf>
    <xf numFmtId="1" fontId="4" fillId="4" borderId="71" xfId="0" applyNumberFormat="1" applyFont="1" applyFill="1" applyBorder="1" applyProtection="1">
      <protection locked="0"/>
    </xf>
    <xf numFmtId="1" fontId="4" fillId="3" borderId="20" xfId="0" applyNumberFormat="1" applyFont="1" applyFill="1" applyBorder="1"/>
    <xf numFmtId="1" fontId="4" fillId="3" borderId="15" xfId="0" applyNumberFormat="1" applyFont="1" applyFill="1" applyBorder="1"/>
    <xf numFmtId="1" fontId="4" fillId="3" borderId="57" xfId="0" applyNumberFormat="1" applyFont="1" applyFill="1" applyBorder="1"/>
    <xf numFmtId="1" fontId="4" fillId="3" borderId="54" xfId="0" applyNumberFormat="1" applyFont="1" applyFill="1" applyBorder="1"/>
    <xf numFmtId="1" fontId="4" fillId="3" borderId="21" xfId="0" applyNumberFormat="1" applyFont="1" applyFill="1" applyBorder="1"/>
    <xf numFmtId="1" fontId="6" fillId="2" borderId="0" xfId="0" applyNumberFormat="1" applyFont="1" applyFill="1" applyAlignment="1">
      <alignment horizontal="left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1" fontId="4" fillId="4" borderId="1" xfId="0" applyNumberFormat="1" applyFont="1" applyFill="1" applyBorder="1" applyProtection="1">
      <protection locked="0"/>
    </xf>
    <xf numFmtId="1" fontId="4" fillId="0" borderId="36" xfId="0" applyNumberFormat="1" applyFont="1" applyBorder="1" applyAlignment="1">
      <alignment horizontal="left" vertical="center" wrapText="1"/>
    </xf>
    <xf numFmtId="1" fontId="4" fillId="4" borderId="72" xfId="0" applyNumberFormat="1" applyFont="1" applyFill="1" applyBorder="1" applyProtection="1">
      <protection locked="0"/>
    </xf>
    <xf numFmtId="1" fontId="4" fillId="0" borderId="70" xfId="0" applyNumberFormat="1" applyFont="1" applyBorder="1" applyAlignment="1">
      <alignment horizontal="left" vertical="center" wrapText="1"/>
    </xf>
    <xf numFmtId="1" fontId="6" fillId="2" borderId="6" xfId="0" applyNumberFormat="1" applyFont="1" applyFill="1" applyBorder="1" applyAlignment="1" applyProtection="1">
      <alignment horizontal="left"/>
      <protection hidden="1"/>
    </xf>
    <xf numFmtId="1" fontId="6" fillId="2" borderId="13" xfId="0" applyNumberFormat="1" applyFont="1" applyFill="1" applyBorder="1" applyAlignment="1" applyProtection="1">
      <alignment horizontal="left"/>
      <protection hidden="1"/>
    </xf>
    <xf numFmtId="1" fontId="6" fillId="2" borderId="13" xfId="0" applyNumberFormat="1" applyFont="1" applyFill="1" applyBorder="1" applyAlignment="1">
      <alignment horizontal="left" wrapText="1"/>
    </xf>
    <xf numFmtId="1" fontId="6" fillId="2" borderId="13" xfId="0" applyNumberFormat="1" applyFont="1" applyFill="1" applyBorder="1" applyAlignment="1" applyProtection="1">
      <alignment horizontal="left" wrapText="1"/>
      <protection hidden="1"/>
    </xf>
    <xf numFmtId="1" fontId="6" fillId="2" borderId="13" xfId="0" applyNumberFormat="1" applyFont="1" applyFill="1" applyBorder="1" applyProtection="1">
      <protection hidden="1"/>
    </xf>
    <xf numFmtId="1" fontId="7" fillId="2" borderId="13" xfId="0" applyNumberFormat="1" applyFont="1" applyFill="1" applyBorder="1" applyProtection="1">
      <protection hidden="1"/>
    </xf>
    <xf numFmtId="1" fontId="6" fillId="2" borderId="13" xfId="0" applyNumberFormat="1" applyFont="1" applyFill="1" applyBorder="1" applyAlignment="1" applyProtection="1">
      <alignment wrapText="1"/>
      <protection hidden="1"/>
    </xf>
    <xf numFmtId="1" fontId="7" fillId="2" borderId="0" xfId="0" applyNumberFormat="1" applyFont="1" applyFill="1" applyProtection="1">
      <protection hidden="1"/>
    </xf>
    <xf numFmtId="1" fontId="7" fillId="3" borderId="0" xfId="0" applyNumberFormat="1" applyFont="1" applyFill="1" applyProtection="1">
      <protection hidden="1"/>
    </xf>
    <xf numFmtId="1" fontId="4" fillId="0" borderId="23" xfId="0" applyNumberFormat="1" applyFont="1" applyBorder="1" applyAlignment="1" applyProtection="1">
      <alignment horizontal="center" vertical="center"/>
      <protection hidden="1"/>
    </xf>
    <xf numFmtId="1" fontId="4" fillId="0" borderId="9" xfId="0" applyNumberFormat="1" applyFont="1" applyBorder="1" applyAlignment="1" applyProtection="1">
      <alignment horizontal="center" vertical="center"/>
      <protection hidden="1"/>
    </xf>
    <xf numFmtId="1" fontId="4" fillId="0" borderId="14" xfId="0" applyNumberFormat="1" applyFont="1" applyBorder="1" applyAlignment="1" applyProtection="1">
      <alignment horizontal="center" vertical="center" wrapText="1"/>
      <protection hidden="1"/>
    </xf>
    <xf numFmtId="1" fontId="4" fillId="0" borderId="57" xfId="0" applyNumberFormat="1" applyFont="1" applyBorder="1" applyAlignment="1">
      <alignment horizontal="center" vertical="center" wrapText="1"/>
    </xf>
    <xf numFmtId="1" fontId="4" fillId="0" borderId="60" xfId="0" applyNumberFormat="1" applyFont="1" applyBorder="1" applyAlignment="1" applyProtection="1">
      <alignment horizontal="left" vertical="center" wrapText="1"/>
      <protection hidden="1"/>
    </xf>
    <xf numFmtId="1" fontId="4" fillId="4" borderId="74" xfId="0" applyNumberFormat="1" applyFont="1" applyFill="1" applyBorder="1" applyProtection="1">
      <protection locked="0"/>
    </xf>
    <xf numFmtId="1" fontId="4" fillId="4" borderId="34" xfId="0" applyNumberFormat="1" applyFont="1" applyFill="1" applyBorder="1" applyAlignment="1" applyProtection="1">
      <alignment wrapText="1"/>
      <protection locked="0"/>
    </xf>
    <xf numFmtId="1" fontId="4" fillId="4" borderId="30" xfId="0" applyNumberFormat="1" applyFont="1" applyFill="1" applyBorder="1" applyAlignment="1" applyProtection="1">
      <alignment wrapText="1"/>
      <protection locked="0"/>
    </xf>
    <xf numFmtId="1" fontId="4" fillId="4" borderId="31" xfId="0" applyNumberFormat="1" applyFont="1" applyFill="1" applyBorder="1" applyAlignment="1" applyProtection="1">
      <alignment wrapText="1"/>
      <protection locked="0"/>
    </xf>
    <xf numFmtId="1" fontId="4" fillId="0" borderId="22" xfId="0" applyNumberFormat="1" applyFont="1" applyBorder="1" applyAlignment="1" applyProtection="1">
      <alignment horizontal="left" vertical="center" wrapText="1"/>
      <protection hidden="1"/>
    </xf>
    <xf numFmtId="1" fontId="4" fillId="0" borderId="14" xfId="0" applyNumberFormat="1" applyFont="1" applyBorder="1" applyAlignment="1">
      <alignment horizontal="right"/>
    </xf>
    <xf numFmtId="1" fontId="4" fillId="4" borderId="75" xfId="0" applyNumberFormat="1" applyFont="1" applyFill="1" applyBorder="1" applyProtection="1">
      <protection locked="0"/>
    </xf>
    <xf numFmtId="1" fontId="4" fillId="4" borderId="25" xfId="0" applyNumberFormat="1" applyFont="1" applyFill="1" applyBorder="1" applyAlignment="1" applyProtection="1">
      <alignment wrapText="1"/>
      <protection locked="0"/>
    </xf>
    <xf numFmtId="1" fontId="4" fillId="4" borderId="26" xfId="0" applyNumberFormat="1" applyFont="1" applyFill="1" applyBorder="1" applyAlignment="1" applyProtection="1">
      <alignment wrapText="1"/>
      <protection locked="0"/>
    </xf>
    <xf numFmtId="1" fontId="6" fillId="0" borderId="0" xfId="0" applyNumberFormat="1" applyFont="1" applyProtection="1">
      <protection hidden="1"/>
    </xf>
    <xf numFmtId="1" fontId="7" fillId="0" borderId="0" xfId="0" applyNumberFormat="1" applyFont="1" applyProtection="1">
      <protection hidden="1"/>
    </xf>
    <xf numFmtId="1" fontId="6" fillId="0" borderId="0" xfId="0" applyNumberFormat="1" applyFont="1" applyAlignment="1" applyProtection="1">
      <alignment wrapText="1"/>
      <protection hidden="1"/>
    </xf>
    <xf numFmtId="1" fontId="7" fillId="0" borderId="0" xfId="0" applyNumberFormat="1" applyFont="1" applyProtection="1">
      <protection locked="0"/>
    </xf>
    <xf numFmtId="1" fontId="4" fillId="0" borderId="20" xfId="0" applyNumberFormat="1" applyFont="1" applyBorder="1" applyAlignment="1" applyProtection="1">
      <alignment horizontal="center" vertical="center"/>
      <protection hidden="1"/>
    </xf>
    <xf numFmtId="1" fontId="4" fillId="0" borderId="54" xfId="0" applyNumberFormat="1" applyFont="1" applyBorder="1" applyAlignment="1" applyProtection="1">
      <alignment horizontal="center" vertical="center"/>
      <protection hidden="1"/>
    </xf>
    <xf numFmtId="1" fontId="4" fillId="0" borderId="18" xfId="0" applyNumberFormat="1" applyFont="1" applyBorder="1" applyAlignment="1" applyProtection="1">
      <alignment horizontal="center" vertical="center" wrapText="1"/>
      <protection hidden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" fontId="4" fillId="0" borderId="76" xfId="0" applyNumberFormat="1" applyFont="1" applyBorder="1" applyAlignment="1">
      <alignment horizontal="center" vertical="center" wrapText="1"/>
    </xf>
    <xf numFmtId="1" fontId="4" fillId="0" borderId="28" xfId="0" applyNumberFormat="1" applyFont="1" applyBorder="1" applyAlignment="1" applyProtection="1">
      <alignment horizontal="left" vertical="center" wrapText="1"/>
      <protection hidden="1"/>
    </xf>
    <xf numFmtId="1" fontId="4" fillId="0" borderId="72" xfId="0" applyNumberFormat="1" applyFont="1" applyBorder="1" applyAlignment="1" applyProtection="1">
      <alignment horizontal="left" vertical="center" wrapText="1"/>
      <protection hidden="1"/>
    </xf>
    <xf numFmtId="1" fontId="4" fillId="4" borderId="42" xfId="0" applyNumberFormat="1" applyFont="1" applyFill="1" applyBorder="1" applyAlignment="1" applyProtection="1">
      <alignment wrapText="1"/>
      <protection locked="0"/>
    </xf>
    <xf numFmtId="1" fontId="4" fillId="4" borderId="39" xfId="0" applyNumberFormat="1" applyFont="1" applyFill="1" applyBorder="1" applyAlignment="1" applyProtection="1">
      <alignment wrapText="1"/>
      <protection locked="0"/>
    </xf>
    <xf numFmtId="1" fontId="4" fillId="0" borderId="70" xfId="0" applyNumberFormat="1" applyFont="1" applyBorder="1" applyAlignment="1" applyProtection="1">
      <alignment horizontal="left" vertical="center" wrapText="1"/>
      <protection hidden="1"/>
    </xf>
    <xf numFmtId="1" fontId="4" fillId="0" borderId="62" xfId="0" applyNumberFormat="1" applyFont="1" applyBorder="1" applyAlignment="1">
      <alignment horizontal="right" wrapText="1"/>
    </xf>
    <xf numFmtId="1" fontId="4" fillId="0" borderId="64" xfId="0" applyNumberFormat="1" applyFont="1" applyBorder="1" applyAlignment="1">
      <alignment horizontal="right"/>
    </xf>
    <xf numFmtId="1" fontId="4" fillId="4" borderId="67" xfId="0" applyNumberFormat="1" applyFont="1" applyFill="1" applyBorder="1" applyAlignment="1" applyProtection="1">
      <alignment wrapText="1"/>
      <protection locked="0"/>
    </xf>
    <xf numFmtId="1" fontId="4" fillId="4" borderId="64" xfId="0" applyNumberFormat="1" applyFont="1" applyFill="1" applyBorder="1" applyAlignment="1" applyProtection="1">
      <alignment wrapText="1"/>
      <protection locked="0"/>
    </xf>
    <xf numFmtId="1" fontId="4" fillId="7" borderId="29" xfId="0" applyNumberFormat="1" applyFont="1" applyFill="1" applyBorder="1"/>
    <xf numFmtId="1" fontId="4" fillId="7" borderId="31" xfId="0" applyNumberFormat="1" applyFont="1" applyFill="1" applyBorder="1"/>
    <xf numFmtId="1" fontId="4" fillId="7" borderId="28" xfId="0" applyNumberFormat="1" applyFont="1" applyFill="1" applyBorder="1"/>
    <xf numFmtId="1" fontId="4" fillId="7" borderId="32" xfId="0" applyNumberFormat="1" applyFont="1" applyFill="1" applyBorder="1"/>
    <xf numFmtId="1" fontId="4" fillId="7" borderId="33" xfId="0" applyNumberFormat="1" applyFont="1" applyFill="1" applyBorder="1"/>
    <xf numFmtId="1" fontId="4" fillId="7" borderId="62" xfId="0" applyNumberFormat="1" applyFont="1" applyFill="1" applyBorder="1"/>
    <xf numFmtId="1" fontId="4" fillId="7" borderId="64" xfId="0" applyNumberFormat="1" applyFont="1" applyFill="1" applyBorder="1"/>
    <xf numFmtId="1" fontId="4" fillId="7" borderId="65" xfId="0" applyNumberFormat="1" applyFont="1" applyFill="1" applyBorder="1"/>
    <xf numFmtId="1" fontId="4" fillId="7" borderId="63" xfId="0" applyNumberFormat="1" applyFont="1" applyFill="1" applyBorder="1"/>
    <xf numFmtId="1" fontId="4" fillId="7" borderId="66" xfId="0" applyNumberFormat="1" applyFont="1" applyFill="1" applyBorder="1"/>
    <xf numFmtId="1" fontId="4" fillId="7" borderId="37" xfId="0" applyNumberFormat="1" applyFont="1" applyFill="1" applyBorder="1"/>
    <xf numFmtId="1" fontId="4" fillId="7" borderId="39" xfId="0" applyNumberFormat="1" applyFont="1" applyFill="1" applyBorder="1"/>
    <xf numFmtId="1" fontId="4" fillId="7" borderId="36" xfId="0" applyNumberFormat="1" applyFont="1" applyFill="1" applyBorder="1"/>
    <xf numFmtId="1" fontId="4" fillId="7" borderId="40" xfId="0" applyNumberFormat="1" applyFont="1" applyFill="1" applyBorder="1"/>
    <xf numFmtId="1" fontId="4" fillId="7" borderId="41" xfId="0" applyNumberFormat="1" applyFont="1" applyFill="1" applyBorder="1"/>
    <xf numFmtId="1" fontId="6" fillId="0" borderId="6" xfId="0" applyNumberFormat="1" applyFont="1" applyBorder="1" applyAlignment="1" applyProtection="1">
      <alignment horizontal="left"/>
      <protection hidden="1"/>
    </xf>
    <xf numFmtId="1" fontId="6" fillId="0" borderId="6" xfId="0" applyNumberFormat="1" applyFont="1" applyBorder="1" applyAlignment="1" applyProtection="1">
      <alignment horizontal="left" wrapText="1"/>
      <protection hidden="1"/>
    </xf>
    <xf numFmtId="1" fontId="6" fillId="0" borderId="13" xfId="0" applyNumberFormat="1" applyFont="1" applyBorder="1" applyAlignment="1" applyProtection="1">
      <alignment horizontal="left" wrapText="1"/>
      <protection hidden="1"/>
    </xf>
    <xf numFmtId="1" fontId="4" fillId="0" borderId="20" xfId="0" applyNumberFormat="1" applyFont="1" applyBorder="1" applyAlignment="1" applyProtection="1">
      <alignment horizontal="center" vertical="center" wrapText="1"/>
      <protection hidden="1"/>
    </xf>
    <xf numFmtId="1" fontId="4" fillId="0" borderId="21" xfId="0" applyNumberFormat="1" applyFont="1" applyBorder="1" applyAlignment="1" applyProtection="1">
      <alignment horizontal="center" vertical="center" wrapText="1"/>
      <protection hidden="1"/>
    </xf>
    <xf numFmtId="1" fontId="4" fillId="0" borderId="55" xfId="0" applyNumberFormat="1" applyFont="1" applyBorder="1" applyAlignment="1" applyProtection="1">
      <alignment horizontal="center" vertical="center" wrapText="1"/>
      <protection hidden="1"/>
    </xf>
    <xf numFmtId="1" fontId="4" fillId="0" borderId="57" xfId="0" applyNumberFormat="1" applyFont="1" applyBorder="1" applyAlignment="1" applyProtection="1">
      <alignment horizontal="center" vertical="center" wrapText="1"/>
      <protection hidden="1"/>
    </xf>
    <xf numFmtId="1" fontId="4" fillId="0" borderId="60" xfId="0" applyNumberFormat="1" applyFont="1" applyBorder="1" applyAlignment="1" applyProtection="1">
      <alignment vertical="center" wrapText="1"/>
      <protection hidden="1"/>
    </xf>
    <xf numFmtId="1" fontId="4" fillId="4" borderId="29" xfId="0" applyNumberFormat="1" applyFont="1" applyFill="1" applyBorder="1" applyAlignment="1" applyProtection="1">
      <alignment wrapText="1"/>
      <protection locked="0"/>
    </xf>
    <xf numFmtId="1" fontId="4" fillId="4" borderId="32" xfId="0" applyNumberFormat="1" applyFont="1" applyFill="1" applyBorder="1" applyAlignment="1" applyProtection="1">
      <alignment wrapText="1"/>
      <protection locked="0"/>
    </xf>
    <xf numFmtId="1" fontId="4" fillId="4" borderId="33" xfId="0" applyNumberFormat="1" applyFont="1" applyFill="1" applyBorder="1" applyAlignment="1" applyProtection="1">
      <alignment wrapText="1"/>
      <protection locked="0"/>
    </xf>
    <xf numFmtId="1" fontId="4" fillId="4" borderId="35" xfId="0" applyNumberFormat="1" applyFont="1" applyFill="1" applyBorder="1" applyAlignment="1" applyProtection="1">
      <alignment wrapText="1"/>
      <protection locked="0"/>
    </xf>
    <xf numFmtId="1" fontId="4" fillId="0" borderId="72" xfId="0" applyNumberFormat="1" applyFont="1" applyBorder="1" applyAlignment="1" applyProtection="1">
      <alignment vertical="center" wrapText="1"/>
      <protection hidden="1"/>
    </xf>
    <xf numFmtId="1" fontId="4" fillId="4" borderId="37" xfId="0" applyNumberFormat="1" applyFont="1" applyFill="1" applyBorder="1" applyAlignment="1" applyProtection="1">
      <alignment wrapText="1"/>
      <protection locked="0"/>
    </xf>
    <xf numFmtId="1" fontId="4" fillId="4" borderId="40" xfId="0" applyNumberFormat="1" applyFont="1" applyFill="1" applyBorder="1" applyAlignment="1" applyProtection="1">
      <alignment wrapText="1"/>
      <protection locked="0"/>
    </xf>
    <xf numFmtId="1" fontId="4" fillId="4" borderId="41" xfId="0" applyNumberFormat="1" applyFont="1" applyFill="1" applyBorder="1" applyAlignment="1" applyProtection="1">
      <alignment wrapText="1"/>
      <protection locked="0"/>
    </xf>
    <xf numFmtId="1" fontId="4" fillId="4" borderId="43" xfId="0" applyNumberFormat="1" applyFont="1" applyFill="1" applyBorder="1" applyAlignment="1" applyProtection="1">
      <alignment wrapText="1"/>
      <protection locked="0"/>
    </xf>
    <xf numFmtId="1" fontId="4" fillId="0" borderId="70" xfId="0" applyNumberFormat="1" applyFont="1" applyBorder="1" applyAlignment="1" applyProtection="1">
      <alignment vertical="center" wrapText="1"/>
      <protection hidden="1"/>
    </xf>
    <xf numFmtId="1" fontId="4" fillId="0" borderId="53" xfId="0" applyNumberFormat="1" applyFont="1" applyBorder="1" applyAlignment="1" applyProtection="1">
      <alignment horizontal="center" vertical="center" wrapText="1"/>
      <protection hidden="1"/>
    </xf>
    <xf numFmtId="1" fontId="4" fillId="0" borderId="1" xfId="0" applyNumberFormat="1" applyFont="1" applyBorder="1" applyAlignment="1" applyProtection="1">
      <alignment horizontal="center" vertical="center" wrapText="1"/>
      <protection hidden="1"/>
    </xf>
    <xf numFmtId="1" fontId="4" fillId="0" borderId="23" xfId="0" applyNumberFormat="1" applyFont="1" applyBorder="1" applyAlignment="1" applyProtection="1">
      <alignment horizontal="center" vertical="center" wrapText="1"/>
      <protection hidden="1"/>
    </xf>
    <xf numFmtId="1" fontId="4" fillId="0" borderId="58" xfId="0" applyNumberFormat="1" applyFont="1" applyBorder="1" applyAlignment="1" applyProtection="1">
      <alignment horizontal="center" vertical="center" wrapText="1"/>
      <protection hidden="1"/>
    </xf>
    <xf numFmtId="1" fontId="4" fillId="0" borderId="69" xfId="0" applyNumberFormat="1" applyFont="1" applyBorder="1" applyAlignment="1" applyProtection="1">
      <alignment vertical="center" wrapText="1"/>
      <protection hidden="1"/>
    </xf>
    <xf numFmtId="1" fontId="4" fillId="4" borderId="60" xfId="0" applyNumberFormat="1" applyFont="1" applyFill="1" applyBorder="1" applyAlignment="1" applyProtection="1">
      <alignment horizontal="right" wrapText="1"/>
      <protection locked="0"/>
    </xf>
    <xf numFmtId="1" fontId="4" fillId="4" borderId="29" xfId="0" applyNumberFormat="1" applyFont="1" applyFill="1" applyBorder="1" applyAlignment="1" applyProtection="1">
      <alignment horizontal="right"/>
      <protection locked="0"/>
    </xf>
    <xf numFmtId="1" fontId="4" fillId="4" borderId="31" xfId="0" applyNumberFormat="1" applyFont="1" applyFill="1" applyBorder="1" applyAlignment="1" applyProtection="1">
      <alignment horizontal="right"/>
      <protection locked="0"/>
    </xf>
    <xf numFmtId="1" fontId="4" fillId="4" borderId="72" xfId="0" applyNumberFormat="1" applyFont="1" applyFill="1" applyBorder="1" applyAlignment="1" applyProtection="1">
      <alignment horizontal="right" wrapText="1"/>
      <protection locked="0"/>
    </xf>
    <xf numFmtId="1" fontId="4" fillId="4" borderId="37" xfId="0" applyNumberFormat="1" applyFont="1" applyFill="1" applyBorder="1" applyAlignment="1" applyProtection="1">
      <alignment horizontal="right"/>
      <protection locked="0"/>
    </xf>
    <xf numFmtId="1" fontId="4" fillId="4" borderId="39" xfId="0" applyNumberFormat="1" applyFont="1" applyFill="1" applyBorder="1" applyAlignment="1" applyProtection="1">
      <alignment horizontal="right"/>
      <protection locked="0"/>
    </xf>
    <xf numFmtId="1" fontId="4" fillId="2" borderId="72" xfId="0" applyNumberFormat="1" applyFont="1" applyFill="1" applyBorder="1" applyAlignment="1" applyProtection="1">
      <alignment vertical="center" wrapText="1"/>
      <protection hidden="1"/>
    </xf>
    <xf numFmtId="1" fontId="4" fillId="0" borderId="72" xfId="0" applyNumberFormat="1" applyFont="1" applyBorder="1" applyAlignment="1">
      <alignment wrapText="1"/>
    </xf>
    <xf numFmtId="1" fontId="4" fillId="4" borderId="39" xfId="0" applyNumberFormat="1" applyFont="1" applyFill="1" applyBorder="1" applyAlignment="1" applyProtection="1">
      <alignment horizontal="right" wrapText="1"/>
      <protection locked="0"/>
    </xf>
    <xf numFmtId="1" fontId="4" fillId="0" borderId="70" xfId="0" applyNumberFormat="1" applyFont="1" applyBorder="1" applyAlignment="1">
      <alignment wrapText="1"/>
    </xf>
    <xf numFmtId="1" fontId="4" fillId="4" borderId="70" xfId="0" applyNumberFormat="1" applyFont="1" applyFill="1" applyBorder="1" applyAlignment="1" applyProtection="1">
      <alignment horizontal="right" wrapText="1"/>
      <protection locked="0"/>
    </xf>
    <xf numFmtId="1" fontId="4" fillId="4" borderId="62" xfId="0" applyNumberFormat="1" applyFont="1" applyFill="1" applyBorder="1" applyAlignment="1" applyProtection="1">
      <alignment horizontal="right"/>
      <protection locked="0"/>
    </xf>
    <xf numFmtId="1" fontId="4" fillId="4" borderId="64" xfId="0" applyNumberFormat="1" applyFont="1" applyFill="1" applyBorder="1" applyAlignment="1" applyProtection="1">
      <alignment horizontal="right"/>
      <protection locked="0"/>
    </xf>
    <xf numFmtId="1" fontId="4" fillId="0" borderId="15" xfId="0" applyNumberFormat="1" applyFont="1" applyBorder="1" applyAlignment="1" applyProtection="1">
      <alignment horizontal="center" vertical="center" wrapText="1"/>
      <protection hidden="1"/>
    </xf>
    <xf numFmtId="1" fontId="4" fillId="0" borderId="28" xfId="0" applyNumberFormat="1" applyFont="1" applyBorder="1" applyAlignment="1">
      <alignment horizontal="left" vertical="center" wrapText="1"/>
    </xf>
    <xf numFmtId="1" fontId="4" fillId="0" borderId="72" xfId="0" applyNumberFormat="1" applyFont="1" applyBorder="1" applyAlignment="1">
      <alignment horizontal="left" vertical="center" wrapText="1"/>
    </xf>
    <xf numFmtId="1" fontId="4" fillId="0" borderId="5" xfId="0" applyNumberFormat="1" applyFont="1" applyBorder="1" applyAlignment="1" applyProtection="1">
      <alignment horizontal="center" vertical="center" wrapText="1"/>
      <protection hidden="1"/>
    </xf>
    <xf numFmtId="1" fontId="4" fillId="0" borderId="20" xfId="0" applyNumberFormat="1" applyFont="1" applyBorder="1" applyAlignment="1">
      <alignment horizontal="right" vertical="center" wrapText="1"/>
    </xf>
    <xf numFmtId="1" fontId="4" fillId="0" borderId="54" xfId="0" applyNumberFormat="1" applyFont="1" applyBorder="1" applyAlignment="1">
      <alignment horizontal="right" vertical="center" wrapText="1"/>
    </xf>
    <xf numFmtId="1" fontId="4" fillId="0" borderId="6" xfId="0" applyNumberFormat="1" applyFont="1" applyBorder="1" applyAlignment="1">
      <alignment horizontal="right" vertical="center" wrapText="1"/>
    </xf>
    <xf numFmtId="1" fontId="4" fillId="0" borderId="21" xfId="0" applyNumberFormat="1" applyFont="1" applyBorder="1" applyAlignment="1">
      <alignment horizontal="right" vertical="center" wrapText="1"/>
    </xf>
    <xf numFmtId="1" fontId="4" fillId="4" borderId="80" xfId="0" applyNumberFormat="1" applyFont="1" applyFill="1" applyBorder="1" applyProtection="1">
      <protection locked="0"/>
    </xf>
    <xf numFmtId="1" fontId="4" fillId="4" borderId="81" xfId="0" applyNumberFormat="1" applyFont="1" applyFill="1" applyBorder="1" applyProtection="1">
      <protection locked="0"/>
    </xf>
    <xf numFmtId="1" fontId="4" fillId="0" borderId="77" xfId="0" applyNumberFormat="1" applyFont="1" applyBorder="1" applyAlignment="1">
      <alignment horizontal="right" vertical="center" wrapText="1"/>
    </xf>
    <xf numFmtId="1" fontId="4" fillId="0" borderId="57" xfId="0" applyNumberFormat="1" applyFont="1" applyBorder="1" applyAlignment="1">
      <alignment horizontal="right" vertical="center" wrapText="1"/>
    </xf>
    <xf numFmtId="1" fontId="6" fillId="0" borderId="82" xfId="0" applyNumberFormat="1" applyFont="1" applyBorder="1" applyAlignment="1">
      <alignment horizontal="left"/>
    </xf>
    <xf numFmtId="1" fontId="7" fillId="2" borderId="83" xfId="0" applyNumberFormat="1" applyFont="1" applyFill="1" applyBorder="1" applyProtection="1">
      <protection hidden="1"/>
    </xf>
    <xf numFmtId="1" fontId="7" fillId="0" borderId="83" xfId="0" applyNumberFormat="1" applyFont="1" applyBorder="1"/>
    <xf numFmtId="1" fontId="4" fillId="2" borderId="7" xfId="0" applyNumberFormat="1" applyFont="1" applyFill="1" applyBorder="1" applyProtection="1">
      <protection hidden="1"/>
    </xf>
    <xf numFmtId="1" fontId="4" fillId="0" borderId="20" xfId="0" applyNumberFormat="1" applyFont="1" applyBorder="1" applyAlignment="1">
      <alignment horizontal="center" vertical="center"/>
    </xf>
    <xf numFmtId="1" fontId="4" fillId="0" borderId="57" xfId="0" applyNumberFormat="1" applyFont="1" applyBorder="1" applyAlignment="1">
      <alignment horizontal="center" vertical="center"/>
    </xf>
    <xf numFmtId="1" fontId="4" fillId="0" borderId="85" xfId="0" applyNumberFormat="1" applyFont="1" applyBorder="1" applyAlignment="1">
      <alignment horizontal="center" vertical="center" wrapText="1"/>
    </xf>
    <xf numFmtId="1" fontId="4" fillId="0" borderId="35" xfId="0" applyNumberFormat="1" applyFont="1" applyBorder="1" applyAlignment="1">
      <alignment horizontal="right" wrapText="1"/>
    </xf>
    <xf numFmtId="1" fontId="4" fillId="4" borderId="32" xfId="0" applyNumberFormat="1" applyFont="1" applyFill="1" applyBorder="1" applyAlignment="1" applyProtection="1">
      <alignment horizontal="right"/>
      <protection locked="0"/>
    </xf>
    <xf numFmtId="1" fontId="4" fillId="4" borderId="28" xfId="0" applyNumberFormat="1" applyFont="1" applyFill="1" applyBorder="1" applyAlignment="1" applyProtection="1">
      <alignment horizontal="right"/>
      <protection locked="0"/>
    </xf>
    <xf numFmtId="1" fontId="4" fillId="4" borderId="33" xfId="0" applyNumberFormat="1" applyFont="1" applyFill="1" applyBorder="1" applyAlignment="1" applyProtection="1">
      <alignment horizontal="right"/>
      <protection locked="0"/>
    </xf>
    <xf numFmtId="1" fontId="4" fillId="0" borderId="43" xfId="0" applyNumberFormat="1" applyFont="1" applyBorder="1" applyAlignment="1">
      <alignment horizontal="right" wrapText="1"/>
    </xf>
    <xf numFmtId="1" fontId="4" fillId="4" borderId="87" xfId="0" applyNumberFormat="1" applyFont="1" applyFill="1" applyBorder="1" applyAlignment="1" applyProtection="1">
      <alignment horizontal="right"/>
      <protection locked="0"/>
    </xf>
    <xf numFmtId="1" fontId="4" fillId="4" borderId="41" xfId="0" applyNumberFormat="1" applyFont="1" applyFill="1" applyBorder="1" applyAlignment="1" applyProtection="1">
      <alignment horizontal="right"/>
      <protection locked="0"/>
    </xf>
    <xf numFmtId="1" fontId="4" fillId="0" borderId="86" xfId="0" applyNumberFormat="1" applyFont="1" applyBorder="1" applyAlignment="1">
      <alignment horizontal="left" vertical="center" wrapText="1"/>
    </xf>
    <xf numFmtId="1" fontId="4" fillId="0" borderId="88" xfId="0" applyNumberFormat="1" applyFont="1" applyBorder="1" applyAlignment="1">
      <alignment horizontal="right" wrapText="1"/>
    </xf>
    <xf numFmtId="1" fontId="4" fillId="0" borderId="89" xfId="0" applyNumberFormat="1" applyFont="1" applyBorder="1" applyAlignment="1">
      <alignment horizontal="right" wrapText="1"/>
    </xf>
    <xf numFmtId="1" fontId="4" fillId="0" borderId="85" xfId="0" applyNumberFormat="1" applyFont="1" applyBorder="1" applyAlignment="1">
      <alignment horizontal="right"/>
    </xf>
    <xf numFmtId="1" fontId="4" fillId="4" borderId="88" xfId="0" applyNumberFormat="1" applyFont="1" applyFill="1" applyBorder="1" applyAlignment="1" applyProtection="1">
      <alignment horizontal="right"/>
      <protection locked="0"/>
    </xf>
    <xf numFmtId="1" fontId="4" fillId="4" borderId="85" xfId="0" applyNumberFormat="1" applyFont="1" applyFill="1" applyBorder="1" applyAlignment="1" applyProtection="1">
      <alignment horizontal="right"/>
      <protection locked="0"/>
    </xf>
    <xf numFmtId="1" fontId="4" fillId="4" borderId="71" xfId="0" applyNumberFormat="1" applyFont="1" applyFill="1" applyBorder="1" applyAlignment="1" applyProtection="1">
      <alignment horizontal="right"/>
      <protection locked="0"/>
    </xf>
    <xf numFmtId="1" fontId="4" fillId="4" borderId="83" xfId="0" applyNumberFormat="1" applyFont="1" applyFill="1" applyBorder="1" applyAlignment="1" applyProtection="1">
      <alignment horizontal="right"/>
      <protection locked="0"/>
    </xf>
    <xf numFmtId="1" fontId="4" fillId="4" borderId="75" xfId="0" applyNumberFormat="1" applyFont="1" applyFill="1" applyBorder="1" applyAlignment="1" applyProtection="1">
      <alignment horizontal="right"/>
      <protection locked="0"/>
    </xf>
    <xf numFmtId="1" fontId="4" fillId="0" borderId="54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4" fillId="4" borderId="20" xfId="0" applyNumberFormat="1" applyFont="1" applyFill="1" applyBorder="1" applyAlignment="1" applyProtection="1">
      <alignment horizontal="right"/>
      <protection locked="0"/>
    </xf>
    <xf numFmtId="1" fontId="4" fillId="4" borderId="54" xfId="0" applyNumberFormat="1" applyFont="1" applyFill="1" applyBorder="1" applyAlignment="1" applyProtection="1">
      <alignment horizontal="right"/>
      <protection locked="0"/>
    </xf>
    <xf numFmtId="1" fontId="4" fillId="4" borderId="7" xfId="0" applyNumberFormat="1" applyFont="1" applyFill="1" applyBorder="1" applyAlignment="1" applyProtection="1">
      <alignment horizontal="right"/>
      <protection locked="0"/>
    </xf>
    <xf numFmtId="1" fontId="4" fillId="4" borderId="92" xfId="0" applyNumberFormat="1" applyFont="1" applyFill="1" applyBorder="1" applyAlignment="1" applyProtection="1">
      <alignment horizontal="right"/>
      <protection locked="0"/>
    </xf>
    <xf numFmtId="1" fontId="4" fillId="0" borderId="93" xfId="0" applyNumberFormat="1" applyFont="1" applyBorder="1" applyAlignment="1">
      <alignment horizontal="left" vertical="center" wrapText="1"/>
    </xf>
    <xf numFmtId="1" fontId="4" fillId="0" borderId="94" xfId="0" applyNumberFormat="1" applyFont="1" applyBorder="1" applyAlignment="1">
      <alignment horizontal="right" wrapText="1"/>
    </xf>
    <xf numFmtId="1" fontId="4" fillId="0" borderId="95" xfId="0" applyNumberFormat="1" applyFont="1" applyBorder="1" applyAlignment="1">
      <alignment horizontal="right" wrapText="1"/>
    </xf>
    <xf numFmtId="1" fontId="4" fillId="0" borderId="96" xfId="0" applyNumberFormat="1" applyFont="1" applyBorder="1" applyAlignment="1">
      <alignment horizontal="right"/>
    </xf>
    <xf numFmtId="1" fontId="4" fillId="4" borderId="94" xfId="0" applyNumberFormat="1" applyFont="1" applyFill="1" applyBorder="1" applyAlignment="1" applyProtection="1">
      <alignment horizontal="right"/>
      <protection locked="0"/>
    </xf>
    <xf numFmtId="1" fontId="4" fillId="4" borderId="96" xfId="0" applyNumberFormat="1" applyFont="1" applyFill="1" applyBorder="1" applyAlignment="1" applyProtection="1">
      <alignment horizontal="right"/>
      <protection locked="0"/>
    </xf>
    <xf numFmtId="1" fontId="4" fillId="4" borderId="97" xfId="0" applyNumberFormat="1" applyFont="1" applyFill="1" applyBorder="1" applyAlignment="1" applyProtection="1">
      <alignment horizontal="right"/>
      <protection locked="0"/>
    </xf>
    <xf numFmtId="1" fontId="9" fillId="0" borderId="98" xfId="0" applyNumberFormat="1" applyFont="1" applyBorder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1" fontId="9" fillId="0" borderId="83" xfId="0" applyNumberFormat="1" applyFont="1" applyBorder="1" applyAlignment="1">
      <alignment horizontal="center" vertical="center" wrapText="1"/>
    </xf>
    <xf numFmtId="1" fontId="9" fillId="2" borderId="83" xfId="0" applyNumberFormat="1" applyFont="1" applyFill="1" applyBorder="1" applyAlignment="1" applyProtection="1">
      <alignment horizontal="center" vertical="center" wrapText="1"/>
      <protection hidden="1"/>
    </xf>
    <xf numFmtId="1" fontId="4" fillId="0" borderId="21" xfId="0" applyNumberFormat="1" applyFont="1" applyBorder="1" applyAlignment="1">
      <alignment horizontal="center" vertical="center" wrapText="1"/>
    </xf>
    <xf numFmtId="1" fontId="4" fillId="0" borderId="53" xfId="0" applyNumberFormat="1" applyFont="1" applyBorder="1" applyAlignment="1">
      <alignment vertical="center" wrapText="1"/>
    </xf>
    <xf numFmtId="1" fontId="4" fillId="0" borderId="53" xfId="0" applyNumberFormat="1" applyFont="1" applyBorder="1" applyAlignment="1">
      <alignment horizontal="right" vertical="center" wrapText="1"/>
    </xf>
    <xf numFmtId="1" fontId="4" fillId="4" borderId="57" xfId="0" applyNumberFormat="1" applyFont="1" applyFill="1" applyBorder="1" applyAlignment="1" applyProtection="1">
      <alignment horizontal="right"/>
      <protection locked="0"/>
    </xf>
    <xf numFmtId="1" fontId="4" fillId="4" borderId="21" xfId="0" applyNumberFormat="1" applyFont="1" applyFill="1" applyBorder="1" applyAlignment="1" applyProtection="1">
      <alignment horizontal="right"/>
      <protection locked="0"/>
    </xf>
    <xf numFmtId="1" fontId="4" fillId="4" borderId="15" xfId="0" applyNumberFormat="1" applyFont="1" applyFill="1" applyBorder="1" applyAlignment="1" applyProtection="1">
      <alignment horizontal="right"/>
      <protection locked="0"/>
    </xf>
    <xf numFmtId="1" fontId="6" fillId="3" borderId="0" xfId="0" applyNumberFormat="1" applyFont="1" applyFill="1"/>
    <xf numFmtId="1" fontId="4" fillId="3" borderId="28" xfId="0" applyNumberFormat="1" applyFont="1" applyFill="1" applyBorder="1" applyAlignment="1">
      <alignment vertical="center" wrapText="1"/>
    </xf>
    <xf numFmtId="1" fontId="4" fillId="3" borderId="29" xfId="0" applyNumberFormat="1" applyFont="1" applyFill="1" applyBorder="1" applyAlignment="1">
      <alignment horizontal="right" wrapText="1"/>
    </xf>
    <xf numFmtId="1" fontId="4" fillId="3" borderId="30" xfId="0" applyNumberFormat="1" applyFont="1" applyFill="1" applyBorder="1" applyAlignment="1">
      <alignment horizontal="right" wrapText="1"/>
    </xf>
    <xf numFmtId="1" fontId="4" fillId="3" borderId="31" xfId="0" applyNumberFormat="1" applyFont="1" applyFill="1" applyBorder="1" applyAlignment="1">
      <alignment horizontal="right"/>
    </xf>
    <xf numFmtId="1" fontId="4" fillId="3" borderId="36" xfId="0" applyNumberFormat="1" applyFont="1" applyFill="1" applyBorder="1" applyAlignment="1">
      <alignment vertical="center" wrapText="1"/>
    </xf>
    <xf numFmtId="1" fontId="4" fillId="3" borderId="37" xfId="0" applyNumberFormat="1" applyFont="1" applyFill="1" applyBorder="1" applyAlignment="1">
      <alignment horizontal="right" wrapText="1"/>
    </xf>
    <xf numFmtId="1" fontId="4" fillId="3" borderId="38" xfId="0" applyNumberFormat="1" applyFont="1" applyFill="1" applyBorder="1" applyAlignment="1">
      <alignment horizontal="right" wrapText="1"/>
    </xf>
    <xf numFmtId="1" fontId="4" fillId="3" borderId="39" xfId="0" applyNumberFormat="1" applyFont="1" applyFill="1" applyBorder="1" applyAlignment="1">
      <alignment horizontal="right"/>
    </xf>
    <xf numFmtId="1" fontId="6" fillId="0" borderId="83" xfId="0" applyNumberFormat="1" applyFont="1" applyBorder="1"/>
    <xf numFmtId="1" fontId="4" fillId="0" borderId="56" xfId="0" applyNumberFormat="1" applyFont="1" applyBorder="1" applyAlignment="1">
      <alignment horizontal="center" vertical="center" wrapText="1"/>
    </xf>
    <xf numFmtId="1" fontId="4" fillId="0" borderId="36" xfId="0" applyNumberFormat="1" applyFont="1" applyBorder="1"/>
    <xf numFmtId="1" fontId="4" fillId="2" borderId="36" xfId="0" applyNumberFormat="1" applyFont="1" applyFill="1" applyBorder="1"/>
    <xf numFmtId="1" fontId="4" fillId="0" borderId="36" xfId="0" quotePrefix="1" applyNumberFormat="1" applyFont="1" applyBorder="1"/>
    <xf numFmtId="1" fontId="4" fillId="0" borderId="72" xfId="0" applyNumberFormat="1" applyFont="1" applyBorder="1"/>
    <xf numFmtId="1" fontId="4" fillId="2" borderId="48" xfId="0" applyNumberFormat="1" applyFont="1" applyFill="1" applyBorder="1"/>
    <xf numFmtId="1" fontId="4" fillId="0" borderId="84" xfId="0" applyNumberFormat="1" applyFont="1" applyBorder="1"/>
    <xf numFmtId="1" fontId="4" fillId="2" borderId="65" xfId="0" applyNumberFormat="1" applyFont="1" applyFill="1" applyBorder="1"/>
    <xf numFmtId="1" fontId="6" fillId="2" borderId="83" xfId="0" applyNumberFormat="1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 wrapText="1"/>
    </xf>
    <xf numFmtId="0" fontId="4" fillId="0" borderId="60" xfId="0" applyFont="1" applyBorder="1" applyAlignment="1">
      <alignment vertical="center" wrapText="1"/>
    </xf>
    <xf numFmtId="0" fontId="4" fillId="0" borderId="70" xfId="0" applyFont="1" applyBorder="1" applyAlignment="1">
      <alignment vertical="center" wrapText="1"/>
    </xf>
    <xf numFmtId="1" fontId="4" fillId="0" borderId="32" xfId="0" applyNumberFormat="1" applyFont="1" applyBorder="1" applyAlignment="1">
      <alignment horizontal="right"/>
    </xf>
    <xf numFmtId="1" fontId="4" fillId="4" borderId="104" xfId="0" applyNumberFormat="1" applyFont="1" applyFill="1" applyBorder="1" applyProtection="1">
      <protection locked="0"/>
    </xf>
    <xf numFmtId="1" fontId="4" fillId="0" borderId="40" xfId="0" applyNumberFormat="1" applyFont="1" applyBorder="1" applyAlignment="1">
      <alignment horizontal="right"/>
    </xf>
    <xf numFmtId="1" fontId="4" fillId="4" borderId="105" xfId="0" applyNumberFormat="1" applyFont="1" applyFill="1" applyBorder="1" applyProtection="1">
      <protection locked="0"/>
    </xf>
    <xf numFmtId="1" fontId="4" fillId="0" borderId="63" xfId="0" applyNumberFormat="1" applyFont="1" applyBorder="1" applyAlignment="1">
      <alignment horizontal="right"/>
    </xf>
    <xf numFmtId="1" fontId="4" fillId="0" borderId="86" xfId="0" applyNumberFormat="1" applyFont="1" applyBorder="1" applyAlignment="1">
      <alignment vertical="center" wrapText="1"/>
    </xf>
    <xf numFmtId="1" fontId="4" fillId="0" borderId="21" xfId="0" applyNumberFormat="1" applyFont="1" applyBorder="1" applyAlignment="1">
      <alignment horizontal="right"/>
    </xf>
    <xf numFmtId="1" fontId="4" fillId="0" borderId="106" xfId="0" applyNumberFormat="1" applyFont="1" applyBorder="1" applyAlignment="1">
      <alignment horizontal="right" wrapText="1"/>
    </xf>
    <xf numFmtId="1" fontId="4" fillId="0" borderId="97" xfId="0" applyNumberFormat="1" applyFont="1" applyBorder="1" applyAlignment="1">
      <alignment horizontal="right"/>
    </xf>
    <xf numFmtId="1" fontId="4" fillId="4" borderId="7" xfId="0" applyNumberFormat="1" applyFont="1" applyFill="1" applyBorder="1" applyProtection="1">
      <protection locked="0"/>
    </xf>
    <xf numFmtId="1" fontId="10" fillId="0" borderId="83" xfId="0" applyNumberFormat="1" applyFont="1" applyBorder="1" applyAlignment="1" applyProtection="1">
      <alignment horizontal="left"/>
      <protection hidden="1"/>
    </xf>
    <xf numFmtId="1" fontId="4" fillId="0" borderId="60" xfId="0" applyNumberFormat="1" applyFont="1" applyBorder="1" applyAlignment="1">
      <alignment vertical="center" wrapText="1"/>
    </xf>
    <xf numFmtId="1" fontId="4" fillId="0" borderId="72" xfId="0" applyNumberFormat="1" applyFont="1" applyBorder="1" applyAlignment="1">
      <alignment vertical="center" wrapText="1"/>
    </xf>
    <xf numFmtId="1" fontId="4" fillId="0" borderId="70" xfId="0" applyNumberFormat="1" applyFont="1" applyBorder="1" applyAlignment="1">
      <alignment vertical="center" wrapText="1"/>
    </xf>
    <xf numFmtId="1" fontId="4" fillId="0" borderId="6" xfId="0" applyNumberFormat="1" applyFont="1" applyBorder="1" applyAlignment="1">
      <alignment vertical="center" wrapText="1"/>
    </xf>
    <xf numFmtId="1" fontId="4" fillId="0" borderId="19" xfId="0" applyNumberFormat="1" applyFont="1" applyBorder="1" applyAlignment="1">
      <alignment horizontal="center" vertical="center" wrapText="1"/>
    </xf>
    <xf numFmtId="1" fontId="4" fillId="4" borderId="34" xfId="0" applyNumberFormat="1" applyFont="1" applyFill="1" applyBorder="1" applyAlignment="1" applyProtection="1">
      <alignment horizontal="right"/>
      <protection locked="0"/>
    </xf>
    <xf numFmtId="1" fontId="4" fillId="4" borderId="42" xfId="0" applyNumberFormat="1" applyFont="1" applyFill="1" applyBorder="1" applyAlignment="1" applyProtection="1">
      <alignment horizontal="right"/>
      <protection locked="0"/>
    </xf>
    <xf numFmtId="1" fontId="4" fillId="0" borderId="86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right"/>
    </xf>
    <xf numFmtId="1" fontId="4" fillId="0" borderId="56" xfId="0" applyNumberFormat="1" applyFont="1" applyBorder="1" applyAlignment="1">
      <alignment horizontal="right"/>
    </xf>
    <xf numFmtId="1" fontId="0" fillId="8" borderId="0" xfId="0" applyNumberFormat="1" applyFill="1"/>
    <xf numFmtId="0" fontId="0" fillId="8" borderId="0" xfId="0" applyFill="1"/>
    <xf numFmtId="1" fontId="7" fillId="2" borderId="107" xfId="0" applyNumberFormat="1" applyFont="1" applyFill="1" applyBorder="1" applyProtection="1">
      <protection hidden="1"/>
    </xf>
    <xf numFmtId="1" fontId="7" fillId="2" borderId="108" xfId="0" applyNumberFormat="1" applyFont="1" applyFill="1" applyBorder="1" applyProtection="1">
      <protection hidden="1"/>
    </xf>
    <xf numFmtId="1" fontId="7" fillId="0" borderId="108" xfId="0" applyNumberFormat="1" applyFont="1" applyBorder="1"/>
    <xf numFmtId="1" fontId="6" fillId="0" borderId="108" xfId="0" applyNumberFormat="1" applyFont="1" applyBorder="1"/>
    <xf numFmtId="1" fontId="6" fillId="2" borderId="108" xfId="0" applyNumberFormat="1" applyFont="1" applyFill="1" applyBorder="1"/>
    <xf numFmtId="1" fontId="10" fillId="0" borderId="108" xfId="0" applyNumberFormat="1" applyFont="1" applyBorder="1" applyAlignment="1" applyProtection="1">
      <alignment horizontal="left"/>
      <protection hidden="1"/>
    </xf>
    <xf numFmtId="1" fontId="7" fillId="2" borderId="109" xfId="0" applyNumberFormat="1" applyFont="1" applyFill="1" applyBorder="1" applyProtection="1">
      <protection hidden="1"/>
    </xf>
    <xf numFmtId="1" fontId="4" fillId="0" borderId="112" xfId="0" applyNumberFormat="1" applyFont="1" applyBorder="1" applyAlignment="1">
      <alignment horizontal="center" vertical="center" wrapText="1"/>
    </xf>
    <xf numFmtId="1" fontId="4" fillId="0" borderId="113" xfId="0" applyNumberFormat="1" applyFont="1" applyBorder="1" applyAlignment="1">
      <alignment horizontal="left" vertical="center" wrapText="1"/>
    </xf>
    <xf numFmtId="1" fontId="4" fillId="0" borderId="114" xfId="0" applyNumberFormat="1" applyFont="1" applyBorder="1" applyAlignment="1">
      <alignment horizontal="right" wrapText="1"/>
    </xf>
    <xf numFmtId="1" fontId="4" fillId="0" borderId="112" xfId="0" applyNumberFormat="1" applyFont="1" applyBorder="1" applyAlignment="1">
      <alignment horizontal="right"/>
    </xf>
    <xf numFmtId="1" fontId="4" fillId="0" borderId="113" xfId="0" applyNumberFormat="1" applyFont="1" applyBorder="1" applyAlignment="1">
      <alignment horizontal="center" vertical="center" wrapText="1"/>
    </xf>
    <xf numFmtId="1" fontId="4" fillId="0" borderId="111" xfId="0" applyNumberFormat="1" applyFont="1" applyBorder="1" applyAlignment="1">
      <alignment horizontal="left" vertical="center" wrapText="1"/>
    </xf>
    <xf numFmtId="1" fontId="4" fillId="0" borderId="108" xfId="0" applyNumberFormat="1" applyFont="1" applyBorder="1" applyAlignment="1">
      <alignment horizontal="right"/>
    </xf>
    <xf numFmtId="1" fontId="4" fillId="4" borderId="112" xfId="0" applyNumberFormat="1" applyFont="1" applyFill="1" applyBorder="1" applyProtection="1">
      <protection locked="0"/>
    </xf>
    <xf numFmtId="1" fontId="4" fillId="4" borderId="111" xfId="0" applyNumberFormat="1" applyFont="1" applyFill="1" applyBorder="1" applyProtection="1">
      <protection locked="0"/>
    </xf>
    <xf numFmtId="1" fontId="4" fillId="0" borderId="113" xfId="0" applyNumberFormat="1" applyFont="1" applyBorder="1" applyAlignment="1">
      <alignment horizontal="right" vertical="center" wrapText="1"/>
    </xf>
    <xf numFmtId="1" fontId="4" fillId="4" borderId="114" xfId="0" applyNumberFormat="1" applyFont="1" applyFill="1" applyBorder="1" applyProtection="1">
      <protection locked="0"/>
    </xf>
    <xf numFmtId="1" fontId="4" fillId="0" borderId="114" xfId="0" applyNumberFormat="1" applyFont="1" applyBorder="1"/>
    <xf numFmtId="1" fontId="4" fillId="4" borderId="115" xfId="0" applyNumberFormat="1" applyFont="1" applyFill="1" applyBorder="1" applyProtection="1">
      <protection locked="0"/>
    </xf>
    <xf numFmtId="1" fontId="6" fillId="2" borderId="108" xfId="0" applyNumberFormat="1" applyFont="1" applyFill="1" applyBorder="1" applyAlignment="1" applyProtection="1">
      <alignment horizontal="left"/>
      <protection hidden="1"/>
    </xf>
    <xf numFmtId="1" fontId="6" fillId="2" borderId="108" xfId="0" applyNumberFormat="1" applyFont="1" applyFill="1" applyBorder="1" applyAlignment="1">
      <alignment horizontal="left" wrapText="1"/>
    </xf>
    <xf numFmtId="1" fontId="6" fillId="2" borderId="108" xfId="0" applyNumberFormat="1" applyFont="1" applyFill="1" applyBorder="1" applyAlignment="1" applyProtection="1">
      <alignment horizontal="left" wrapText="1"/>
      <protection hidden="1"/>
    </xf>
    <xf numFmtId="1" fontId="6" fillId="2" borderId="108" xfId="0" applyNumberFormat="1" applyFont="1" applyFill="1" applyBorder="1" applyProtection="1">
      <protection hidden="1"/>
    </xf>
    <xf numFmtId="1" fontId="6" fillId="2" borderId="108" xfId="0" applyNumberFormat="1" applyFont="1" applyFill="1" applyBorder="1" applyAlignment="1" applyProtection="1">
      <alignment wrapText="1"/>
      <protection hidden="1"/>
    </xf>
    <xf numFmtId="1" fontId="4" fillId="0" borderId="112" xfId="0" applyNumberFormat="1" applyFont="1" applyBorder="1" applyAlignment="1" applyProtection="1">
      <alignment horizontal="center" vertical="center" wrapText="1"/>
      <protection hidden="1"/>
    </xf>
    <xf numFmtId="1" fontId="4" fillId="0" borderId="113" xfId="0" applyNumberFormat="1" applyFont="1" applyBorder="1" applyAlignment="1" applyProtection="1">
      <alignment horizontal="left" vertical="center" wrapText="1"/>
      <protection hidden="1"/>
    </xf>
    <xf numFmtId="1" fontId="4" fillId="4" borderId="108" xfId="0" applyNumberFormat="1" applyFont="1" applyFill="1" applyBorder="1" applyProtection="1">
      <protection locked="0"/>
    </xf>
    <xf numFmtId="1" fontId="4" fillId="4" borderId="112" xfId="0" applyNumberFormat="1" applyFont="1" applyFill="1" applyBorder="1" applyAlignment="1" applyProtection="1">
      <alignment wrapText="1"/>
      <protection locked="0"/>
    </xf>
    <xf numFmtId="1" fontId="6" fillId="0" borderId="108" xfId="0" applyNumberFormat="1" applyFont="1" applyBorder="1" applyAlignment="1" applyProtection="1">
      <alignment horizontal="left" wrapText="1"/>
      <protection hidden="1"/>
    </xf>
    <xf numFmtId="1" fontId="6" fillId="0" borderId="117" xfId="0" applyNumberFormat="1" applyFont="1" applyBorder="1" applyAlignment="1">
      <alignment horizontal="left"/>
    </xf>
    <xf numFmtId="1" fontId="7" fillId="2" borderId="118" xfId="0" applyNumberFormat="1" applyFont="1" applyFill="1" applyBorder="1" applyProtection="1">
      <protection hidden="1"/>
    </xf>
    <xf numFmtId="1" fontId="7" fillId="0" borderId="118" xfId="0" applyNumberFormat="1" applyFont="1" applyBorder="1"/>
    <xf numFmtId="1" fontId="4" fillId="0" borderId="120" xfId="0" applyNumberFormat="1" applyFont="1" applyBorder="1" applyAlignment="1">
      <alignment horizontal="center" vertical="center" wrapText="1"/>
    </xf>
    <xf numFmtId="1" fontId="4" fillId="0" borderId="121" xfId="0" applyNumberFormat="1" applyFont="1" applyBorder="1" applyAlignment="1">
      <alignment horizontal="left" vertical="center" wrapText="1"/>
    </xf>
    <xf numFmtId="1" fontId="4" fillId="0" borderId="122" xfId="0" applyNumberFormat="1" applyFont="1" applyBorder="1" applyAlignment="1">
      <alignment horizontal="right" wrapText="1"/>
    </xf>
    <xf numFmtId="1" fontId="4" fillId="0" borderId="123" xfId="0" applyNumberFormat="1" applyFont="1" applyBorder="1" applyAlignment="1">
      <alignment horizontal="right" wrapText="1"/>
    </xf>
    <xf numFmtId="1" fontId="4" fillId="0" borderId="120" xfId="0" applyNumberFormat="1" applyFont="1" applyBorder="1" applyAlignment="1">
      <alignment horizontal="right"/>
    </xf>
    <xf numFmtId="1" fontId="4" fillId="4" borderId="122" xfId="0" applyNumberFormat="1" applyFont="1" applyFill="1" applyBorder="1" applyAlignment="1" applyProtection="1">
      <alignment horizontal="right"/>
      <protection locked="0"/>
    </xf>
    <xf numFmtId="1" fontId="4" fillId="4" borderId="120" xfId="0" applyNumberFormat="1" applyFont="1" applyFill="1" applyBorder="1" applyAlignment="1" applyProtection="1">
      <alignment horizontal="right"/>
      <protection locked="0"/>
    </xf>
    <xf numFmtId="1" fontId="4" fillId="4" borderId="118" xfId="0" applyNumberFormat="1" applyFont="1" applyFill="1" applyBorder="1" applyAlignment="1" applyProtection="1">
      <alignment horizontal="right"/>
      <protection locked="0"/>
    </xf>
    <xf numFmtId="1" fontId="9" fillId="0" borderId="118" xfId="0" applyNumberFormat="1" applyFont="1" applyBorder="1" applyAlignment="1">
      <alignment horizontal="center" vertical="center" wrapText="1"/>
    </xf>
    <xf numFmtId="1" fontId="9" fillId="2" borderId="118" xfId="0" applyNumberFormat="1" applyFont="1" applyFill="1" applyBorder="1" applyAlignment="1" applyProtection="1">
      <alignment horizontal="center" vertical="center" wrapText="1"/>
      <protection hidden="1"/>
    </xf>
    <xf numFmtId="1" fontId="4" fillId="0" borderId="119" xfId="0" applyNumberFormat="1" applyFont="1" applyBorder="1"/>
    <xf numFmtId="1" fontId="4" fillId="0" borderId="121" xfId="0" applyNumberFormat="1" applyFont="1" applyBorder="1" applyAlignment="1">
      <alignment vertical="center" wrapText="1"/>
    </xf>
    <xf numFmtId="1" fontId="4" fillId="0" borderId="121" xfId="0" applyNumberFormat="1" applyFont="1" applyBorder="1" applyAlignment="1">
      <alignment horizontal="center" vertical="center" wrapText="1"/>
    </xf>
    <xf numFmtId="1" fontId="4" fillId="0" borderId="119" xfId="0" applyNumberFormat="1" applyFont="1" applyBorder="1" applyAlignment="1">
      <alignment horizontal="left" vertical="center" wrapText="1"/>
    </xf>
    <xf numFmtId="1" fontId="4" fillId="0" borderId="109" xfId="0" applyNumberFormat="1" applyFont="1" applyBorder="1" applyAlignment="1">
      <alignment horizontal="right"/>
    </xf>
    <xf numFmtId="1" fontId="4" fillId="4" borderId="120" xfId="0" applyNumberFormat="1" applyFont="1" applyFill="1" applyBorder="1" applyProtection="1">
      <protection locked="0"/>
    </xf>
    <xf numFmtId="1" fontId="4" fillId="4" borderId="119" xfId="0" applyNumberFormat="1" applyFont="1" applyFill="1" applyBorder="1" applyProtection="1">
      <protection locked="0"/>
    </xf>
    <xf numFmtId="1" fontId="4" fillId="0" borderId="121" xfId="0" applyNumberFormat="1" applyFont="1" applyBorder="1" applyAlignment="1">
      <alignment horizontal="right" vertical="center" wrapText="1"/>
    </xf>
    <xf numFmtId="1" fontId="4" fillId="4" borderId="122" xfId="0" applyNumberFormat="1" applyFont="1" applyFill="1" applyBorder="1" applyProtection="1">
      <protection locked="0"/>
    </xf>
    <xf numFmtId="1" fontId="4" fillId="0" borderId="122" xfId="0" applyNumberFormat="1" applyFont="1" applyBorder="1"/>
    <xf numFmtId="1" fontId="4" fillId="4" borderId="123" xfId="0" applyNumberFormat="1" applyFont="1" applyFill="1" applyBorder="1" applyProtection="1">
      <protection locked="0"/>
    </xf>
    <xf numFmtId="1" fontId="6" fillId="2" borderId="109" xfId="0" applyNumberFormat="1" applyFont="1" applyFill="1" applyBorder="1" applyAlignment="1" applyProtection="1">
      <alignment horizontal="left"/>
      <protection hidden="1"/>
    </xf>
    <xf numFmtId="1" fontId="6" fillId="2" borderId="109" xfId="0" applyNumberFormat="1" applyFont="1" applyFill="1" applyBorder="1" applyAlignment="1">
      <alignment horizontal="left" wrapText="1"/>
    </xf>
    <xf numFmtId="1" fontId="6" fillId="2" borderId="109" xfId="0" applyNumberFormat="1" applyFont="1" applyFill="1" applyBorder="1" applyAlignment="1" applyProtection="1">
      <alignment horizontal="left" wrapText="1"/>
      <protection hidden="1"/>
    </xf>
    <xf numFmtId="1" fontId="6" fillId="2" borderId="109" xfId="0" applyNumberFormat="1" applyFont="1" applyFill="1" applyBorder="1" applyProtection="1">
      <protection hidden="1"/>
    </xf>
    <xf numFmtId="1" fontId="6" fillId="2" borderId="109" xfId="0" applyNumberFormat="1" applyFont="1" applyFill="1" applyBorder="1" applyAlignment="1" applyProtection="1">
      <alignment wrapText="1"/>
      <protection hidden="1"/>
    </xf>
    <xf numFmtId="1" fontId="4" fillId="0" borderId="120" xfId="0" applyNumberFormat="1" applyFont="1" applyBorder="1" applyAlignment="1" applyProtection="1">
      <alignment horizontal="center" vertical="center" wrapText="1"/>
      <protection hidden="1"/>
    </xf>
    <xf numFmtId="1" fontId="4" fillId="0" borderId="121" xfId="0" applyNumberFormat="1" applyFont="1" applyBorder="1" applyAlignment="1" applyProtection="1">
      <alignment horizontal="left" vertical="center" wrapText="1"/>
      <protection hidden="1"/>
    </xf>
    <xf numFmtId="1" fontId="4" fillId="4" borderId="109" xfId="0" applyNumberFormat="1" applyFont="1" applyFill="1" applyBorder="1" applyProtection="1">
      <protection locked="0"/>
    </xf>
    <xf numFmtId="1" fontId="4" fillId="4" borderId="120" xfId="0" applyNumberFormat="1" applyFont="1" applyFill="1" applyBorder="1" applyAlignment="1" applyProtection="1">
      <alignment wrapText="1"/>
      <protection locked="0"/>
    </xf>
    <xf numFmtId="1" fontId="6" fillId="0" borderId="109" xfId="0" applyNumberFormat="1" applyFont="1" applyBorder="1" applyAlignment="1" applyProtection="1">
      <alignment horizontal="left" wrapText="1"/>
      <protection hidden="1"/>
    </xf>
    <xf numFmtId="1" fontId="6" fillId="0" borderId="127" xfId="0" applyNumberFormat="1" applyFont="1" applyBorder="1" applyAlignment="1">
      <alignment horizontal="left"/>
    </xf>
    <xf numFmtId="1" fontId="7" fillId="2" borderId="128" xfId="0" applyNumberFormat="1" applyFont="1" applyFill="1" applyBorder="1" applyProtection="1">
      <protection hidden="1"/>
    </xf>
    <xf numFmtId="1" fontId="7" fillId="0" borderId="128" xfId="0" applyNumberFormat="1" applyFont="1" applyBorder="1"/>
    <xf numFmtId="1" fontId="4" fillId="0" borderId="130" xfId="0" applyNumberFormat="1" applyFont="1" applyBorder="1" applyAlignment="1">
      <alignment horizontal="center" vertical="center" wrapText="1"/>
    </xf>
    <xf numFmtId="1" fontId="4" fillId="0" borderId="131" xfId="0" applyNumberFormat="1" applyFont="1" applyBorder="1" applyAlignment="1">
      <alignment horizontal="left" vertical="center" wrapText="1"/>
    </xf>
    <xf numFmtId="1" fontId="4" fillId="0" borderId="132" xfId="0" applyNumberFormat="1" applyFont="1" applyBorder="1" applyAlignment="1">
      <alignment horizontal="right" wrapText="1"/>
    </xf>
    <xf numFmtId="1" fontId="4" fillId="0" borderId="133" xfId="0" applyNumberFormat="1" applyFont="1" applyBorder="1" applyAlignment="1">
      <alignment horizontal="right" wrapText="1"/>
    </xf>
    <xf numFmtId="1" fontId="4" fillId="0" borderId="130" xfId="0" applyNumberFormat="1" applyFont="1" applyBorder="1" applyAlignment="1">
      <alignment horizontal="right"/>
    </xf>
    <xf numFmtId="1" fontId="4" fillId="4" borderId="132" xfId="0" applyNumberFormat="1" applyFont="1" applyFill="1" applyBorder="1" applyAlignment="1" applyProtection="1">
      <alignment horizontal="right"/>
      <protection locked="0"/>
    </xf>
    <xf numFmtId="1" fontId="4" fillId="4" borderId="130" xfId="0" applyNumberFormat="1" applyFont="1" applyFill="1" applyBorder="1" applyAlignment="1" applyProtection="1">
      <alignment horizontal="right"/>
      <protection locked="0"/>
    </xf>
    <xf numFmtId="1" fontId="4" fillId="4" borderId="128" xfId="0" applyNumberFormat="1" applyFont="1" applyFill="1" applyBorder="1" applyAlignment="1" applyProtection="1">
      <alignment horizontal="right"/>
      <protection locked="0"/>
    </xf>
    <xf numFmtId="1" fontId="9" fillId="0" borderId="128" xfId="0" applyNumberFormat="1" applyFont="1" applyBorder="1" applyAlignment="1">
      <alignment horizontal="center" vertical="center" wrapText="1"/>
    </xf>
    <xf numFmtId="1" fontId="9" fillId="2" borderId="128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128" xfId="0" applyNumberFormat="1" applyFont="1" applyBorder="1"/>
    <xf numFmtId="1" fontId="4" fillId="0" borderId="129" xfId="0" applyNumberFormat="1" applyFont="1" applyBorder="1"/>
    <xf numFmtId="1" fontId="6" fillId="2" borderId="128" xfId="0" applyNumberFormat="1" applyFont="1" applyFill="1" applyBorder="1"/>
    <xf numFmtId="1" fontId="4" fillId="0" borderId="131" xfId="0" applyNumberFormat="1" applyFont="1" applyBorder="1" applyAlignment="1">
      <alignment vertical="center" wrapText="1"/>
    </xf>
    <xf numFmtId="1" fontId="10" fillId="0" borderId="128" xfId="0" applyNumberFormat="1" applyFont="1" applyBorder="1" applyAlignment="1" applyProtection="1">
      <alignment horizontal="left"/>
      <protection hidden="1"/>
    </xf>
    <xf numFmtId="1" fontId="4" fillId="0" borderId="131" xfId="0" applyNumberFormat="1" applyFont="1" applyBorder="1" applyAlignment="1">
      <alignment horizontal="center" vertical="center" wrapText="1"/>
    </xf>
    <xf numFmtId="1" fontId="4" fillId="0" borderId="129" xfId="0" applyNumberFormat="1" applyFont="1" applyBorder="1" applyAlignment="1">
      <alignment horizontal="left" vertical="center" wrapText="1"/>
    </xf>
    <xf numFmtId="1" fontId="4" fillId="0" borderId="107" xfId="0" applyNumberFormat="1" applyFont="1" applyBorder="1" applyAlignment="1">
      <alignment horizontal="right"/>
    </xf>
    <xf numFmtId="1" fontId="4" fillId="4" borderId="130" xfId="0" applyNumberFormat="1" applyFont="1" applyFill="1" applyBorder="1" applyProtection="1">
      <protection locked="0"/>
    </xf>
    <xf numFmtId="1" fontId="4" fillId="4" borderId="129" xfId="0" applyNumberFormat="1" applyFont="1" applyFill="1" applyBorder="1" applyProtection="1">
      <protection locked="0"/>
    </xf>
    <xf numFmtId="1" fontId="4" fillId="0" borderId="131" xfId="0" applyNumberFormat="1" applyFont="1" applyBorder="1" applyAlignment="1">
      <alignment horizontal="right" vertical="center" wrapText="1"/>
    </xf>
    <xf numFmtId="1" fontId="4" fillId="4" borderId="132" xfId="0" applyNumberFormat="1" applyFont="1" applyFill="1" applyBorder="1" applyProtection="1">
      <protection locked="0"/>
    </xf>
    <xf numFmtId="1" fontId="4" fillId="0" borderId="132" xfId="0" applyNumberFormat="1" applyFont="1" applyBorder="1"/>
    <xf numFmtId="1" fontId="4" fillId="4" borderId="133" xfId="0" applyNumberFormat="1" applyFont="1" applyFill="1" applyBorder="1" applyProtection="1">
      <protection locked="0"/>
    </xf>
    <xf numFmtId="1" fontId="6" fillId="2" borderId="107" xfId="0" applyNumberFormat="1" applyFont="1" applyFill="1" applyBorder="1" applyAlignment="1" applyProtection="1">
      <alignment horizontal="left"/>
      <protection hidden="1"/>
    </xf>
    <xf numFmtId="1" fontId="6" fillId="2" borderId="107" xfId="0" applyNumberFormat="1" applyFont="1" applyFill="1" applyBorder="1" applyAlignment="1">
      <alignment horizontal="left" wrapText="1"/>
    </xf>
    <xf numFmtId="1" fontId="6" fillId="2" borderId="107" xfId="0" applyNumberFormat="1" applyFont="1" applyFill="1" applyBorder="1" applyAlignment="1" applyProtection="1">
      <alignment horizontal="left" wrapText="1"/>
      <protection hidden="1"/>
    </xf>
    <xf numFmtId="1" fontId="6" fillId="2" borderId="107" xfId="0" applyNumberFormat="1" applyFont="1" applyFill="1" applyBorder="1" applyProtection="1">
      <protection hidden="1"/>
    </xf>
    <xf numFmtId="1" fontId="6" fillId="2" borderId="107" xfId="0" applyNumberFormat="1" applyFont="1" applyFill="1" applyBorder="1" applyAlignment="1" applyProtection="1">
      <alignment wrapText="1"/>
      <protection hidden="1"/>
    </xf>
    <xf numFmtId="1" fontId="4" fillId="0" borderId="130" xfId="0" applyNumberFormat="1" applyFont="1" applyBorder="1" applyAlignment="1" applyProtection="1">
      <alignment horizontal="center" vertical="center" wrapText="1"/>
      <protection hidden="1"/>
    </xf>
    <xf numFmtId="1" fontId="4" fillId="0" borderId="131" xfId="0" applyNumberFormat="1" applyFont="1" applyBorder="1" applyAlignment="1" applyProtection="1">
      <alignment horizontal="left" vertical="center" wrapText="1"/>
      <protection hidden="1"/>
    </xf>
    <xf numFmtId="1" fontId="4" fillId="4" borderId="107" xfId="0" applyNumberFormat="1" applyFont="1" applyFill="1" applyBorder="1" applyProtection="1">
      <protection locked="0"/>
    </xf>
    <xf numFmtId="1" fontId="4" fillId="4" borderId="130" xfId="0" applyNumberFormat="1" applyFont="1" applyFill="1" applyBorder="1" applyAlignment="1" applyProtection="1">
      <alignment wrapText="1"/>
      <protection locked="0"/>
    </xf>
    <xf numFmtId="1" fontId="6" fillId="0" borderId="107" xfId="0" applyNumberFormat="1" applyFont="1" applyBorder="1" applyAlignment="1" applyProtection="1">
      <alignment horizontal="left" wrapText="1"/>
      <protection hidden="1"/>
    </xf>
    <xf numFmtId="1" fontId="6" fillId="0" borderId="137" xfId="0" applyNumberFormat="1" applyFont="1" applyBorder="1" applyAlignment="1">
      <alignment horizontal="left"/>
    </xf>
    <xf numFmtId="1" fontId="7" fillId="2" borderId="138" xfId="0" applyNumberFormat="1" applyFont="1" applyFill="1" applyBorder="1" applyProtection="1">
      <protection hidden="1"/>
    </xf>
    <xf numFmtId="1" fontId="7" fillId="0" borderId="138" xfId="0" applyNumberFormat="1" applyFont="1" applyBorder="1"/>
    <xf numFmtId="1" fontId="4" fillId="0" borderId="140" xfId="0" applyNumberFormat="1" applyFont="1" applyBorder="1" applyAlignment="1">
      <alignment horizontal="center" vertical="center" wrapText="1"/>
    </xf>
    <xf numFmtId="1" fontId="4" fillId="0" borderId="141" xfId="0" applyNumberFormat="1" applyFont="1" applyBorder="1" applyAlignment="1">
      <alignment horizontal="left" vertical="center" wrapText="1"/>
    </xf>
    <xf numFmtId="1" fontId="4" fillId="0" borderId="142" xfId="0" applyNumberFormat="1" applyFont="1" applyBorder="1" applyAlignment="1">
      <alignment horizontal="right" wrapText="1"/>
    </xf>
    <xf numFmtId="1" fontId="4" fillId="0" borderId="143" xfId="0" applyNumberFormat="1" applyFont="1" applyBorder="1" applyAlignment="1">
      <alignment horizontal="right" wrapText="1"/>
    </xf>
    <xf numFmtId="1" fontId="4" fillId="0" borderId="140" xfId="0" applyNumberFormat="1" applyFont="1" applyBorder="1" applyAlignment="1">
      <alignment horizontal="right"/>
    </xf>
    <xf numFmtId="1" fontId="4" fillId="4" borderId="142" xfId="0" applyNumberFormat="1" applyFont="1" applyFill="1" applyBorder="1" applyAlignment="1" applyProtection="1">
      <alignment horizontal="right"/>
      <protection locked="0"/>
    </xf>
    <xf numFmtId="1" fontId="4" fillId="4" borderId="140" xfId="0" applyNumberFormat="1" applyFont="1" applyFill="1" applyBorder="1" applyAlignment="1" applyProtection="1">
      <alignment horizontal="right"/>
      <protection locked="0"/>
    </xf>
    <xf numFmtId="1" fontId="4" fillId="4" borderId="138" xfId="0" applyNumberFormat="1" applyFont="1" applyFill="1" applyBorder="1" applyAlignment="1" applyProtection="1">
      <alignment horizontal="right"/>
      <protection locked="0"/>
    </xf>
    <xf numFmtId="1" fontId="9" fillId="0" borderId="138" xfId="0" applyNumberFormat="1" applyFont="1" applyBorder="1" applyAlignment="1">
      <alignment horizontal="center" vertical="center" wrapText="1"/>
    </xf>
    <xf numFmtId="1" fontId="9" fillId="2" borderId="138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138" xfId="0" applyNumberFormat="1" applyFont="1" applyBorder="1"/>
    <xf numFmtId="1" fontId="4" fillId="0" borderId="139" xfId="0" applyNumberFormat="1" applyFont="1" applyBorder="1"/>
    <xf numFmtId="1" fontId="6" fillId="2" borderId="138" xfId="0" applyNumberFormat="1" applyFont="1" applyFill="1" applyBorder="1"/>
    <xf numFmtId="1" fontId="4" fillId="0" borderId="141" xfId="0" applyNumberFormat="1" applyFont="1" applyBorder="1" applyAlignment="1">
      <alignment vertical="center" wrapText="1"/>
    </xf>
    <xf numFmtId="1" fontId="10" fillId="0" borderId="138" xfId="0" applyNumberFormat="1" applyFont="1" applyBorder="1" applyAlignment="1" applyProtection="1">
      <alignment horizontal="left"/>
      <protection hidden="1"/>
    </xf>
    <xf numFmtId="1" fontId="4" fillId="0" borderId="141" xfId="0" applyNumberFormat="1" applyFont="1" applyBorder="1" applyAlignment="1">
      <alignment horizontal="center" vertical="center" wrapText="1"/>
    </xf>
    <xf numFmtId="1" fontId="4" fillId="0" borderId="139" xfId="0" applyNumberFormat="1" applyFont="1" applyBorder="1" applyAlignment="1">
      <alignment horizontal="left" vertical="center" wrapText="1"/>
    </xf>
    <xf numFmtId="1" fontId="4" fillId="0" borderId="118" xfId="0" applyNumberFormat="1" applyFont="1" applyBorder="1" applyAlignment="1">
      <alignment horizontal="right"/>
    </xf>
    <xf numFmtId="1" fontId="4" fillId="4" borderId="140" xfId="0" applyNumberFormat="1" applyFont="1" applyFill="1" applyBorder="1" applyProtection="1">
      <protection locked="0"/>
    </xf>
    <xf numFmtId="1" fontId="4" fillId="4" borderId="139" xfId="0" applyNumberFormat="1" applyFont="1" applyFill="1" applyBorder="1" applyProtection="1">
      <protection locked="0"/>
    </xf>
    <xf numFmtId="1" fontId="4" fillId="0" borderId="141" xfId="0" applyNumberFormat="1" applyFont="1" applyBorder="1" applyAlignment="1">
      <alignment horizontal="right" vertical="center" wrapText="1"/>
    </xf>
    <xf numFmtId="1" fontId="4" fillId="4" borderId="142" xfId="0" applyNumberFormat="1" applyFont="1" applyFill="1" applyBorder="1" applyProtection="1">
      <protection locked="0"/>
    </xf>
    <xf numFmtId="1" fontId="4" fillId="0" borderId="142" xfId="0" applyNumberFormat="1" applyFont="1" applyBorder="1"/>
    <xf numFmtId="1" fontId="4" fillId="4" borderId="143" xfId="0" applyNumberFormat="1" applyFont="1" applyFill="1" applyBorder="1" applyProtection="1">
      <protection locked="0"/>
    </xf>
    <xf numFmtId="1" fontId="6" fillId="2" borderId="118" xfId="0" applyNumberFormat="1" applyFont="1" applyFill="1" applyBorder="1" applyAlignment="1" applyProtection="1">
      <alignment horizontal="left"/>
      <protection hidden="1"/>
    </xf>
    <xf numFmtId="1" fontId="6" fillId="2" borderId="118" xfId="0" applyNumberFormat="1" applyFont="1" applyFill="1" applyBorder="1" applyAlignment="1">
      <alignment horizontal="left" wrapText="1"/>
    </xf>
    <xf numFmtId="1" fontId="6" fillId="2" borderId="118" xfId="0" applyNumberFormat="1" applyFont="1" applyFill="1" applyBorder="1" applyAlignment="1" applyProtection="1">
      <alignment horizontal="left" wrapText="1"/>
      <protection hidden="1"/>
    </xf>
    <xf numFmtId="1" fontId="6" fillId="2" borderId="118" xfId="0" applyNumberFormat="1" applyFont="1" applyFill="1" applyBorder="1" applyProtection="1">
      <protection hidden="1"/>
    </xf>
    <xf numFmtId="1" fontId="6" fillId="2" borderId="118" xfId="0" applyNumberFormat="1" applyFont="1" applyFill="1" applyBorder="1" applyAlignment="1" applyProtection="1">
      <alignment wrapText="1"/>
      <protection hidden="1"/>
    </xf>
    <xf numFmtId="1" fontId="4" fillId="0" borderId="140" xfId="0" applyNumberFormat="1" applyFont="1" applyBorder="1" applyAlignment="1" applyProtection="1">
      <alignment horizontal="center" vertical="center" wrapText="1"/>
      <protection hidden="1"/>
    </xf>
    <xf numFmtId="1" fontId="4" fillId="0" borderId="141" xfId="0" applyNumberFormat="1" applyFont="1" applyBorder="1" applyAlignment="1" applyProtection="1">
      <alignment horizontal="left" vertical="center" wrapText="1"/>
      <protection hidden="1"/>
    </xf>
    <xf numFmtId="1" fontId="4" fillId="4" borderId="118" xfId="0" applyNumberFormat="1" applyFont="1" applyFill="1" applyBorder="1" applyProtection="1">
      <protection locked="0"/>
    </xf>
    <xf numFmtId="1" fontId="4" fillId="4" borderId="140" xfId="0" applyNumberFormat="1" applyFont="1" applyFill="1" applyBorder="1" applyAlignment="1" applyProtection="1">
      <alignment wrapText="1"/>
      <protection locked="0"/>
    </xf>
    <xf numFmtId="1" fontId="6" fillId="0" borderId="118" xfId="0" applyNumberFormat="1" applyFont="1" applyBorder="1" applyAlignment="1" applyProtection="1">
      <alignment horizontal="left" wrapText="1"/>
      <protection hidden="1"/>
    </xf>
    <xf numFmtId="1" fontId="6" fillId="0" borderId="147" xfId="0" applyNumberFormat="1" applyFont="1" applyBorder="1" applyAlignment="1">
      <alignment horizontal="left"/>
    </xf>
    <xf numFmtId="1" fontId="7" fillId="2" borderId="148" xfId="0" applyNumberFormat="1" applyFont="1" applyFill="1" applyBorder="1" applyProtection="1">
      <protection hidden="1"/>
    </xf>
    <xf numFmtId="1" fontId="7" fillId="0" borderId="148" xfId="0" applyNumberFormat="1" applyFont="1" applyBorder="1"/>
    <xf numFmtId="1" fontId="4" fillId="0" borderId="150" xfId="0" applyNumberFormat="1" applyFont="1" applyBorder="1" applyAlignment="1">
      <alignment horizontal="center" vertical="center" wrapText="1"/>
    </xf>
    <xf numFmtId="1" fontId="4" fillId="0" borderId="151" xfId="0" applyNumberFormat="1" applyFont="1" applyBorder="1" applyAlignment="1">
      <alignment horizontal="left" vertical="center" wrapText="1"/>
    </xf>
    <xf numFmtId="1" fontId="4" fillId="0" borderId="152" xfId="0" applyNumberFormat="1" applyFont="1" applyBorder="1" applyAlignment="1">
      <alignment horizontal="right" wrapText="1"/>
    </xf>
    <xf numFmtId="1" fontId="4" fillId="0" borderId="153" xfId="0" applyNumberFormat="1" applyFont="1" applyBorder="1" applyAlignment="1">
      <alignment horizontal="right" wrapText="1"/>
    </xf>
    <xf numFmtId="1" fontId="4" fillId="0" borderId="150" xfId="0" applyNumberFormat="1" applyFont="1" applyBorder="1" applyAlignment="1">
      <alignment horizontal="right"/>
    </xf>
    <xf numFmtId="1" fontId="4" fillId="4" borderId="152" xfId="0" applyNumberFormat="1" applyFont="1" applyFill="1" applyBorder="1" applyAlignment="1" applyProtection="1">
      <alignment horizontal="right"/>
      <protection locked="0"/>
    </xf>
    <xf numFmtId="1" fontId="4" fillId="4" borderId="150" xfId="0" applyNumberFormat="1" applyFont="1" applyFill="1" applyBorder="1" applyAlignment="1" applyProtection="1">
      <alignment horizontal="right"/>
      <protection locked="0"/>
    </xf>
    <xf numFmtId="1" fontId="4" fillId="4" borderId="148" xfId="0" applyNumberFormat="1" applyFont="1" applyFill="1" applyBorder="1" applyAlignment="1" applyProtection="1">
      <alignment horizontal="right"/>
      <protection locked="0"/>
    </xf>
    <xf numFmtId="1" fontId="9" fillId="0" borderId="148" xfId="0" applyNumberFormat="1" applyFont="1" applyBorder="1" applyAlignment="1">
      <alignment horizontal="center" vertical="center" wrapText="1"/>
    </xf>
    <xf numFmtId="1" fontId="9" fillId="2" borderId="148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148" xfId="0" applyNumberFormat="1" applyFont="1" applyBorder="1"/>
    <xf numFmtId="1" fontId="4" fillId="0" borderId="149" xfId="0" applyNumberFormat="1" applyFont="1" applyBorder="1"/>
    <xf numFmtId="1" fontId="6" fillId="2" borderId="148" xfId="0" applyNumberFormat="1" applyFont="1" applyFill="1" applyBorder="1"/>
    <xf numFmtId="1" fontId="4" fillId="0" borderId="151" xfId="0" applyNumberFormat="1" applyFont="1" applyBorder="1" applyAlignment="1">
      <alignment vertical="center" wrapText="1"/>
    </xf>
    <xf numFmtId="1" fontId="10" fillId="0" borderId="148" xfId="0" applyNumberFormat="1" applyFont="1" applyBorder="1" applyAlignment="1" applyProtection="1">
      <alignment horizontal="left"/>
      <protection hidden="1"/>
    </xf>
    <xf numFmtId="1" fontId="4" fillId="0" borderId="151" xfId="0" applyNumberFormat="1" applyFont="1" applyBorder="1" applyAlignment="1">
      <alignment horizontal="center" vertical="center" wrapText="1"/>
    </xf>
    <xf numFmtId="1" fontId="4" fillId="0" borderId="149" xfId="0" applyNumberFormat="1" applyFont="1" applyBorder="1" applyAlignment="1">
      <alignment horizontal="left" vertical="center" wrapText="1"/>
    </xf>
    <xf numFmtId="1" fontId="4" fillId="0" borderId="128" xfId="0" applyNumberFormat="1" applyFont="1" applyBorder="1" applyAlignment="1">
      <alignment horizontal="right"/>
    </xf>
    <xf numFmtId="1" fontId="4" fillId="4" borderId="150" xfId="0" applyNumberFormat="1" applyFont="1" applyFill="1" applyBorder="1" applyProtection="1">
      <protection locked="0"/>
    </xf>
    <xf numFmtId="1" fontId="4" fillId="4" borderId="149" xfId="0" applyNumberFormat="1" applyFont="1" applyFill="1" applyBorder="1" applyProtection="1">
      <protection locked="0"/>
    </xf>
    <xf numFmtId="1" fontId="4" fillId="0" borderId="151" xfId="0" applyNumberFormat="1" applyFont="1" applyBorder="1" applyAlignment="1">
      <alignment horizontal="right" vertical="center" wrapText="1"/>
    </xf>
    <xf numFmtId="1" fontId="4" fillId="4" borderId="152" xfId="0" applyNumberFormat="1" applyFont="1" applyFill="1" applyBorder="1" applyProtection="1">
      <protection locked="0"/>
    </xf>
    <xf numFmtId="1" fontId="4" fillId="0" borderId="152" xfId="0" applyNumberFormat="1" applyFont="1" applyBorder="1"/>
    <xf numFmtId="1" fontId="4" fillId="4" borderId="153" xfId="0" applyNumberFormat="1" applyFont="1" applyFill="1" applyBorder="1" applyProtection="1">
      <protection locked="0"/>
    </xf>
    <xf numFmtId="1" fontId="6" fillId="2" borderId="128" xfId="0" applyNumberFormat="1" applyFont="1" applyFill="1" applyBorder="1" applyAlignment="1" applyProtection="1">
      <alignment horizontal="left"/>
      <protection hidden="1"/>
    </xf>
    <xf numFmtId="1" fontId="6" fillId="2" borderId="128" xfId="0" applyNumberFormat="1" applyFont="1" applyFill="1" applyBorder="1" applyAlignment="1">
      <alignment horizontal="left" wrapText="1"/>
    </xf>
    <xf numFmtId="1" fontId="6" fillId="2" borderId="128" xfId="0" applyNumberFormat="1" applyFont="1" applyFill="1" applyBorder="1" applyAlignment="1" applyProtection="1">
      <alignment horizontal="left" wrapText="1"/>
      <protection hidden="1"/>
    </xf>
    <xf numFmtId="1" fontId="6" fillId="2" borderId="128" xfId="0" applyNumberFormat="1" applyFont="1" applyFill="1" applyBorder="1" applyProtection="1">
      <protection hidden="1"/>
    </xf>
    <xf numFmtId="1" fontId="6" fillId="2" borderId="128" xfId="0" applyNumberFormat="1" applyFont="1" applyFill="1" applyBorder="1" applyAlignment="1" applyProtection="1">
      <alignment wrapText="1"/>
      <protection hidden="1"/>
    </xf>
    <xf numFmtId="1" fontId="4" fillId="0" borderId="150" xfId="0" applyNumberFormat="1" applyFont="1" applyBorder="1" applyAlignment="1" applyProtection="1">
      <alignment horizontal="center" vertical="center" wrapText="1"/>
      <protection hidden="1"/>
    </xf>
    <xf numFmtId="1" fontId="4" fillId="0" borderId="151" xfId="0" applyNumberFormat="1" applyFont="1" applyBorder="1" applyAlignment="1" applyProtection="1">
      <alignment horizontal="left" vertical="center" wrapText="1"/>
      <protection hidden="1"/>
    </xf>
    <xf numFmtId="1" fontId="4" fillId="4" borderId="128" xfId="0" applyNumberFormat="1" applyFont="1" applyFill="1" applyBorder="1" applyProtection="1">
      <protection locked="0"/>
    </xf>
    <xf numFmtId="1" fontId="4" fillId="4" borderId="150" xfId="0" applyNumberFormat="1" applyFont="1" applyFill="1" applyBorder="1" applyAlignment="1" applyProtection="1">
      <alignment wrapText="1"/>
      <protection locked="0"/>
    </xf>
    <xf numFmtId="1" fontId="6" fillId="0" borderId="128" xfId="0" applyNumberFormat="1" applyFont="1" applyBorder="1" applyAlignment="1" applyProtection="1">
      <alignment horizontal="left" wrapText="1"/>
      <protection hidden="1"/>
    </xf>
    <xf numFmtId="1" fontId="6" fillId="0" borderId="157" xfId="0" applyNumberFormat="1" applyFont="1" applyBorder="1" applyAlignment="1">
      <alignment horizontal="left"/>
    </xf>
    <xf numFmtId="1" fontId="7" fillId="2" borderId="158" xfId="0" applyNumberFormat="1" applyFont="1" applyFill="1" applyBorder="1" applyProtection="1">
      <protection hidden="1"/>
    </xf>
    <xf numFmtId="1" fontId="7" fillId="0" borderId="158" xfId="0" applyNumberFormat="1" applyFont="1" applyBorder="1"/>
    <xf numFmtId="1" fontId="4" fillId="0" borderId="160" xfId="0" applyNumberFormat="1" applyFont="1" applyBorder="1" applyAlignment="1">
      <alignment horizontal="center" vertical="center" wrapText="1"/>
    </xf>
    <xf numFmtId="1" fontId="4" fillId="0" borderId="161" xfId="0" applyNumberFormat="1" applyFont="1" applyBorder="1" applyAlignment="1">
      <alignment horizontal="left" vertical="center" wrapText="1"/>
    </xf>
    <xf numFmtId="1" fontId="4" fillId="0" borderId="162" xfId="0" applyNumberFormat="1" applyFont="1" applyBorder="1" applyAlignment="1">
      <alignment horizontal="right" wrapText="1"/>
    </xf>
    <xf numFmtId="1" fontId="4" fillId="0" borderId="163" xfId="0" applyNumberFormat="1" applyFont="1" applyBorder="1" applyAlignment="1">
      <alignment horizontal="right" wrapText="1"/>
    </xf>
    <xf numFmtId="1" fontId="4" fillId="0" borderId="160" xfId="0" applyNumberFormat="1" applyFont="1" applyBorder="1" applyAlignment="1">
      <alignment horizontal="right"/>
    </xf>
    <xf numFmtId="1" fontId="4" fillId="4" borderId="162" xfId="0" applyNumberFormat="1" applyFont="1" applyFill="1" applyBorder="1" applyAlignment="1" applyProtection="1">
      <alignment horizontal="right"/>
      <protection locked="0"/>
    </xf>
    <xf numFmtId="1" fontId="4" fillId="4" borderId="160" xfId="0" applyNumberFormat="1" applyFont="1" applyFill="1" applyBorder="1" applyAlignment="1" applyProtection="1">
      <alignment horizontal="right"/>
      <protection locked="0"/>
    </xf>
    <xf numFmtId="1" fontId="4" fillId="4" borderId="158" xfId="0" applyNumberFormat="1" applyFont="1" applyFill="1" applyBorder="1" applyAlignment="1" applyProtection="1">
      <alignment horizontal="right"/>
      <protection locked="0"/>
    </xf>
    <xf numFmtId="1" fontId="9" fillId="0" borderId="158" xfId="0" applyNumberFormat="1" applyFont="1" applyBorder="1" applyAlignment="1">
      <alignment horizontal="center" vertical="center" wrapText="1"/>
    </xf>
    <xf numFmtId="1" fontId="9" fillId="2" borderId="158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158" xfId="0" applyNumberFormat="1" applyFont="1" applyBorder="1"/>
    <xf numFmtId="1" fontId="4" fillId="0" borderId="159" xfId="0" applyNumberFormat="1" applyFont="1" applyBorder="1"/>
    <xf numFmtId="1" fontId="6" fillId="2" borderId="158" xfId="0" applyNumberFormat="1" applyFont="1" applyFill="1" applyBorder="1"/>
    <xf numFmtId="1" fontId="4" fillId="0" borderId="161" xfId="0" applyNumberFormat="1" applyFont="1" applyBorder="1" applyAlignment="1">
      <alignment vertical="center" wrapText="1"/>
    </xf>
    <xf numFmtId="1" fontId="10" fillId="0" borderId="158" xfId="0" applyNumberFormat="1" applyFont="1" applyBorder="1" applyAlignment="1" applyProtection="1">
      <alignment horizontal="left"/>
      <protection hidden="1"/>
    </xf>
    <xf numFmtId="1" fontId="4" fillId="0" borderId="161" xfId="0" applyNumberFormat="1" applyFont="1" applyBorder="1" applyAlignment="1">
      <alignment horizontal="center" vertical="center" wrapText="1"/>
    </xf>
    <xf numFmtId="1" fontId="4" fillId="0" borderId="159" xfId="0" applyNumberFormat="1" applyFont="1" applyBorder="1" applyAlignment="1">
      <alignment horizontal="left" vertical="center" wrapText="1"/>
    </xf>
    <xf numFmtId="1" fontId="4" fillId="0" borderId="138" xfId="0" applyNumberFormat="1" applyFont="1" applyBorder="1" applyAlignment="1">
      <alignment horizontal="right"/>
    </xf>
    <xf numFmtId="1" fontId="4" fillId="4" borderId="160" xfId="0" applyNumberFormat="1" applyFont="1" applyFill="1" applyBorder="1" applyProtection="1">
      <protection locked="0"/>
    </xf>
    <xf numFmtId="1" fontId="4" fillId="4" borderId="159" xfId="0" applyNumberFormat="1" applyFont="1" applyFill="1" applyBorder="1" applyProtection="1">
      <protection locked="0"/>
    </xf>
    <xf numFmtId="1" fontId="4" fillId="0" borderId="161" xfId="0" applyNumberFormat="1" applyFont="1" applyBorder="1" applyAlignment="1">
      <alignment horizontal="right" vertical="center" wrapText="1"/>
    </xf>
    <xf numFmtId="1" fontId="4" fillId="4" borderId="162" xfId="0" applyNumberFormat="1" applyFont="1" applyFill="1" applyBorder="1" applyProtection="1">
      <protection locked="0"/>
    </xf>
    <xf numFmtId="1" fontId="4" fillId="0" borderId="162" xfId="0" applyNumberFormat="1" applyFont="1" applyBorder="1"/>
    <xf numFmtId="1" fontId="4" fillId="4" borderId="163" xfId="0" applyNumberFormat="1" applyFont="1" applyFill="1" applyBorder="1" applyProtection="1">
      <protection locked="0"/>
    </xf>
    <xf numFmtId="1" fontId="6" fillId="2" borderId="138" xfId="0" applyNumberFormat="1" applyFont="1" applyFill="1" applyBorder="1" applyAlignment="1" applyProtection="1">
      <alignment horizontal="left"/>
      <protection hidden="1"/>
    </xf>
    <xf numFmtId="1" fontId="6" fillId="2" borderId="138" xfId="0" applyNumberFormat="1" applyFont="1" applyFill="1" applyBorder="1" applyAlignment="1">
      <alignment horizontal="left" wrapText="1"/>
    </xf>
    <xf numFmtId="1" fontId="6" fillId="2" borderId="138" xfId="0" applyNumberFormat="1" applyFont="1" applyFill="1" applyBorder="1" applyAlignment="1" applyProtection="1">
      <alignment horizontal="left" wrapText="1"/>
      <protection hidden="1"/>
    </xf>
    <xf numFmtId="1" fontId="6" fillId="2" borderId="138" xfId="0" applyNumberFormat="1" applyFont="1" applyFill="1" applyBorder="1" applyProtection="1">
      <protection hidden="1"/>
    </xf>
    <xf numFmtId="1" fontId="6" fillId="2" borderId="138" xfId="0" applyNumberFormat="1" applyFont="1" applyFill="1" applyBorder="1" applyAlignment="1" applyProtection="1">
      <alignment wrapText="1"/>
      <protection hidden="1"/>
    </xf>
    <xf numFmtId="1" fontId="4" fillId="0" borderId="160" xfId="0" applyNumberFormat="1" applyFont="1" applyBorder="1" applyAlignment="1" applyProtection="1">
      <alignment horizontal="center" vertical="center" wrapText="1"/>
      <protection hidden="1"/>
    </xf>
    <xf numFmtId="1" fontId="4" fillId="0" borderId="161" xfId="0" applyNumberFormat="1" applyFont="1" applyBorder="1" applyAlignment="1" applyProtection="1">
      <alignment horizontal="left" vertical="center" wrapText="1"/>
      <protection hidden="1"/>
    </xf>
    <xf numFmtId="1" fontId="4" fillId="4" borderId="138" xfId="0" applyNumberFormat="1" applyFont="1" applyFill="1" applyBorder="1" applyProtection="1">
      <protection locked="0"/>
    </xf>
    <xf numFmtId="1" fontId="4" fillId="4" borderId="160" xfId="0" applyNumberFormat="1" applyFont="1" applyFill="1" applyBorder="1" applyAlignment="1" applyProtection="1">
      <alignment wrapText="1"/>
      <protection locked="0"/>
    </xf>
    <xf numFmtId="1" fontId="6" fillId="0" borderId="138" xfId="0" applyNumberFormat="1" applyFont="1" applyBorder="1" applyAlignment="1" applyProtection="1">
      <alignment horizontal="left" wrapText="1"/>
      <protection hidden="1"/>
    </xf>
    <xf numFmtId="1" fontId="6" fillId="0" borderId="167" xfId="0" applyNumberFormat="1" applyFont="1" applyBorder="1" applyAlignment="1">
      <alignment horizontal="left"/>
    </xf>
    <xf numFmtId="1" fontId="7" fillId="2" borderId="168" xfId="0" applyNumberFormat="1" applyFont="1" applyFill="1" applyBorder="1" applyProtection="1">
      <protection hidden="1"/>
    </xf>
    <xf numFmtId="1" fontId="7" fillId="0" borderId="168" xfId="0" applyNumberFormat="1" applyFont="1" applyBorder="1"/>
    <xf numFmtId="1" fontId="4" fillId="0" borderId="170" xfId="0" applyNumberFormat="1" applyFont="1" applyBorder="1" applyAlignment="1">
      <alignment horizontal="center" vertical="center" wrapText="1"/>
    </xf>
    <xf numFmtId="1" fontId="4" fillId="0" borderId="171" xfId="0" applyNumberFormat="1" applyFont="1" applyBorder="1" applyAlignment="1">
      <alignment horizontal="left" vertical="center" wrapText="1"/>
    </xf>
    <xf numFmtId="1" fontId="4" fillId="0" borderId="172" xfId="0" applyNumberFormat="1" applyFont="1" applyBorder="1" applyAlignment="1">
      <alignment horizontal="right" wrapText="1"/>
    </xf>
    <xf numFmtId="1" fontId="4" fillId="0" borderId="173" xfId="0" applyNumberFormat="1" applyFont="1" applyBorder="1" applyAlignment="1">
      <alignment horizontal="right" wrapText="1"/>
    </xf>
    <xf numFmtId="1" fontId="4" fillId="0" borderId="170" xfId="0" applyNumberFormat="1" applyFont="1" applyBorder="1" applyAlignment="1">
      <alignment horizontal="right"/>
    </xf>
    <xf numFmtId="1" fontId="4" fillId="4" borderId="172" xfId="0" applyNumberFormat="1" applyFont="1" applyFill="1" applyBorder="1" applyAlignment="1" applyProtection="1">
      <alignment horizontal="right"/>
      <protection locked="0"/>
    </xf>
    <xf numFmtId="1" fontId="4" fillId="4" borderId="170" xfId="0" applyNumberFormat="1" applyFont="1" applyFill="1" applyBorder="1" applyAlignment="1" applyProtection="1">
      <alignment horizontal="right"/>
      <protection locked="0"/>
    </xf>
    <xf numFmtId="1" fontId="4" fillId="4" borderId="168" xfId="0" applyNumberFormat="1" applyFont="1" applyFill="1" applyBorder="1" applyAlignment="1" applyProtection="1">
      <alignment horizontal="right"/>
      <protection locked="0"/>
    </xf>
    <xf numFmtId="1" fontId="9" fillId="0" borderId="168" xfId="0" applyNumberFormat="1" applyFont="1" applyBorder="1" applyAlignment="1">
      <alignment horizontal="center" vertical="center" wrapText="1"/>
    </xf>
    <xf numFmtId="1" fontId="9" fillId="2" borderId="168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168" xfId="0" applyNumberFormat="1" applyFont="1" applyBorder="1"/>
    <xf numFmtId="1" fontId="4" fillId="0" borderId="169" xfId="0" applyNumberFormat="1" applyFont="1" applyBorder="1"/>
    <xf numFmtId="1" fontId="6" fillId="2" borderId="168" xfId="0" applyNumberFormat="1" applyFont="1" applyFill="1" applyBorder="1"/>
    <xf numFmtId="1" fontId="4" fillId="0" borderId="171" xfId="0" applyNumberFormat="1" applyFont="1" applyBorder="1" applyAlignment="1">
      <alignment vertical="center" wrapText="1"/>
    </xf>
    <xf numFmtId="1" fontId="10" fillId="0" borderId="168" xfId="0" applyNumberFormat="1" applyFont="1" applyBorder="1" applyAlignment="1" applyProtection="1">
      <alignment horizontal="left"/>
      <protection hidden="1"/>
    </xf>
    <xf numFmtId="1" fontId="4" fillId="0" borderId="171" xfId="0" applyNumberFormat="1" applyFont="1" applyBorder="1" applyAlignment="1">
      <alignment horizontal="center" vertical="center" wrapText="1"/>
    </xf>
    <xf numFmtId="1" fontId="4" fillId="0" borderId="169" xfId="0" applyNumberFormat="1" applyFont="1" applyBorder="1" applyAlignment="1">
      <alignment horizontal="left" vertical="center" wrapText="1"/>
    </xf>
    <xf numFmtId="1" fontId="4" fillId="4" borderId="170" xfId="0" applyNumberFormat="1" applyFont="1" applyFill="1" applyBorder="1" applyProtection="1">
      <protection locked="0"/>
    </xf>
    <xf numFmtId="1" fontId="4" fillId="4" borderId="169" xfId="0" applyNumberFormat="1" applyFont="1" applyFill="1" applyBorder="1" applyProtection="1">
      <protection locked="0"/>
    </xf>
    <xf numFmtId="1" fontId="4" fillId="0" borderId="171" xfId="0" applyNumberFormat="1" applyFont="1" applyBorder="1" applyAlignment="1">
      <alignment horizontal="right" vertical="center" wrapText="1"/>
    </xf>
    <xf numFmtId="1" fontId="4" fillId="4" borderId="172" xfId="0" applyNumberFormat="1" applyFont="1" applyFill="1" applyBorder="1" applyProtection="1">
      <protection locked="0"/>
    </xf>
    <xf numFmtId="1" fontId="4" fillId="0" borderId="172" xfId="0" applyNumberFormat="1" applyFont="1" applyBorder="1"/>
    <xf numFmtId="1" fontId="4" fillId="4" borderId="173" xfId="0" applyNumberFormat="1" applyFont="1" applyFill="1" applyBorder="1" applyProtection="1">
      <protection locked="0"/>
    </xf>
    <xf numFmtId="1" fontId="4" fillId="0" borderId="170" xfId="0" applyNumberFormat="1" applyFont="1" applyBorder="1" applyAlignment="1" applyProtection="1">
      <alignment horizontal="center" vertical="center" wrapText="1"/>
      <protection hidden="1"/>
    </xf>
    <xf numFmtId="1" fontId="4" fillId="0" borderId="171" xfId="0" applyNumberFormat="1" applyFont="1" applyBorder="1" applyAlignment="1" applyProtection="1">
      <alignment horizontal="left" vertical="center" wrapText="1"/>
      <protection hidden="1"/>
    </xf>
    <xf numFmtId="1" fontId="4" fillId="4" borderId="170" xfId="0" applyNumberFormat="1" applyFont="1" applyFill="1" applyBorder="1" applyAlignment="1" applyProtection="1">
      <alignment wrapText="1"/>
      <protection locked="0"/>
    </xf>
    <xf numFmtId="1" fontId="6" fillId="0" borderId="177" xfId="0" applyNumberFormat="1" applyFont="1" applyBorder="1" applyAlignment="1">
      <alignment horizontal="left"/>
    </xf>
    <xf numFmtId="1" fontId="7" fillId="2" borderId="178" xfId="0" applyNumberFormat="1" applyFont="1" applyFill="1" applyBorder="1" applyProtection="1">
      <protection hidden="1"/>
    </xf>
    <xf numFmtId="1" fontId="7" fillId="0" borderId="178" xfId="0" applyNumberFormat="1" applyFont="1" applyBorder="1"/>
    <xf numFmtId="1" fontId="4" fillId="0" borderId="180" xfId="0" applyNumberFormat="1" applyFont="1" applyBorder="1" applyAlignment="1">
      <alignment horizontal="center" vertical="center" wrapText="1"/>
    </xf>
    <xf numFmtId="1" fontId="4" fillId="0" borderId="181" xfId="0" applyNumberFormat="1" applyFont="1" applyBorder="1" applyAlignment="1">
      <alignment horizontal="left" vertical="center" wrapText="1"/>
    </xf>
    <xf numFmtId="1" fontId="4" fillId="0" borderId="182" xfId="0" applyNumberFormat="1" applyFont="1" applyBorder="1" applyAlignment="1">
      <alignment horizontal="right" wrapText="1"/>
    </xf>
    <xf numFmtId="1" fontId="4" fillId="0" borderId="183" xfId="0" applyNumberFormat="1" applyFont="1" applyBorder="1" applyAlignment="1">
      <alignment horizontal="right" wrapText="1"/>
    </xf>
    <xf numFmtId="1" fontId="4" fillId="0" borderId="180" xfId="0" applyNumberFormat="1" applyFont="1" applyBorder="1" applyAlignment="1">
      <alignment horizontal="right"/>
    </xf>
    <xf numFmtId="1" fontId="4" fillId="4" borderId="182" xfId="0" applyNumberFormat="1" applyFont="1" applyFill="1" applyBorder="1" applyAlignment="1" applyProtection="1">
      <alignment horizontal="right"/>
      <protection locked="0"/>
    </xf>
    <xf numFmtId="1" fontId="4" fillId="4" borderId="180" xfId="0" applyNumberFormat="1" applyFont="1" applyFill="1" applyBorder="1" applyAlignment="1" applyProtection="1">
      <alignment horizontal="right"/>
      <protection locked="0"/>
    </xf>
    <xf numFmtId="1" fontId="4" fillId="4" borderId="178" xfId="0" applyNumberFormat="1" applyFont="1" applyFill="1" applyBorder="1" applyAlignment="1" applyProtection="1">
      <alignment horizontal="right"/>
      <protection locked="0"/>
    </xf>
    <xf numFmtId="1" fontId="9" fillId="0" borderId="178" xfId="0" applyNumberFormat="1" applyFont="1" applyBorder="1" applyAlignment="1">
      <alignment horizontal="center" vertical="center" wrapText="1"/>
    </xf>
    <xf numFmtId="1" fontId="9" fillId="2" borderId="178" xfId="0" applyNumberFormat="1" applyFont="1" applyFill="1" applyBorder="1" applyAlignment="1" applyProtection="1">
      <alignment horizontal="center" vertical="center" wrapText="1"/>
      <protection hidden="1"/>
    </xf>
    <xf numFmtId="1" fontId="4" fillId="0" borderId="179" xfId="0" applyNumberFormat="1" applyFont="1" applyBorder="1"/>
    <xf numFmtId="1" fontId="4" fillId="0" borderId="181" xfId="0" applyNumberFormat="1" applyFont="1" applyBorder="1" applyAlignment="1">
      <alignment vertical="center" wrapText="1"/>
    </xf>
    <xf numFmtId="1" fontId="4" fillId="0" borderId="181" xfId="0" applyNumberFormat="1" applyFont="1" applyBorder="1" applyAlignment="1">
      <alignment horizontal="center" vertical="center" wrapText="1"/>
    </xf>
    <xf numFmtId="1" fontId="4" fillId="0" borderId="187" xfId="0" applyNumberFormat="1" applyFont="1" applyBorder="1" applyAlignment="1">
      <alignment horizontal="center" vertical="center" wrapText="1"/>
    </xf>
    <xf numFmtId="1" fontId="4" fillId="0" borderId="188" xfId="0" applyNumberFormat="1" applyFont="1" applyBorder="1" applyAlignment="1">
      <alignment horizontal="left" vertical="center" wrapText="1"/>
    </xf>
    <xf numFmtId="1" fontId="4" fillId="0" borderId="189" xfId="0" applyNumberFormat="1" applyFont="1" applyBorder="1" applyAlignment="1">
      <alignment horizontal="right" wrapText="1"/>
    </xf>
    <xf numFmtId="1" fontId="4" fillId="0" borderId="187" xfId="0" applyNumberFormat="1" applyFont="1" applyBorder="1" applyAlignment="1">
      <alignment horizontal="right"/>
    </xf>
    <xf numFmtId="1" fontId="4" fillId="0" borderId="188" xfId="0" applyNumberFormat="1" applyFont="1" applyBorder="1" applyAlignment="1">
      <alignment horizontal="center" vertical="center" wrapText="1"/>
    </xf>
    <xf numFmtId="1" fontId="4" fillId="0" borderId="186" xfId="0" applyNumberFormat="1" applyFont="1" applyBorder="1" applyAlignment="1">
      <alignment horizontal="left" vertical="center" wrapText="1"/>
    </xf>
    <xf numFmtId="1" fontId="4" fillId="0" borderId="158" xfId="0" applyNumberFormat="1" applyFont="1" applyBorder="1" applyAlignment="1">
      <alignment horizontal="right"/>
    </xf>
    <xf numFmtId="1" fontId="4" fillId="4" borderId="187" xfId="0" applyNumberFormat="1" applyFont="1" applyFill="1" applyBorder="1" applyProtection="1">
      <protection locked="0"/>
    </xf>
    <xf numFmtId="1" fontId="4" fillId="4" borderId="186" xfId="0" applyNumberFormat="1" applyFont="1" applyFill="1" applyBorder="1" applyProtection="1">
      <protection locked="0"/>
    </xf>
    <xf numFmtId="1" fontId="4" fillId="0" borderId="188" xfId="0" applyNumberFormat="1" applyFont="1" applyBorder="1" applyAlignment="1">
      <alignment horizontal="right" vertical="center" wrapText="1"/>
    </xf>
    <xf numFmtId="1" fontId="4" fillId="4" borderId="189" xfId="0" applyNumberFormat="1" applyFont="1" applyFill="1" applyBorder="1" applyProtection="1">
      <protection locked="0"/>
    </xf>
    <xf numFmtId="1" fontId="4" fillId="0" borderId="189" xfId="0" applyNumberFormat="1" applyFont="1" applyBorder="1"/>
    <xf numFmtId="1" fontId="4" fillId="4" borderId="190" xfId="0" applyNumberFormat="1" applyFont="1" applyFill="1" applyBorder="1" applyProtection="1">
      <protection locked="0"/>
    </xf>
    <xf numFmtId="1" fontId="6" fillId="2" borderId="158" xfId="0" applyNumberFormat="1" applyFont="1" applyFill="1" applyBorder="1" applyAlignment="1" applyProtection="1">
      <alignment horizontal="left"/>
      <protection hidden="1"/>
    </xf>
    <xf numFmtId="1" fontId="6" fillId="2" borderId="158" xfId="0" applyNumberFormat="1" applyFont="1" applyFill="1" applyBorder="1" applyAlignment="1">
      <alignment horizontal="left" wrapText="1"/>
    </xf>
    <xf numFmtId="1" fontId="6" fillId="2" borderId="158" xfId="0" applyNumberFormat="1" applyFont="1" applyFill="1" applyBorder="1" applyAlignment="1" applyProtection="1">
      <alignment horizontal="left" wrapText="1"/>
      <protection hidden="1"/>
    </xf>
    <xf numFmtId="1" fontId="6" fillId="2" borderId="158" xfId="0" applyNumberFormat="1" applyFont="1" applyFill="1" applyBorder="1" applyProtection="1">
      <protection hidden="1"/>
    </xf>
    <xf numFmtId="1" fontId="6" fillId="2" borderId="158" xfId="0" applyNumberFormat="1" applyFont="1" applyFill="1" applyBorder="1" applyAlignment="1" applyProtection="1">
      <alignment wrapText="1"/>
      <protection hidden="1"/>
    </xf>
    <xf numFmtId="1" fontId="4" fillId="0" borderId="187" xfId="0" applyNumberFormat="1" applyFont="1" applyBorder="1" applyAlignment="1" applyProtection="1">
      <alignment horizontal="center" vertical="center" wrapText="1"/>
      <protection hidden="1"/>
    </xf>
    <xf numFmtId="1" fontId="4" fillId="0" borderId="188" xfId="0" applyNumberFormat="1" applyFont="1" applyBorder="1" applyAlignment="1" applyProtection="1">
      <alignment horizontal="left" vertical="center" wrapText="1"/>
      <protection hidden="1"/>
    </xf>
    <xf numFmtId="1" fontId="4" fillId="4" borderId="158" xfId="0" applyNumberFormat="1" applyFont="1" applyFill="1" applyBorder="1" applyProtection="1">
      <protection locked="0"/>
    </xf>
    <xf numFmtId="1" fontId="4" fillId="4" borderId="187" xfId="0" applyNumberFormat="1" applyFont="1" applyFill="1" applyBorder="1" applyAlignment="1" applyProtection="1">
      <alignment wrapText="1"/>
      <protection locked="0"/>
    </xf>
    <xf numFmtId="1" fontId="6" fillId="0" borderId="158" xfId="0" applyNumberFormat="1" applyFont="1" applyBorder="1" applyAlignment="1" applyProtection="1">
      <alignment horizontal="left" wrapText="1"/>
      <protection hidden="1"/>
    </xf>
    <xf numFmtId="1" fontId="6" fillId="0" borderId="193" xfId="0" applyNumberFormat="1" applyFont="1" applyBorder="1" applyAlignment="1">
      <alignment horizontal="left"/>
    </xf>
    <xf numFmtId="1" fontId="7" fillId="2" borderId="194" xfId="0" applyNumberFormat="1" applyFont="1" applyFill="1" applyBorder="1" applyProtection="1">
      <protection hidden="1"/>
    </xf>
    <xf numFmtId="1" fontId="7" fillId="0" borderId="194" xfId="0" applyNumberFormat="1" applyFont="1" applyBorder="1"/>
    <xf numFmtId="1" fontId="4" fillId="0" borderId="196" xfId="0" applyNumberFormat="1" applyFont="1" applyBorder="1" applyAlignment="1">
      <alignment horizontal="center" vertical="center" wrapText="1"/>
    </xf>
    <xf numFmtId="1" fontId="4" fillId="0" borderId="197" xfId="0" applyNumberFormat="1" applyFont="1" applyBorder="1" applyAlignment="1">
      <alignment horizontal="left" vertical="center" wrapText="1"/>
    </xf>
    <xf numFmtId="1" fontId="4" fillId="0" borderId="198" xfId="0" applyNumberFormat="1" applyFont="1" applyBorder="1" applyAlignment="1">
      <alignment horizontal="right" wrapText="1"/>
    </xf>
    <xf numFmtId="1" fontId="4" fillId="0" borderId="199" xfId="0" applyNumberFormat="1" applyFont="1" applyBorder="1" applyAlignment="1">
      <alignment horizontal="right" wrapText="1"/>
    </xf>
    <xf numFmtId="1" fontId="4" fillId="0" borderId="196" xfId="0" applyNumberFormat="1" applyFont="1" applyBorder="1" applyAlignment="1">
      <alignment horizontal="right"/>
    </xf>
    <xf numFmtId="1" fontId="4" fillId="4" borderId="198" xfId="0" applyNumberFormat="1" applyFont="1" applyFill="1" applyBorder="1" applyAlignment="1" applyProtection="1">
      <alignment horizontal="right"/>
      <protection locked="0"/>
    </xf>
    <xf numFmtId="1" fontId="4" fillId="4" borderId="196" xfId="0" applyNumberFormat="1" applyFont="1" applyFill="1" applyBorder="1" applyAlignment="1" applyProtection="1">
      <alignment horizontal="right"/>
      <protection locked="0"/>
    </xf>
    <xf numFmtId="1" fontId="4" fillId="4" borderId="194" xfId="0" applyNumberFormat="1" applyFont="1" applyFill="1" applyBorder="1" applyAlignment="1" applyProtection="1">
      <alignment horizontal="right"/>
      <protection locked="0"/>
    </xf>
    <xf numFmtId="1" fontId="4" fillId="0" borderId="197" xfId="0" applyNumberFormat="1" applyFont="1" applyBorder="1" applyAlignment="1">
      <alignment horizontal="center" vertical="center" wrapText="1"/>
    </xf>
    <xf numFmtId="1" fontId="9" fillId="0" borderId="194" xfId="0" applyNumberFormat="1" applyFont="1" applyBorder="1" applyAlignment="1">
      <alignment horizontal="center" vertical="center" wrapText="1"/>
    </xf>
    <xf numFmtId="1" fontId="9" fillId="2" borderId="194" xfId="0" applyNumberFormat="1" applyFont="1" applyFill="1" applyBorder="1" applyAlignment="1" applyProtection="1">
      <alignment horizontal="center" vertical="center" wrapText="1"/>
      <protection hidden="1"/>
    </xf>
    <xf numFmtId="1" fontId="4" fillId="0" borderId="195" xfId="0" applyNumberFormat="1" applyFont="1" applyBorder="1"/>
    <xf numFmtId="1" fontId="4" fillId="0" borderId="197" xfId="0" applyNumberFormat="1" applyFont="1" applyBorder="1" applyAlignment="1">
      <alignment vertical="center" wrapText="1"/>
    </xf>
    <xf numFmtId="1" fontId="4" fillId="0" borderId="195" xfId="0" applyNumberFormat="1" applyFont="1" applyBorder="1" applyAlignment="1">
      <alignment horizontal="left" vertical="center" wrapText="1"/>
    </xf>
    <xf numFmtId="1" fontId="4" fillId="0" borderId="168" xfId="0" applyNumberFormat="1" applyFont="1" applyBorder="1" applyAlignment="1">
      <alignment horizontal="right"/>
    </xf>
    <xf numFmtId="1" fontId="4" fillId="4" borderId="196" xfId="0" applyNumberFormat="1" applyFont="1" applyFill="1" applyBorder="1" applyProtection="1">
      <protection locked="0"/>
    </xf>
    <xf numFmtId="1" fontId="4" fillId="4" borderId="195" xfId="0" applyNumberFormat="1" applyFont="1" applyFill="1" applyBorder="1" applyProtection="1">
      <protection locked="0"/>
    </xf>
    <xf numFmtId="1" fontId="4" fillId="0" borderId="197" xfId="0" applyNumberFormat="1" applyFont="1" applyBorder="1" applyAlignment="1">
      <alignment horizontal="right" vertical="center" wrapText="1"/>
    </xf>
    <xf numFmtId="1" fontId="4" fillId="4" borderId="198" xfId="0" applyNumberFormat="1" applyFont="1" applyFill="1" applyBorder="1" applyProtection="1">
      <protection locked="0"/>
    </xf>
    <xf numFmtId="1" fontId="4" fillId="0" borderId="198" xfId="0" applyNumberFormat="1" applyFont="1" applyBorder="1"/>
    <xf numFmtId="1" fontId="4" fillId="4" borderId="199" xfId="0" applyNumberFormat="1" applyFont="1" applyFill="1" applyBorder="1" applyProtection="1">
      <protection locked="0"/>
    </xf>
    <xf numFmtId="1" fontId="6" fillId="2" borderId="168" xfId="0" applyNumberFormat="1" applyFont="1" applyFill="1" applyBorder="1" applyAlignment="1" applyProtection="1">
      <alignment horizontal="left"/>
      <protection hidden="1"/>
    </xf>
    <xf numFmtId="1" fontId="6" fillId="2" borderId="168" xfId="0" applyNumberFormat="1" applyFont="1" applyFill="1" applyBorder="1" applyAlignment="1">
      <alignment horizontal="left" wrapText="1"/>
    </xf>
    <xf numFmtId="1" fontId="6" fillId="2" borderId="168" xfId="0" applyNumberFormat="1" applyFont="1" applyFill="1" applyBorder="1" applyAlignment="1" applyProtection="1">
      <alignment horizontal="left" wrapText="1"/>
      <protection hidden="1"/>
    </xf>
    <xf numFmtId="1" fontId="6" fillId="2" borderId="168" xfId="0" applyNumberFormat="1" applyFont="1" applyFill="1" applyBorder="1" applyProtection="1">
      <protection hidden="1"/>
    </xf>
    <xf numFmtId="1" fontId="6" fillId="2" borderId="168" xfId="0" applyNumberFormat="1" applyFont="1" applyFill="1" applyBorder="1" applyAlignment="1" applyProtection="1">
      <alignment wrapText="1"/>
      <protection hidden="1"/>
    </xf>
    <xf numFmtId="1" fontId="4" fillId="0" borderId="196" xfId="0" applyNumberFormat="1" applyFont="1" applyBorder="1" applyAlignment="1" applyProtection="1">
      <alignment horizontal="center" vertical="center" wrapText="1"/>
      <protection hidden="1"/>
    </xf>
    <xf numFmtId="1" fontId="4" fillId="0" borderId="197" xfId="0" applyNumberFormat="1" applyFont="1" applyBorder="1" applyAlignment="1" applyProtection="1">
      <alignment horizontal="left" vertical="center" wrapText="1"/>
      <protection hidden="1"/>
    </xf>
    <xf numFmtId="1" fontId="4" fillId="4" borderId="168" xfId="0" applyNumberFormat="1" applyFont="1" applyFill="1" applyBorder="1" applyProtection="1">
      <protection locked="0"/>
    </xf>
    <xf numFmtId="1" fontId="4" fillId="4" borderId="196" xfId="0" applyNumberFormat="1" applyFont="1" applyFill="1" applyBorder="1" applyAlignment="1" applyProtection="1">
      <alignment wrapText="1"/>
      <protection locked="0"/>
    </xf>
    <xf numFmtId="1" fontId="6" fillId="0" borderId="168" xfId="0" applyNumberFormat="1" applyFont="1" applyBorder="1" applyAlignment="1" applyProtection="1">
      <alignment horizontal="left" wrapText="1"/>
      <protection hidden="1"/>
    </xf>
    <xf numFmtId="1" fontId="6" fillId="0" borderId="202" xfId="0" applyNumberFormat="1" applyFont="1" applyBorder="1" applyAlignment="1">
      <alignment horizontal="left"/>
    </xf>
    <xf numFmtId="1" fontId="7" fillId="2" borderId="203" xfId="0" applyNumberFormat="1" applyFont="1" applyFill="1" applyBorder="1" applyProtection="1">
      <protection hidden="1"/>
    </xf>
    <xf numFmtId="1" fontId="7" fillId="0" borderId="203" xfId="0" applyNumberFormat="1" applyFont="1" applyBorder="1"/>
    <xf numFmtId="1" fontId="4" fillId="0" borderId="205" xfId="0" applyNumberFormat="1" applyFont="1" applyBorder="1" applyAlignment="1">
      <alignment horizontal="center" vertical="center" wrapText="1"/>
    </xf>
    <xf numFmtId="1" fontId="4" fillId="0" borderId="206" xfId="0" applyNumberFormat="1" applyFont="1" applyBorder="1" applyAlignment="1">
      <alignment horizontal="left" vertical="center" wrapText="1"/>
    </xf>
    <xf numFmtId="1" fontId="4" fillId="0" borderId="207" xfId="0" applyNumberFormat="1" applyFont="1" applyBorder="1" applyAlignment="1">
      <alignment horizontal="right" wrapText="1"/>
    </xf>
    <xf numFmtId="1" fontId="4" fillId="0" borderId="208" xfId="0" applyNumberFormat="1" applyFont="1" applyBorder="1" applyAlignment="1">
      <alignment horizontal="right" wrapText="1"/>
    </xf>
    <xf numFmtId="1" fontId="4" fillId="0" borderId="205" xfId="0" applyNumberFormat="1" applyFont="1" applyBorder="1" applyAlignment="1">
      <alignment horizontal="right"/>
    </xf>
    <xf numFmtId="1" fontId="4" fillId="4" borderId="207" xfId="0" applyNumberFormat="1" applyFont="1" applyFill="1" applyBorder="1" applyAlignment="1" applyProtection="1">
      <alignment horizontal="right"/>
      <protection locked="0"/>
    </xf>
    <xf numFmtId="1" fontId="4" fillId="4" borderId="205" xfId="0" applyNumberFormat="1" applyFont="1" applyFill="1" applyBorder="1" applyAlignment="1" applyProtection="1">
      <alignment horizontal="right"/>
      <protection locked="0"/>
    </xf>
    <xf numFmtId="1" fontId="4" fillId="4" borderId="203" xfId="0" applyNumberFormat="1" applyFont="1" applyFill="1" applyBorder="1" applyAlignment="1" applyProtection="1">
      <alignment horizontal="right"/>
      <protection locked="0"/>
    </xf>
    <xf numFmtId="1" fontId="4" fillId="0" borderId="206" xfId="0" applyNumberFormat="1" applyFont="1" applyBorder="1" applyAlignment="1">
      <alignment horizontal="center" vertical="center" wrapText="1"/>
    </xf>
    <xf numFmtId="1" fontId="9" fillId="0" borderId="203" xfId="0" applyNumberFormat="1" applyFont="1" applyBorder="1" applyAlignment="1">
      <alignment horizontal="center" vertical="center" wrapText="1"/>
    </xf>
    <xf numFmtId="1" fontId="9" fillId="2" borderId="203" xfId="0" applyNumberFormat="1" applyFont="1" applyFill="1" applyBorder="1" applyAlignment="1" applyProtection="1">
      <alignment horizontal="center" vertical="center" wrapText="1"/>
      <protection hidden="1"/>
    </xf>
    <xf numFmtId="1" fontId="4" fillId="0" borderId="204" xfId="0" applyNumberFormat="1" applyFont="1" applyBorder="1"/>
    <xf numFmtId="1" fontId="4" fillId="0" borderId="206" xfId="0" applyNumberFormat="1" applyFont="1" applyBorder="1" applyAlignment="1">
      <alignment vertical="center" wrapText="1"/>
    </xf>
    <xf numFmtId="1" fontId="4" fillId="0" borderId="204" xfId="0" applyNumberFormat="1" applyFont="1" applyBorder="1" applyAlignment="1">
      <alignment horizontal="left" vertical="center" wrapText="1"/>
    </xf>
    <xf numFmtId="1" fontId="4" fillId="0" borderId="178" xfId="0" applyNumberFormat="1" applyFont="1" applyBorder="1" applyAlignment="1">
      <alignment horizontal="right"/>
    </xf>
    <xf numFmtId="1" fontId="4" fillId="4" borderId="205" xfId="0" applyNumberFormat="1" applyFont="1" applyFill="1" applyBorder="1" applyProtection="1">
      <protection locked="0"/>
    </xf>
    <xf numFmtId="1" fontId="4" fillId="4" borderId="204" xfId="0" applyNumberFormat="1" applyFont="1" applyFill="1" applyBorder="1" applyProtection="1">
      <protection locked="0"/>
    </xf>
    <xf numFmtId="1" fontId="4" fillId="0" borderId="206" xfId="0" applyNumberFormat="1" applyFont="1" applyBorder="1" applyAlignment="1">
      <alignment horizontal="right" vertical="center" wrapText="1"/>
    </xf>
    <xf numFmtId="1" fontId="4" fillId="4" borderId="207" xfId="0" applyNumberFormat="1" applyFont="1" applyFill="1" applyBorder="1" applyProtection="1">
      <protection locked="0"/>
    </xf>
    <xf numFmtId="1" fontId="4" fillId="0" borderId="207" xfId="0" applyNumberFormat="1" applyFont="1" applyBorder="1"/>
    <xf numFmtId="1" fontId="4" fillId="4" borderId="208" xfId="0" applyNumberFormat="1" applyFont="1" applyFill="1" applyBorder="1" applyProtection="1">
      <protection locked="0"/>
    </xf>
    <xf numFmtId="1" fontId="6" fillId="2" borderId="178" xfId="0" applyNumberFormat="1" applyFont="1" applyFill="1" applyBorder="1" applyAlignment="1" applyProtection="1">
      <alignment horizontal="left"/>
      <protection hidden="1"/>
    </xf>
    <xf numFmtId="1" fontId="6" fillId="2" borderId="178" xfId="0" applyNumberFormat="1" applyFont="1" applyFill="1" applyBorder="1" applyAlignment="1">
      <alignment horizontal="left" wrapText="1"/>
    </xf>
    <xf numFmtId="1" fontId="6" fillId="2" borderId="178" xfId="0" applyNumberFormat="1" applyFont="1" applyFill="1" applyBorder="1" applyAlignment="1" applyProtection="1">
      <alignment horizontal="left" wrapText="1"/>
      <protection hidden="1"/>
    </xf>
    <xf numFmtId="1" fontId="6" fillId="2" borderId="178" xfId="0" applyNumberFormat="1" applyFont="1" applyFill="1" applyBorder="1" applyProtection="1">
      <protection hidden="1"/>
    </xf>
    <xf numFmtId="1" fontId="6" fillId="2" borderId="178" xfId="0" applyNumberFormat="1" applyFont="1" applyFill="1" applyBorder="1" applyAlignment="1" applyProtection="1">
      <alignment wrapText="1"/>
      <protection hidden="1"/>
    </xf>
    <xf numFmtId="1" fontId="4" fillId="0" borderId="205" xfId="0" applyNumberFormat="1" applyFont="1" applyBorder="1" applyAlignment="1" applyProtection="1">
      <alignment horizontal="center" vertical="center" wrapText="1"/>
      <protection hidden="1"/>
    </xf>
    <xf numFmtId="1" fontId="4" fillId="0" borderId="206" xfId="0" applyNumberFormat="1" applyFont="1" applyBorder="1" applyAlignment="1" applyProtection="1">
      <alignment horizontal="left" vertical="center" wrapText="1"/>
      <protection hidden="1"/>
    </xf>
    <xf numFmtId="1" fontId="4" fillId="4" borderId="178" xfId="0" applyNumberFormat="1" applyFont="1" applyFill="1" applyBorder="1" applyProtection="1">
      <protection locked="0"/>
    </xf>
    <xf numFmtId="1" fontId="4" fillId="4" borderId="205" xfId="0" applyNumberFormat="1" applyFont="1" applyFill="1" applyBorder="1" applyAlignment="1" applyProtection="1">
      <alignment wrapText="1"/>
      <protection locked="0"/>
    </xf>
    <xf numFmtId="1" fontId="6" fillId="0" borderId="178" xfId="0" applyNumberFormat="1" applyFont="1" applyBorder="1" applyAlignment="1" applyProtection="1">
      <alignment horizontal="left" wrapText="1"/>
      <protection hidden="1"/>
    </xf>
    <xf numFmtId="1" fontId="6" fillId="0" borderId="212" xfId="0" applyNumberFormat="1" applyFont="1" applyBorder="1" applyAlignment="1">
      <alignment horizontal="left"/>
    </xf>
    <xf numFmtId="1" fontId="7" fillId="2" borderId="213" xfId="0" applyNumberFormat="1" applyFont="1" applyFill="1" applyBorder="1" applyProtection="1">
      <protection hidden="1"/>
    </xf>
    <xf numFmtId="1" fontId="7" fillId="0" borderId="213" xfId="0" applyNumberFormat="1" applyFont="1" applyBorder="1"/>
    <xf numFmtId="1" fontId="4" fillId="0" borderId="215" xfId="0" applyNumberFormat="1" applyFont="1" applyBorder="1" applyAlignment="1">
      <alignment horizontal="center" vertical="center" wrapText="1"/>
    </xf>
    <xf numFmtId="1" fontId="4" fillId="0" borderId="216" xfId="0" applyNumberFormat="1" applyFont="1" applyBorder="1" applyAlignment="1">
      <alignment horizontal="left" vertical="center" wrapText="1"/>
    </xf>
    <xf numFmtId="1" fontId="4" fillId="0" borderId="217" xfId="0" applyNumberFormat="1" applyFont="1" applyBorder="1" applyAlignment="1">
      <alignment horizontal="right" wrapText="1"/>
    </xf>
    <xf numFmtId="1" fontId="4" fillId="0" borderId="218" xfId="0" applyNumberFormat="1" applyFont="1" applyBorder="1" applyAlignment="1">
      <alignment horizontal="right" wrapText="1"/>
    </xf>
    <xf numFmtId="1" fontId="4" fillId="0" borderId="215" xfId="0" applyNumberFormat="1" applyFont="1" applyBorder="1" applyAlignment="1">
      <alignment horizontal="right"/>
    </xf>
    <xf numFmtId="1" fontId="4" fillId="4" borderId="217" xfId="0" applyNumberFormat="1" applyFont="1" applyFill="1" applyBorder="1" applyAlignment="1" applyProtection="1">
      <alignment horizontal="right"/>
      <protection locked="0"/>
    </xf>
    <xf numFmtId="1" fontId="4" fillId="4" borderId="215" xfId="0" applyNumberFormat="1" applyFont="1" applyFill="1" applyBorder="1" applyAlignment="1" applyProtection="1">
      <alignment horizontal="right"/>
      <protection locked="0"/>
    </xf>
    <xf numFmtId="1" fontId="4" fillId="4" borderId="213" xfId="0" applyNumberFormat="1" applyFont="1" applyFill="1" applyBorder="1" applyAlignment="1" applyProtection="1">
      <alignment horizontal="right"/>
      <protection locked="0"/>
    </xf>
    <xf numFmtId="1" fontId="4" fillId="0" borderId="216" xfId="0" applyNumberFormat="1" applyFont="1" applyBorder="1" applyAlignment="1">
      <alignment horizontal="center" vertical="center" wrapText="1"/>
    </xf>
    <xf numFmtId="1" fontId="9" fillId="0" borderId="213" xfId="0" applyNumberFormat="1" applyFont="1" applyBorder="1" applyAlignment="1">
      <alignment horizontal="center" vertical="center" wrapText="1"/>
    </xf>
    <xf numFmtId="1" fontId="9" fillId="2" borderId="213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178" xfId="0" applyNumberFormat="1" applyFont="1" applyBorder="1"/>
    <xf numFmtId="1" fontId="4" fillId="0" borderId="214" xfId="0" applyNumberFormat="1" applyFont="1" applyBorder="1"/>
    <xf numFmtId="1" fontId="6" fillId="2" borderId="178" xfId="0" applyNumberFormat="1" applyFont="1" applyFill="1" applyBorder="1"/>
    <xf numFmtId="1" fontId="4" fillId="0" borderId="216" xfId="0" applyNumberFormat="1" applyFont="1" applyBorder="1" applyAlignment="1">
      <alignment vertical="center" wrapText="1"/>
    </xf>
    <xf numFmtId="1" fontId="10" fillId="0" borderId="178" xfId="0" applyNumberFormat="1" applyFont="1" applyBorder="1" applyAlignment="1" applyProtection="1">
      <alignment horizontal="left"/>
      <protection hidden="1"/>
    </xf>
    <xf numFmtId="1" fontId="4" fillId="0" borderId="214" xfId="0" applyNumberFormat="1" applyFont="1" applyBorder="1" applyAlignment="1">
      <alignment horizontal="left" vertical="center" wrapText="1"/>
    </xf>
    <xf numFmtId="1" fontId="4" fillId="0" borderId="185" xfId="0" applyNumberFormat="1" applyFont="1" applyBorder="1" applyAlignment="1">
      <alignment horizontal="right"/>
    </xf>
    <xf numFmtId="1" fontId="4" fillId="4" borderId="215" xfId="0" applyNumberFormat="1" applyFont="1" applyFill="1" applyBorder="1" applyProtection="1">
      <protection locked="0"/>
    </xf>
    <xf numFmtId="1" fontId="4" fillId="4" borderId="214" xfId="0" applyNumberFormat="1" applyFont="1" applyFill="1" applyBorder="1" applyProtection="1">
      <protection locked="0"/>
    </xf>
    <xf numFmtId="1" fontId="4" fillId="0" borderId="216" xfId="0" applyNumberFormat="1" applyFont="1" applyBorder="1" applyAlignment="1">
      <alignment horizontal="right" vertical="center" wrapText="1"/>
    </xf>
    <xf numFmtId="1" fontId="4" fillId="4" borderId="217" xfId="0" applyNumberFormat="1" applyFont="1" applyFill="1" applyBorder="1" applyProtection="1">
      <protection locked="0"/>
    </xf>
    <xf numFmtId="1" fontId="4" fillId="0" borderId="217" xfId="0" applyNumberFormat="1" applyFont="1" applyBorder="1"/>
    <xf numFmtId="1" fontId="4" fillId="4" borderId="218" xfId="0" applyNumberFormat="1" applyFont="1" applyFill="1" applyBorder="1" applyProtection="1">
      <protection locked="0"/>
    </xf>
    <xf numFmtId="1" fontId="6" fillId="2" borderId="185" xfId="0" applyNumberFormat="1" applyFont="1" applyFill="1" applyBorder="1" applyAlignment="1" applyProtection="1">
      <alignment horizontal="left"/>
      <protection hidden="1"/>
    </xf>
    <xf numFmtId="1" fontId="6" fillId="2" borderId="185" xfId="0" applyNumberFormat="1" applyFont="1" applyFill="1" applyBorder="1" applyAlignment="1">
      <alignment horizontal="left" wrapText="1"/>
    </xf>
    <xf numFmtId="1" fontId="6" fillId="2" borderId="185" xfId="0" applyNumberFormat="1" applyFont="1" applyFill="1" applyBorder="1" applyAlignment="1" applyProtection="1">
      <alignment horizontal="left" wrapText="1"/>
      <protection hidden="1"/>
    </xf>
    <xf numFmtId="1" fontId="6" fillId="2" borderId="185" xfId="0" applyNumberFormat="1" applyFont="1" applyFill="1" applyBorder="1" applyProtection="1">
      <protection hidden="1"/>
    </xf>
    <xf numFmtId="1" fontId="7" fillId="2" borderId="185" xfId="0" applyNumberFormat="1" applyFont="1" applyFill="1" applyBorder="1" applyProtection="1">
      <protection hidden="1"/>
    </xf>
    <xf numFmtId="1" fontId="6" fillId="2" borderId="185" xfId="0" applyNumberFormat="1" applyFont="1" applyFill="1" applyBorder="1" applyAlignment="1" applyProtection="1">
      <alignment wrapText="1"/>
      <protection hidden="1"/>
    </xf>
    <xf numFmtId="1" fontId="4" fillId="0" borderId="215" xfId="0" applyNumberFormat="1" applyFont="1" applyBorder="1" applyAlignment="1" applyProtection="1">
      <alignment horizontal="center" vertical="center" wrapText="1"/>
      <protection hidden="1"/>
    </xf>
    <xf numFmtId="1" fontId="4" fillId="0" borderId="216" xfId="0" applyNumberFormat="1" applyFont="1" applyBorder="1" applyAlignment="1" applyProtection="1">
      <alignment horizontal="left" vertical="center" wrapText="1"/>
      <protection hidden="1"/>
    </xf>
    <xf numFmtId="1" fontId="4" fillId="4" borderId="185" xfId="0" applyNumberFormat="1" applyFont="1" applyFill="1" applyBorder="1" applyProtection="1">
      <protection locked="0"/>
    </xf>
    <xf numFmtId="1" fontId="4" fillId="4" borderId="215" xfId="0" applyNumberFormat="1" applyFont="1" applyFill="1" applyBorder="1" applyAlignment="1" applyProtection="1">
      <alignment wrapText="1"/>
      <protection locked="0"/>
    </xf>
    <xf numFmtId="1" fontId="6" fillId="0" borderId="185" xfId="0" applyNumberFormat="1" applyFont="1" applyBorder="1" applyAlignment="1" applyProtection="1">
      <alignment horizontal="left" wrapText="1"/>
      <protection hidden="1"/>
    </xf>
    <xf numFmtId="1" fontId="6" fillId="0" borderId="221" xfId="0" applyNumberFormat="1" applyFont="1" applyBorder="1" applyAlignment="1">
      <alignment horizontal="left"/>
    </xf>
    <xf numFmtId="1" fontId="7" fillId="2" borderId="222" xfId="0" applyNumberFormat="1" applyFont="1" applyFill="1" applyBorder="1" applyProtection="1">
      <protection hidden="1"/>
    </xf>
    <xf numFmtId="1" fontId="7" fillId="0" borderId="222" xfId="0" applyNumberFormat="1" applyFont="1" applyBorder="1"/>
    <xf numFmtId="1" fontId="4" fillId="0" borderId="224" xfId="0" applyNumberFormat="1" applyFont="1" applyBorder="1" applyAlignment="1">
      <alignment horizontal="center" vertical="center" wrapText="1"/>
    </xf>
    <xf numFmtId="1" fontId="4" fillId="0" borderId="225" xfId="0" applyNumberFormat="1" applyFont="1" applyBorder="1" applyAlignment="1">
      <alignment horizontal="left" vertical="center" wrapText="1"/>
    </xf>
    <xf numFmtId="1" fontId="4" fillId="0" borderId="226" xfId="0" applyNumberFormat="1" applyFont="1" applyBorder="1" applyAlignment="1">
      <alignment horizontal="right" wrapText="1"/>
    </xf>
    <xf numFmtId="1" fontId="4" fillId="0" borderId="227" xfId="0" applyNumberFormat="1" applyFont="1" applyBorder="1" applyAlignment="1">
      <alignment horizontal="right" wrapText="1"/>
    </xf>
    <xf numFmtId="1" fontId="4" fillId="0" borderId="224" xfId="0" applyNumberFormat="1" applyFont="1" applyBorder="1" applyAlignment="1">
      <alignment horizontal="right"/>
    </xf>
    <xf numFmtId="1" fontId="4" fillId="4" borderId="226" xfId="0" applyNumberFormat="1" applyFont="1" applyFill="1" applyBorder="1" applyAlignment="1" applyProtection="1">
      <alignment horizontal="right"/>
      <protection locked="0"/>
    </xf>
    <xf numFmtId="1" fontId="4" fillId="4" borderId="224" xfId="0" applyNumberFormat="1" applyFont="1" applyFill="1" applyBorder="1" applyAlignment="1" applyProtection="1">
      <alignment horizontal="right"/>
      <protection locked="0"/>
    </xf>
    <xf numFmtId="1" fontId="4" fillId="4" borderId="222" xfId="0" applyNumberFormat="1" applyFont="1" applyFill="1" applyBorder="1" applyAlignment="1" applyProtection="1">
      <alignment horizontal="right"/>
      <protection locked="0"/>
    </xf>
    <xf numFmtId="1" fontId="4" fillId="0" borderId="225" xfId="0" applyNumberFormat="1" applyFont="1" applyBorder="1" applyAlignment="1">
      <alignment horizontal="center" vertical="center" wrapText="1"/>
    </xf>
    <xf numFmtId="1" fontId="9" fillId="0" borderId="222" xfId="0" applyNumberFormat="1" applyFont="1" applyBorder="1" applyAlignment="1">
      <alignment horizontal="center" vertical="center" wrapText="1"/>
    </xf>
    <xf numFmtId="1" fontId="9" fillId="2" borderId="222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185" xfId="0" applyNumberFormat="1" applyFont="1" applyBorder="1"/>
    <xf numFmtId="1" fontId="7" fillId="0" borderId="185" xfId="0" applyNumberFormat="1" applyFont="1" applyBorder="1"/>
    <xf numFmtId="1" fontId="4" fillId="0" borderId="223" xfId="0" applyNumberFormat="1" applyFont="1" applyBorder="1"/>
    <xf numFmtId="1" fontId="6" fillId="2" borderId="185" xfId="0" applyNumberFormat="1" applyFont="1" applyFill="1" applyBorder="1"/>
    <xf numFmtId="1" fontId="4" fillId="0" borderId="225" xfId="0" applyNumberFormat="1" applyFont="1" applyBorder="1" applyAlignment="1">
      <alignment vertical="center" wrapText="1"/>
    </xf>
    <xf numFmtId="1" fontId="10" fillId="0" borderId="185" xfId="0" applyNumberFormat="1" applyFont="1" applyBorder="1" applyAlignment="1" applyProtection="1">
      <alignment horizontal="left"/>
      <protection hidden="1"/>
    </xf>
    <xf numFmtId="1" fontId="3" fillId="2" borderId="0" xfId="0" applyNumberFormat="1" applyFont="1" applyFill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2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center" wrapText="1"/>
    </xf>
    <xf numFmtId="1" fontId="4" fillId="0" borderId="2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/>
    </xf>
    <xf numFmtId="1" fontId="4" fillId="0" borderId="15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 wrapText="1"/>
    </xf>
    <xf numFmtId="1" fontId="4" fillId="0" borderId="2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1" fontId="4" fillId="0" borderId="22" xfId="0" applyNumberFormat="1" applyFont="1" applyBorder="1" applyAlignment="1">
      <alignment horizontal="center" vertical="center" wrapText="1"/>
    </xf>
    <xf numFmtId="1" fontId="4" fillId="0" borderId="15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17" xfId="0" applyNumberFormat="1" applyFont="1" applyBorder="1" applyAlignment="1">
      <alignment horizontal="center" vertical="center" wrapText="1"/>
    </xf>
    <xf numFmtId="1" fontId="4" fillId="0" borderId="26" xfId="0" applyNumberFormat="1" applyFont="1" applyBorder="1" applyAlignment="1">
      <alignment horizontal="center" vertical="center" wrapText="1"/>
    </xf>
    <xf numFmtId="1" fontId="4" fillId="0" borderId="18" xfId="0" applyNumberFormat="1" applyFont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center" vertical="center" wrapText="1"/>
    </xf>
    <xf numFmtId="1" fontId="4" fillId="0" borderId="19" xfId="0" applyNumberFormat="1" applyFont="1" applyBorder="1" applyAlignment="1">
      <alignment horizontal="center" vertical="center" wrapText="1"/>
    </xf>
    <xf numFmtId="1" fontId="4" fillId="0" borderId="27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left" vertical="center" wrapText="1"/>
    </xf>
    <xf numFmtId="1" fontId="4" fillId="0" borderId="11" xfId="0" applyNumberFormat="1" applyFont="1" applyBorder="1" applyAlignment="1">
      <alignment horizontal="left" vertical="center" wrapText="1"/>
    </xf>
    <xf numFmtId="1" fontId="4" fillId="0" borderId="22" xfId="0" applyNumberFormat="1" applyFont="1" applyBorder="1" applyAlignment="1">
      <alignment horizontal="left" vertical="center" wrapText="1"/>
    </xf>
    <xf numFmtId="1" fontId="4" fillId="0" borderId="5" xfId="0" applyNumberFormat="1" applyFont="1" applyBorder="1" applyAlignment="1">
      <alignment horizontal="left" vertical="center" wrapText="1"/>
    </xf>
    <xf numFmtId="1" fontId="4" fillId="0" borderId="15" xfId="0" applyNumberFormat="1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1" fontId="4" fillId="0" borderId="2" xfId="0" applyNumberFormat="1" applyFont="1" applyBorder="1" applyAlignment="1" applyProtection="1">
      <alignment horizontal="center" vertical="center"/>
      <protection hidden="1"/>
    </xf>
    <xf numFmtId="1" fontId="4" fillId="0" borderId="4" xfId="0" applyNumberFormat="1" applyFont="1" applyBorder="1" applyAlignment="1" applyProtection="1">
      <alignment horizontal="center" vertical="center"/>
      <protection hidden="1"/>
    </xf>
    <xf numFmtId="1" fontId="4" fillId="0" borderId="73" xfId="0" applyNumberFormat="1" applyFont="1" applyBorder="1" applyAlignment="1" applyProtection="1">
      <alignment horizontal="center" vertical="center"/>
      <protection hidden="1"/>
    </xf>
    <xf numFmtId="1" fontId="4" fillId="0" borderId="18" xfId="0" applyNumberFormat="1" applyFont="1" applyBorder="1" applyAlignment="1" applyProtection="1">
      <alignment horizontal="center" vertical="center"/>
      <protection hidden="1"/>
    </xf>
    <xf numFmtId="1" fontId="4" fillId="0" borderId="12" xfId="0" applyNumberFormat="1" applyFont="1" applyBorder="1" applyAlignment="1" applyProtection="1">
      <alignment horizontal="center" vertical="center"/>
      <protection hidden="1"/>
    </xf>
    <xf numFmtId="1" fontId="4" fillId="0" borderId="14" xfId="0" applyNumberFormat="1" applyFont="1" applyBorder="1" applyAlignment="1" applyProtection="1">
      <alignment horizontal="center" vertical="center"/>
      <protection hidden="1"/>
    </xf>
    <xf numFmtId="1" fontId="4" fillId="0" borderId="2" xfId="0" applyNumberFormat="1" applyFont="1" applyBorder="1" applyAlignment="1" applyProtection="1">
      <alignment horizontal="center" vertical="center" wrapText="1"/>
      <protection hidden="1"/>
    </xf>
    <xf numFmtId="1" fontId="4" fillId="0" borderId="3" xfId="0" applyNumberFormat="1" applyFont="1" applyBorder="1" applyAlignment="1" applyProtection="1">
      <alignment horizontal="center" vertical="center" wrapText="1"/>
      <protection hidden="1"/>
    </xf>
    <xf numFmtId="1" fontId="4" fillId="0" borderId="4" xfId="0" applyNumberFormat="1" applyFont="1" applyBorder="1" applyAlignment="1" applyProtection="1">
      <alignment horizontal="center" vertical="center" wrapText="1"/>
      <protection hidden="1"/>
    </xf>
    <xf numFmtId="1" fontId="4" fillId="0" borderId="12" xfId="0" applyNumberFormat="1" applyFont="1" applyBorder="1" applyAlignment="1" applyProtection="1">
      <alignment horizontal="center" vertical="center" wrapText="1"/>
      <protection hidden="1"/>
    </xf>
    <xf numFmtId="1" fontId="4" fillId="0" borderId="13" xfId="0" applyNumberFormat="1" applyFont="1" applyBorder="1" applyAlignment="1" applyProtection="1">
      <alignment horizontal="center" vertical="center" wrapText="1"/>
      <protection hidden="1"/>
    </xf>
    <xf numFmtId="1" fontId="4" fillId="0" borderId="14" xfId="0" applyNumberFormat="1" applyFont="1" applyBorder="1" applyAlignment="1" applyProtection="1">
      <alignment horizontal="center" vertical="center" wrapText="1"/>
      <protection hidden="1"/>
    </xf>
    <xf numFmtId="1" fontId="6" fillId="0" borderId="6" xfId="0" applyNumberFormat="1" applyFont="1" applyBorder="1" applyAlignment="1" applyProtection="1">
      <alignment horizontal="left" wrapText="1"/>
      <protection hidden="1"/>
    </xf>
    <xf numFmtId="1" fontId="4" fillId="0" borderId="5" xfId="0" applyNumberFormat="1" applyFont="1" applyBorder="1" applyAlignment="1" applyProtection="1">
      <alignment horizontal="center" vertical="center" wrapText="1"/>
      <protection hidden="1"/>
    </xf>
    <xf numFmtId="1" fontId="4" fillId="0" borderId="6" xfId="0" applyNumberFormat="1" applyFont="1" applyBorder="1" applyAlignment="1" applyProtection="1">
      <alignment horizontal="center" vertical="center" wrapText="1"/>
      <protection hidden="1"/>
    </xf>
    <xf numFmtId="1" fontId="4" fillId="0" borderId="7" xfId="0" applyNumberFormat="1" applyFont="1" applyBorder="1" applyAlignment="1" applyProtection="1">
      <alignment horizontal="center" vertical="center" wrapText="1"/>
      <protection hidden="1"/>
    </xf>
    <xf numFmtId="1" fontId="4" fillId="0" borderId="1" xfId="0" applyNumberFormat="1" applyFont="1" applyBorder="1" applyAlignment="1" applyProtection="1">
      <alignment horizontal="left" vertical="center" wrapText="1"/>
      <protection hidden="1"/>
    </xf>
    <xf numFmtId="1" fontId="4" fillId="0" borderId="11" xfId="0" applyNumberFormat="1" applyFont="1" applyBorder="1" applyAlignment="1" applyProtection="1">
      <alignment horizontal="left" vertical="center" wrapText="1"/>
      <protection hidden="1"/>
    </xf>
    <xf numFmtId="1" fontId="4" fillId="0" borderId="22" xfId="0" applyNumberFormat="1" applyFont="1" applyBorder="1" applyAlignment="1" applyProtection="1">
      <alignment horizontal="left" vertical="center" wrapText="1"/>
      <protection hidden="1"/>
    </xf>
    <xf numFmtId="1" fontId="4" fillId="0" borderId="15" xfId="0" applyNumberFormat="1" applyFont="1" applyBorder="1" applyAlignment="1" applyProtection="1">
      <alignment horizontal="center" vertical="center" wrapText="1"/>
      <protection hidden="1"/>
    </xf>
    <xf numFmtId="1" fontId="4" fillId="0" borderId="53" xfId="0" applyNumberFormat="1" applyFont="1" applyBorder="1" applyAlignment="1" applyProtection="1">
      <alignment horizontal="center" vertical="center" wrapText="1"/>
      <protection hidden="1"/>
    </xf>
    <xf numFmtId="1" fontId="4" fillId="0" borderId="23" xfId="0" applyNumberFormat="1" applyFont="1" applyBorder="1" applyAlignment="1" applyProtection="1">
      <alignment horizontal="center" vertical="center" wrapText="1"/>
      <protection hidden="1"/>
    </xf>
    <xf numFmtId="1" fontId="4" fillId="0" borderId="61" xfId="0" applyNumberFormat="1" applyFont="1" applyBorder="1" applyAlignment="1" applyProtection="1">
      <alignment horizontal="center" vertical="center" wrapText="1"/>
      <protection hidden="1"/>
    </xf>
    <xf numFmtId="1" fontId="4" fillId="0" borderId="9" xfId="0" applyNumberFormat="1" applyFont="1" applyBorder="1" applyAlignment="1" applyProtection="1">
      <alignment horizontal="center" vertical="center" wrapText="1"/>
      <protection hidden="1"/>
    </xf>
    <xf numFmtId="1" fontId="4" fillId="0" borderId="26" xfId="0" applyNumberFormat="1" applyFont="1" applyBorder="1" applyAlignment="1" applyProtection="1">
      <alignment horizontal="center" vertical="center" wrapText="1"/>
      <protection hidden="1"/>
    </xf>
    <xf numFmtId="1" fontId="4" fillId="0" borderId="1" xfId="0" applyNumberFormat="1" applyFont="1" applyBorder="1" applyAlignment="1" applyProtection="1">
      <alignment horizontal="center" vertical="center" wrapText="1"/>
      <protection hidden="1"/>
    </xf>
    <xf numFmtId="1" fontId="4" fillId="0" borderId="22" xfId="0" applyNumberFormat="1" applyFont="1" applyBorder="1" applyAlignment="1" applyProtection="1">
      <alignment horizontal="center" vertical="center" wrapText="1"/>
      <protection hidden="1"/>
    </xf>
    <xf numFmtId="1" fontId="4" fillId="0" borderId="78" xfId="0" applyNumberFormat="1" applyFont="1" applyBorder="1" applyAlignment="1" applyProtection="1">
      <alignment horizontal="center" vertical="center" wrapText="1"/>
      <protection hidden="1"/>
    </xf>
    <xf numFmtId="1" fontId="4" fillId="0" borderId="79" xfId="0" applyNumberFormat="1" applyFont="1" applyBorder="1" applyAlignment="1" applyProtection="1">
      <alignment horizontal="center" vertical="center" wrapText="1"/>
      <protection hidden="1"/>
    </xf>
    <xf numFmtId="1" fontId="4" fillId="0" borderId="58" xfId="0" applyNumberFormat="1" applyFont="1" applyBorder="1" applyAlignment="1" applyProtection="1">
      <alignment horizontal="center" vertical="center" wrapText="1"/>
      <protection hidden="1"/>
    </xf>
    <xf numFmtId="1" fontId="4" fillId="0" borderId="71" xfId="0" applyNumberFormat="1" applyFont="1" applyBorder="1" applyAlignment="1" applyProtection="1">
      <alignment horizontal="center" vertical="center" wrapText="1"/>
      <protection hidden="1"/>
    </xf>
    <xf numFmtId="1" fontId="4" fillId="0" borderId="77" xfId="0" applyNumberFormat="1" applyFont="1" applyBorder="1" applyAlignment="1" applyProtection="1">
      <alignment horizontal="center" vertical="center" wrapText="1"/>
      <protection hidden="1"/>
    </xf>
    <xf numFmtId="1" fontId="4" fillId="0" borderId="86" xfId="0" applyNumberFormat="1" applyFont="1" applyBorder="1" applyAlignment="1">
      <alignment horizontal="center" vertical="center"/>
    </xf>
    <xf numFmtId="1" fontId="4" fillId="0" borderId="84" xfId="0" applyNumberFormat="1" applyFont="1" applyBorder="1" applyAlignment="1">
      <alignment horizontal="center" vertical="center" wrapText="1"/>
    </xf>
    <xf numFmtId="1" fontId="4" fillId="0" borderId="83" xfId="0" applyNumberFormat="1" applyFont="1" applyBorder="1" applyAlignment="1">
      <alignment horizontal="center" vertical="center" wrapText="1"/>
    </xf>
    <xf numFmtId="1" fontId="4" fillId="0" borderId="85" xfId="0" applyNumberFormat="1" applyFont="1" applyBorder="1" applyAlignment="1">
      <alignment horizontal="center" vertical="center" wrapText="1"/>
    </xf>
    <xf numFmtId="1" fontId="4" fillId="0" borderId="53" xfId="0" applyNumberFormat="1" applyFont="1" applyBorder="1" applyAlignment="1">
      <alignment horizontal="center" vertical="center" wrapText="1"/>
    </xf>
    <xf numFmtId="1" fontId="4" fillId="0" borderId="86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/>
    </xf>
    <xf numFmtId="1" fontId="4" fillId="3" borderId="90" xfId="0" applyNumberFormat="1" applyFont="1" applyFill="1" applyBorder="1" applyAlignment="1">
      <alignment horizontal="center" vertical="center" wrapText="1"/>
    </xf>
    <xf numFmtId="1" fontId="4" fillId="3" borderId="91" xfId="0" applyNumberFormat="1" applyFont="1" applyFill="1" applyBorder="1" applyAlignment="1">
      <alignment horizontal="center" vertical="center" wrapText="1"/>
    </xf>
    <xf numFmtId="1" fontId="6" fillId="0" borderId="83" xfId="0" applyNumberFormat="1" applyFont="1" applyBorder="1" applyAlignment="1">
      <alignment horizontal="left"/>
    </xf>
    <xf numFmtId="1" fontId="4" fillId="0" borderId="77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86" xfId="0" applyFont="1" applyFill="1" applyBorder="1" applyAlignment="1">
      <alignment horizontal="left" vertical="center" wrapText="1"/>
    </xf>
    <xf numFmtId="1" fontId="4" fillId="0" borderId="99" xfId="0" applyNumberFormat="1" applyFont="1" applyBorder="1" applyAlignment="1">
      <alignment horizontal="center" vertical="center" wrapText="1"/>
    </xf>
    <xf numFmtId="1" fontId="4" fillId="0" borderId="100" xfId="0" applyNumberFormat="1" applyFont="1" applyBorder="1" applyAlignment="1">
      <alignment horizontal="center" vertical="center" wrapText="1"/>
    </xf>
    <xf numFmtId="1" fontId="4" fillId="0" borderId="101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/>
    </xf>
    <xf numFmtId="1" fontId="4" fillId="0" borderId="83" xfId="0" applyNumberFormat="1" applyFont="1" applyBorder="1" applyAlignment="1">
      <alignment horizontal="center" vertical="center"/>
    </xf>
    <xf numFmtId="1" fontId="4" fillId="0" borderId="84" xfId="0" applyNumberFormat="1" applyFont="1" applyBorder="1" applyAlignment="1">
      <alignment horizontal="center" vertical="center"/>
    </xf>
    <xf numFmtId="1" fontId="4" fillId="0" borderId="53" xfId="0" applyNumberFormat="1" applyFont="1" applyBorder="1" applyAlignment="1">
      <alignment horizontal="left" vertical="center" wrapText="1"/>
    </xf>
    <xf numFmtId="1" fontId="4" fillId="0" borderId="23" xfId="0" applyNumberFormat="1" applyFont="1" applyBorder="1" applyAlignment="1">
      <alignment horizontal="center" wrapText="1"/>
    </xf>
    <xf numFmtId="1" fontId="4" fillId="0" borderId="88" xfId="0" applyNumberFormat="1" applyFont="1" applyBorder="1" applyAlignment="1">
      <alignment horizontal="center" wrapText="1"/>
    </xf>
    <xf numFmtId="1" fontId="4" fillId="0" borderId="23" xfId="0" applyNumberFormat="1" applyFont="1" applyBorder="1" applyAlignment="1">
      <alignment horizontal="center" vertical="center" wrapText="1"/>
    </xf>
    <xf numFmtId="1" fontId="4" fillId="0" borderId="88" xfId="0" applyNumberFormat="1" applyFont="1" applyBorder="1" applyAlignment="1">
      <alignment horizontal="center" vertical="center" wrapText="1"/>
    </xf>
    <xf numFmtId="1" fontId="4" fillId="0" borderId="102" xfId="0" applyNumberFormat="1" applyFont="1" applyBorder="1" applyAlignment="1">
      <alignment horizontal="center" vertical="center" wrapText="1"/>
    </xf>
    <xf numFmtId="1" fontId="4" fillId="0" borderId="24" xfId="0" applyNumberFormat="1" applyFont="1" applyBorder="1" applyAlignment="1">
      <alignment horizontal="center" vertical="center" wrapText="1"/>
    </xf>
    <xf numFmtId="1" fontId="4" fillId="0" borderId="103" xfId="0" applyNumberFormat="1" applyFont="1" applyBorder="1" applyAlignment="1">
      <alignment horizontal="center" vertical="center" wrapText="1"/>
    </xf>
    <xf numFmtId="1" fontId="4" fillId="0" borderId="58" xfId="0" applyNumberFormat="1" applyFont="1" applyBorder="1" applyAlignment="1">
      <alignment horizontal="center" vertical="center" wrapText="1"/>
    </xf>
    <xf numFmtId="1" fontId="4" fillId="0" borderId="71" xfId="0" applyNumberFormat="1" applyFont="1" applyBorder="1" applyAlignment="1">
      <alignment horizontal="center" vertical="center" wrapText="1"/>
    </xf>
    <xf numFmtId="1" fontId="4" fillId="0" borderId="113" xfId="0" applyNumberFormat="1" applyFont="1" applyBorder="1" applyAlignment="1">
      <alignment horizontal="center" vertical="center"/>
    </xf>
    <xf numFmtId="1" fontId="4" fillId="0" borderId="111" xfId="0" applyNumberFormat="1" applyFont="1" applyBorder="1" applyAlignment="1">
      <alignment horizontal="center" vertical="center" wrapText="1"/>
    </xf>
    <xf numFmtId="1" fontId="4" fillId="0" borderId="110" xfId="0" applyNumberFormat="1" applyFont="1" applyBorder="1" applyAlignment="1">
      <alignment horizontal="center" vertical="center" wrapText="1"/>
    </xf>
    <xf numFmtId="1" fontId="4" fillId="0" borderId="112" xfId="0" applyNumberFormat="1" applyFont="1" applyBorder="1" applyAlignment="1">
      <alignment horizontal="center" vertical="center" wrapText="1"/>
    </xf>
    <xf numFmtId="1" fontId="4" fillId="0" borderId="113" xfId="0" applyNumberFormat="1" applyFont="1" applyBorder="1" applyAlignment="1">
      <alignment horizontal="center" vertical="center" wrapText="1"/>
    </xf>
    <xf numFmtId="1" fontId="4" fillId="0" borderId="115" xfId="0" applyNumberFormat="1" applyFont="1" applyBorder="1" applyAlignment="1">
      <alignment horizontal="center" vertical="center" wrapText="1"/>
    </xf>
    <xf numFmtId="1" fontId="4" fillId="0" borderId="113" xfId="0" applyNumberFormat="1" applyFont="1" applyBorder="1" applyAlignment="1">
      <alignment horizontal="left" vertical="center" wrapText="1"/>
    </xf>
    <xf numFmtId="1" fontId="4" fillId="0" borderId="111" xfId="0" applyNumberFormat="1" applyFont="1" applyBorder="1" applyAlignment="1" applyProtection="1">
      <alignment horizontal="center" vertical="center"/>
      <protection hidden="1"/>
    </xf>
    <xf numFmtId="1" fontId="4" fillId="0" borderId="112" xfId="0" applyNumberFormat="1" applyFont="1" applyBorder="1" applyAlignment="1" applyProtection="1">
      <alignment horizontal="center" vertical="center"/>
      <protection hidden="1"/>
    </xf>
    <xf numFmtId="1" fontId="4" fillId="0" borderId="111" xfId="0" applyNumberFormat="1" applyFont="1" applyBorder="1" applyAlignment="1" applyProtection="1">
      <alignment horizontal="center" vertical="center" wrapText="1"/>
      <protection hidden="1"/>
    </xf>
    <xf numFmtId="1" fontId="4" fillId="0" borderId="108" xfId="0" applyNumberFormat="1" applyFont="1" applyBorder="1" applyAlignment="1" applyProtection="1">
      <alignment horizontal="center" vertical="center" wrapText="1"/>
      <protection hidden="1"/>
    </xf>
    <xf numFmtId="1" fontId="4" fillId="0" borderId="112" xfId="0" applyNumberFormat="1" applyFont="1" applyBorder="1" applyAlignment="1" applyProtection="1">
      <alignment horizontal="center" vertical="center" wrapText="1"/>
      <protection hidden="1"/>
    </xf>
    <xf numFmtId="1" fontId="4" fillId="0" borderId="113" xfId="0" applyNumberFormat="1" applyFont="1" applyBorder="1" applyAlignment="1" applyProtection="1">
      <alignment horizontal="left" vertical="center" wrapText="1"/>
      <protection hidden="1"/>
    </xf>
    <xf numFmtId="1" fontId="4" fillId="0" borderId="114" xfId="0" applyNumberFormat="1" applyFont="1" applyBorder="1" applyAlignment="1" applyProtection="1">
      <alignment horizontal="center" vertical="center" wrapText="1"/>
      <protection hidden="1"/>
    </xf>
    <xf numFmtId="1" fontId="4" fillId="0" borderId="113" xfId="0" applyNumberFormat="1" applyFont="1" applyBorder="1" applyAlignment="1" applyProtection="1">
      <alignment horizontal="center" vertical="center" wrapText="1"/>
      <protection hidden="1"/>
    </xf>
    <xf numFmtId="1" fontId="4" fillId="0" borderId="116" xfId="0" applyNumberFormat="1" applyFont="1" applyBorder="1" applyAlignment="1" applyProtection="1">
      <alignment horizontal="center" vertical="center" wrapText="1"/>
      <protection hidden="1"/>
    </xf>
    <xf numFmtId="1" fontId="4" fillId="0" borderId="121" xfId="0" applyNumberFormat="1" applyFont="1" applyBorder="1" applyAlignment="1">
      <alignment horizontal="center" vertical="center"/>
    </xf>
    <xf numFmtId="1" fontId="4" fillId="0" borderId="119" xfId="0" applyNumberFormat="1" applyFont="1" applyBorder="1" applyAlignment="1">
      <alignment horizontal="center" vertical="center" wrapText="1"/>
    </xf>
    <xf numFmtId="1" fontId="4" fillId="0" borderId="118" xfId="0" applyNumberFormat="1" applyFont="1" applyBorder="1" applyAlignment="1">
      <alignment horizontal="center" vertical="center" wrapText="1"/>
    </xf>
    <xf numFmtId="1" fontId="4" fillId="0" borderId="120" xfId="0" applyNumberFormat="1" applyFont="1" applyBorder="1" applyAlignment="1">
      <alignment horizontal="center" vertical="center" wrapText="1"/>
    </xf>
    <xf numFmtId="1" fontId="4" fillId="0" borderId="121" xfId="0" applyNumberFormat="1" applyFont="1" applyBorder="1" applyAlignment="1">
      <alignment horizontal="center" vertical="center" wrapText="1"/>
    </xf>
    <xf numFmtId="1" fontId="6" fillId="0" borderId="108" xfId="0" applyNumberFormat="1" applyFont="1" applyBorder="1" applyAlignment="1">
      <alignment horizontal="left"/>
    </xf>
    <xf numFmtId="1" fontId="4" fillId="0" borderId="108" xfId="0" applyNumberFormat="1" applyFont="1" applyBorder="1" applyAlignment="1">
      <alignment horizontal="center" vertical="center" wrapText="1"/>
    </xf>
    <xf numFmtId="0" fontId="4" fillId="3" borderId="121" xfId="0" applyFont="1" applyFill="1" applyBorder="1" applyAlignment="1">
      <alignment horizontal="left" vertical="center" wrapText="1"/>
    </xf>
    <xf numFmtId="1" fontId="4" fillId="0" borderId="124" xfId="0" applyNumberFormat="1" applyFont="1" applyBorder="1" applyAlignment="1">
      <alignment horizontal="center" vertical="center" wrapText="1"/>
    </xf>
    <xf numFmtId="1" fontId="4" fillId="0" borderId="108" xfId="0" applyNumberFormat="1" applyFont="1" applyBorder="1" applyAlignment="1">
      <alignment horizontal="center" vertical="center"/>
    </xf>
    <xf numFmtId="1" fontId="4" fillId="0" borderId="119" xfId="0" applyNumberFormat="1" applyFont="1" applyBorder="1" applyAlignment="1">
      <alignment horizontal="center" vertical="center"/>
    </xf>
    <xf numFmtId="1" fontId="4" fillId="0" borderId="122" xfId="0" applyNumberFormat="1" applyFont="1" applyBorder="1" applyAlignment="1">
      <alignment horizontal="center" wrapText="1"/>
    </xf>
    <xf numFmtId="1" fontId="4" fillId="0" borderId="122" xfId="0" applyNumberFormat="1" applyFont="1" applyBorder="1" applyAlignment="1">
      <alignment horizontal="center" vertical="center" wrapText="1"/>
    </xf>
    <xf numFmtId="1" fontId="4" fillId="0" borderId="125" xfId="0" applyNumberFormat="1" applyFont="1" applyBorder="1" applyAlignment="1">
      <alignment horizontal="center" vertical="center" wrapText="1"/>
    </xf>
    <xf numFmtId="1" fontId="4" fillId="0" borderId="123" xfId="0" applyNumberFormat="1" applyFont="1" applyBorder="1" applyAlignment="1">
      <alignment horizontal="center" vertical="center" wrapText="1"/>
    </xf>
    <xf numFmtId="1" fontId="4" fillId="0" borderId="121" xfId="0" applyNumberFormat="1" applyFont="1" applyBorder="1" applyAlignment="1">
      <alignment horizontal="left" vertical="center" wrapText="1"/>
    </xf>
    <xf numFmtId="1" fontId="4" fillId="0" borderId="119" xfId="0" applyNumberFormat="1" applyFont="1" applyBorder="1" applyAlignment="1" applyProtection="1">
      <alignment horizontal="center" vertical="center"/>
      <protection hidden="1"/>
    </xf>
    <xf numFmtId="1" fontId="4" fillId="0" borderId="120" xfId="0" applyNumberFormat="1" applyFont="1" applyBorder="1" applyAlignment="1" applyProtection="1">
      <alignment horizontal="center" vertical="center"/>
      <protection hidden="1"/>
    </xf>
    <xf numFmtId="1" fontId="4" fillId="0" borderId="119" xfId="0" applyNumberFormat="1" applyFont="1" applyBorder="1" applyAlignment="1" applyProtection="1">
      <alignment horizontal="center" vertical="center" wrapText="1"/>
      <protection hidden="1"/>
    </xf>
    <xf numFmtId="1" fontId="4" fillId="0" borderId="109" xfId="0" applyNumberFormat="1" applyFont="1" applyBorder="1" applyAlignment="1" applyProtection="1">
      <alignment horizontal="center" vertical="center" wrapText="1"/>
      <protection hidden="1"/>
    </xf>
    <xf numFmtId="1" fontId="4" fillId="0" borderId="120" xfId="0" applyNumberFormat="1" applyFont="1" applyBorder="1" applyAlignment="1" applyProtection="1">
      <alignment horizontal="center" vertical="center" wrapText="1"/>
      <protection hidden="1"/>
    </xf>
    <xf numFmtId="1" fontId="4" fillId="0" borderId="121" xfId="0" applyNumberFormat="1" applyFont="1" applyBorder="1" applyAlignment="1" applyProtection="1">
      <alignment horizontal="left" vertical="center" wrapText="1"/>
      <protection hidden="1"/>
    </xf>
    <xf numFmtId="1" fontId="4" fillId="0" borderId="122" xfId="0" applyNumberFormat="1" applyFont="1" applyBorder="1" applyAlignment="1" applyProtection="1">
      <alignment horizontal="center" vertical="center" wrapText="1"/>
      <protection hidden="1"/>
    </xf>
    <xf numFmtId="1" fontId="4" fillId="0" borderId="121" xfId="0" applyNumberFormat="1" applyFont="1" applyBorder="1" applyAlignment="1" applyProtection="1">
      <alignment horizontal="center" vertical="center" wrapText="1"/>
      <protection hidden="1"/>
    </xf>
    <xf numFmtId="1" fontId="4" fillId="0" borderId="126" xfId="0" applyNumberFormat="1" applyFont="1" applyBorder="1" applyAlignment="1" applyProtection="1">
      <alignment horizontal="center" vertical="center" wrapText="1"/>
      <protection hidden="1"/>
    </xf>
    <xf numFmtId="1" fontId="4" fillId="0" borderId="131" xfId="0" applyNumberFormat="1" applyFont="1" applyBorder="1" applyAlignment="1">
      <alignment horizontal="center" vertical="center"/>
    </xf>
    <xf numFmtId="1" fontId="4" fillId="0" borderId="129" xfId="0" applyNumberFormat="1" applyFont="1" applyBorder="1" applyAlignment="1">
      <alignment horizontal="center" vertical="center" wrapText="1"/>
    </xf>
    <xf numFmtId="1" fontId="4" fillId="0" borderId="128" xfId="0" applyNumberFormat="1" applyFont="1" applyBorder="1" applyAlignment="1">
      <alignment horizontal="center" vertical="center" wrapText="1"/>
    </xf>
    <xf numFmtId="1" fontId="4" fillId="0" borderId="130" xfId="0" applyNumberFormat="1" applyFont="1" applyBorder="1" applyAlignment="1">
      <alignment horizontal="center" vertical="center" wrapText="1"/>
    </xf>
    <xf numFmtId="1" fontId="4" fillId="0" borderId="131" xfId="0" applyNumberFormat="1" applyFont="1" applyBorder="1" applyAlignment="1">
      <alignment horizontal="center" vertical="center" wrapText="1"/>
    </xf>
    <xf numFmtId="1" fontId="6" fillId="0" borderId="128" xfId="0" applyNumberFormat="1" applyFont="1" applyBorder="1" applyAlignment="1">
      <alignment horizontal="left"/>
    </xf>
    <xf numFmtId="0" fontId="4" fillId="3" borderId="131" xfId="0" applyFont="1" applyFill="1" applyBorder="1" applyAlignment="1">
      <alignment horizontal="left" vertical="center" wrapText="1"/>
    </xf>
    <xf numFmtId="1" fontId="4" fillId="0" borderId="134" xfId="0" applyNumberFormat="1" applyFont="1" applyBorder="1" applyAlignment="1">
      <alignment horizontal="center" vertical="center" wrapText="1"/>
    </xf>
    <xf numFmtId="1" fontId="4" fillId="0" borderId="128" xfId="0" applyNumberFormat="1" applyFont="1" applyBorder="1" applyAlignment="1">
      <alignment horizontal="center" vertical="center"/>
    </xf>
    <xf numFmtId="1" fontId="4" fillId="0" borderId="129" xfId="0" applyNumberFormat="1" applyFont="1" applyBorder="1" applyAlignment="1">
      <alignment horizontal="center" vertical="center"/>
    </xf>
    <xf numFmtId="1" fontId="4" fillId="0" borderId="132" xfId="0" applyNumberFormat="1" applyFont="1" applyBorder="1" applyAlignment="1">
      <alignment horizontal="center" wrapText="1"/>
    </xf>
    <xf numFmtId="1" fontId="4" fillId="0" borderId="132" xfId="0" applyNumberFormat="1" applyFont="1" applyBorder="1" applyAlignment="1">
      <alignment horizontal="center" vertical="center" wrapText="1"/>
    </xf>
    <xf numFmtId="1" fontId="4" fillId="0" borderId="135" xfId="0" applyNumberFormat="1" applyFont="1" applyBorder="1" applyAlignment="1">
      <alignment horizontal="center" vertical="center" wrapText="1"/>
    </xf>
    <xf numFmtId="1" fontId="4" fillId="0" borderId="133" xfId="0" applyNumberFormat="1" applyFont="1" applyBorder="1" applyAlignment="1">
      <alignment horizontal="center" vertical="center" wrapText="1"/>
    </xf>
    <xf numFmtId="1" fontId="4" fillId="0" borderId="131" xfId="0" applyNumberFormat="1" applyFont="1" applyBorder="1" applyAlignment="1">
      <alignment horizontal="left" vertical="center" wrapText="1"/>
    </xf>
    <xf numFmtId="1" fontId="4" fillId="0" borderId="129" xfId="0" applyNumberFormat="1" applyFont="1" applyBorder="1" applyAlignment="1" applyProtection="1">
      <alignment horizontal="center" vertical="center"/>
      <protection hidden="1"/>
    </xf>
    <xf numFmtId="1" fontId="4" fillId="0" borderId="130" xfId="0" applyNumberFormat="1" applyFont="1" applyBorder="1" applyAlignment="1" applyProtection="1">
      <alignment horizontal="center" vertical="center"/>
      <protection hidden="1"/>
    </xf>
    <xf numFmtId="1" fontId="4" fillId="0" borderId="129" xfId="0" applyNumberFormat="1" applyFont="1" applyBorder="1" applyAlignment="1" applyProtection="1">
      <alignment horizontal="center" vertical="center" wrapText="1"/>
      <protection hidden="1"/>
    </xf>
    <xf numFmtId="1" fontId="4" fillId="0" borderId="107" xfId="0" applyNumberFormat="1" applyFont="1" applyBorder="1" applyAlignment="1" applyProtection="1">
      <alignment horizontal="center" vertical="center" wrapText="1"/>
      <protection hidden="1"/>
    </xf>
    <xf numFmtId="1" fontId="4" fillId="0" borderId="130" xfId="0" applyNumberFormat="1" applyFont="1" applyBorder="1" applyAlignment="1" applyProtection="1">
      <alignment horizontal="center" vertical="center" wrapText="1"/>
      <protection hidden="1"/>
    </xf>
    <xf numFmtId="1" fontId="4" fillId="0" borderId="131" xfId="0" applyNumberFormat="1" applyFont="1" applyBorder="1" applyAlignment="1" applyProtection="1">
      <alignment horizontal="left" vertical="center" wrapText="1"/>
      <protection hidden="1"/>
    </xf>
    <xf numFmtId="1" fontId="4" fillId="0" borderId="132" xfId="0" applyNumberFormat="1" applyFont="1" applyBorder="1" applyAlignment="1" applyProtection="1">
      <alignment horizontal="center" vertical="center" wrapText="1"/>
      <protection hidden="1"/>
    </xf>
    <xf numFmtId="1" fontId="4" fillId="0" borderId="131" xfId="0" applyNumberFormat="1" applyFont="1" applyBorder="1" applyAlignment="1" applyProtection="1">
      <alignment horizontal="center" vertical="center" wrapText="1"/>
      <protection hidden="1"/>
    </xf>
    <xf numFmtId="1" fontId="4" fillId="0" borderId="136" xfId="0" applyNumberFormat="1" applyFont="1" applyBorder="1" applyAlignment="1" applyProtection="1">
      <alignment horizontal="center" vertical="center" wrapText="1"/>
      <protection hidden="1"/>
    </xf>
    <xf numFmtId="1" fontId="4" fillId="0" borderId="141" xfId="0" applyNumberFormat="1" applyFont="1" applyBorder="1" applyAlignment="1">
      <alignment horizontal="center" vertical="center"/>
    </xf>
    <xf numFmtId="1" fontId="4" fillId="0" borderId="139" xfId="0" applyNumberFormat="1" applyFont="1" applyBorder="1" applyAlignment="1">
      <alignment horizontal="center" vertical="center" wrapText="1"/>
    </xf>
    <xf numFmtId="1" fontId="4" fillId="0" borderId="138" xfId="0" applyNumberFormat="1" applyFont="1" applyBorder="1" applyAlignment="1">
      <alignment horizontal="center" vertical="center" wrapText="1"/>
    </xf>
    <xf numFmtId="1" fontId="4" fillId="0" borderId="140" xfId="0" applyNumberFormat="1" applyFont="1" applyBorder="1" applyAlignment="1">
      <alignment horizontal="center" vertical="center" wrapText="1"/>
    </xf>
    <xf numFmtId="1" fontId="4" fillId="0" borderId="141" xfId="0" applyNumberFormat="1" applyFont="1" applyBorder="1" applyAlignment="1">
      <alignment horizontal="center" vertical="center" wrapText="1"/>
    </xf>
    <xf numFmtId="1" fontId="6" fillId="0" borderId="138" xfId="0" applyNumberFormat="1" applyFont="1" applyBorder="1" applyAlignment="1">
      <alignment horizontal="left"/>
    </xf>
    <xf numFmtId="0" fontId="4" fillId="3" borderId="141" xfId="0" applyFont="1" applyFill="1" applyBorder="1" applyAlignment="1">
      <alignment horizontal="left" vertical="center" wrapText="1"/>
    </xf>
    <xf numFmtId="1" fontId="4" fillId="0" borderId="144" xfId="0" applyNumberFormat="1" applyFont="1" applyBorder="1" applyAlignment="1">
      <alignment horizontal="center" vertical="center" wrapText="1"/>
    </xf>
    <xf numFmtId="1" fontId="4" fillId="0" borderId="138" xfId="0" applyNumberFormat="1" applyFont="1" applyBorder="1" applyAlignment="1">
      <alignment horizontal="center" vertical="center"/>
    </xf>
    <xf numFmtId="1" fontId="4" fillId="0" borderId="139" xfId="0" applyNumberFormat="1" applyFont="1" applyBorder="1" applyAlignment="1">
      <alignment horizontal="center" vertical="center"/>
    </xf>
    <xf numFmtId="1" fontId="4" fillId="0" borderId="142" xfId="0" applyNumberFormat="1" applyFont="1" applyBorder="1" applyAlignment="1">
      <alignment horizontal="center" wrapText="1"/>
    </xf>
    <xf numFmtId="1" fontId="4" fillId="0" borderId="142" xfId="0" applyNumberFormat="1" applyFont="1" applyBorder="1" applyAlignment="1">
      <alignment horizontal="center" vertical="center" wrapText="1"/>
    </xf>
    <xf numFmtId="1" fontId="4" fillId="0" borderId="145" xfId="0" applyNumberFormat="1" applyFont="1" applyBorder="1" applyAlignment="1">
      <alignment horizontal="center" vertical="center" wrapText="1"/>
    </xf>
    <xf numFmtId="1" fontId="4" fillId="0" borderId="143" xfId="0" applyNumberFormat="1" applyFont="1" applyBorder="1" applyAlignment="1">
      <alignment horizontal="center" vertical="center" wrapText="1"/>
    </xf>
    <xf numFmtId="1" fontId="4" fillId="0" borderId="141" xfId="0" applyNumberFormat="1" applyFont="1" applyBorder="1" applyAlignment="1">
      <alignment horizontal="left" vertical="center" wrapText="1"/>
    </xf>
    <xf numFmtId="1" fontId="4" fillId="0" borderId="139" xfId="0" applyNumberFormat="1" applyFont="1" applyBorder="1" applyAlignment="1" applyProtection="1">
      <alignment horizontal="center" vertical="center"/>
      <protection hidden="1"/>
    </xf>
    <xf numFmtId="1" fontId="4" fillId="0" borderId="140" xfId="0" applyNumberFormat="1" applyFont="1" applyBorder="1" applyAlignment="1" applyProtection="1">
      <alignment horizontal="center" vertical="center"/>
      <protection hidden="1"/>
    </xf>
    <xf numFmtId="1" fontId="4" fillId="0" borderId="139" xfId="0" applyNumberFormat="1" applyFont="1" applyBorder="1" applyAlignment="1" applyProtection="1">
      <alignment horizontal="center" vertical="center" wrapText="1"/>
      <protection hidden="1"/>
    </xf>
    <xf numFmtId="1" fontId="4" fillId="0" borderId="118" xfId="0" applyNumberFormat="1" applyFont="1" applyBorder="1" applyAlignment="1" applyProtection="1">
      <alignment horizontal="center" vertical="center" wrapText="1"/>
      <protection hidden="1"/>
    </xf>
    <xf numFmtId="1" fontId="4" fillId="0" borderId="140" xfId="0" applyNumberFormat="1" applyFont="1" applyBorder="1" applyAlignment="1" applyProtection="1">
      <alignment horizontal="center" vertical="center" wrapText="1"/>
      <protection hidden="1"/>
    </xf>
    <xf numFmtId="1" fontId="4" fillId="0" borderId="141" xfId="0" applyNumberFormat="1" applyFont="1" applyBorder="1" applyAlignment="1" applyProtection="1">
      <alignment horizontal="left" vertical="center" wrapText="1"/>
      <protection hidden="1"/>
    </xf>
    <xf numFmtId="1" fontId="4" fillId="0" borderId="142" xfId="0" applyNumberFormat="1" applyFont="1" applyBorder="1" applyAlignment="1" applyProtection="1">
      <alignment horizontal="center" vertical="center" wrapText="1"/>
      <protection hidden="1"/>
    </xf>
    <xf numFmtId="1" fontId="4" fillId="0" borderId="141" xfId="0" applyNumberFormat="1" applyFont="1" applyBorder="1" applyAlignment="1" applyProtection="1">
      <alignment horizontal="center" vertical="center" wrapText="1"/>
      <protection hidden="1"/>
    </xf>
    <xf numFmtId="1" fontId="4" fillId="0" borderId="146" xfId="0" applyNumberFormat="1" applyFont="1" applyBorder="1" applyAlignment="1" applyProtection="1">
      <alignment horizontal="center" vertical="center" wrapText="1"/>
      <protection hidden="1"/>
    </xf>
    <xf numFmtId="1" fontId="4" fillId="0" borderId="151" xfId="0" applyNumberFormat="1" applyFont="1" applyBorder="1" applyAlignment="1">
      <alignment horizontal="center" vertical="center"/>
    </xf>
    <xf numFmtId="1" fontId="4" fillId="0" borderId="149" xfId="0" applyNumberFormat="1" applyFont="1" applyBorder="1" applyAlignment="1">
      <alignment horizontal="center" vertical="center" wrapText="1"/>
    </xf>
    <xf numFmtId="1" fontId="4" fillId="0" borderId="148" xfId="0" applyNumberFormat="1" applyFont="1" applyBorder="1" applyAlignment="1">
      <alignment horizontal="center" vertical="center" wrapText="1"/>
    </xf>
    <xf numFmtId="1" fontId="4" fillId="0" borderId="150" xfId="0" applyNumberFormat="1" applyFont="1" applyBorder="1" applyAlignment="1">
      <alignment horizontal="center" vertical="center" wrapText="1"/>
    </xf>
    <xf numFmtId="1" fontId="4" fillId="0" borderId="151" xfId="0" applyNumberFormat="1" applyFont="1" applyBorder="1" applyAlignment="1">
      <alignment horizontal="center" vertical="center" wrapText="1"/>
    </xf>
    <xf numFmtId="1" fontId="6" fillId="0" borderId="148" xfId="0" applyNumberFormat="1" applyFont="1" applyBorder="1" applyAlignment="1">
      <alignment horizontal="left"/>
    </xf>
    <xf numFmtId="0" fontId="4" fillId="3" borderId="151" xfId="0" applyFont="1" applyFill="1" applyBorder="1" applyAlignment="1">
      <alignment horizontal="left" vertical="center" wrapText="1"/>
    </xf>
    <xf numFmtId="1" fontId="4" fillId="0" borderId="154" xfId="0" applyNumberFormat="1" applyFont="1" applyBorder="1" applyAlignment="1">
      <alignment horizontal="center" vertical="center" wrapText="1"/>
    </xf>
    <xf numFmtId="1" fontId="4" fillId="0" borderId="148" xfId="0" applyNumberFormat="1" applyFont="1" applyBorder="1" applyAlignment="1">
      <alignment horizontal="center" vertical="center"/>
    </xf>
    <xf numFmtId="1" fontId="4" fillId="0" borderId="149" xfId="0" applyNumberFormat="1" applyFont="1" applyBorder="1" applyAlignment="1">
      <alignment horizontal="center" vertical="center"/>
    </xf>
    <xf numFmtId="1" fontId="4" fillId="0" borderId="152" xfId="0" applyNumberFormat="1" applyFont="1" applyBorder="1" applyAlignment="1">
      <alignment horizontal="center" wrapText="1"/>
    </xf>
    <xf numFmtId="1" fontId="4" fillId="0" borderId="152" xfId="0" applyNumberFormat="1" applyFont="1" applyBorder="1" applyAlignment="1">
      <alignment horizontal="center" vertical="center" wrapText="1"/>
    </xf>
    <xf numFmtId="1" fontId="4" fillId="0" borderId="155" xfId="0" applyNumberFormat="1" applyFont="1" applyBorder="1" applyAlignment="1">
      <alignment horizontal="center" vertical="center" wrapText="1"/>
    </xf>
    <xf numFmtId="1" fontId="4" fillId="0" borderId="153" xfId="0" applyNumberFormat="1" applyFont="1" applyBorder="1" applyAlignment="1">
      <alignment horizontal="center" vertical="center" wrapText="1"/>
    </xf>
    <xf numFmtId="1" fontId="4" fillId="0" borderId="151" xfId="0" applyNumberFormat="1" applyFont="1" applyBorder="1" applyAlignment="1">
      <alignment horizontal="left" vertical="center" wrapText="1"/>
    </xf>
    <xf numFmtId="1" fontId="4" fillId="0" borderId="149" xfId="0" applyNumberFormat="1" applyFont="1" applyBorder="1" applyAlignment="1" applyProtection="1">
      <alignment horizontal="center" vertical="center"/>
      <protection hidden="1"/>
    </xf>
    <xf numFmtId="1" fontId="4" fillId="0" borderId="150" xfId="0" applyNumberFormat="1" applyFont="1" applyBorder="1" applyAlignment="1" applyProtection="1">
      <alignment horizontal="center" vertical="center"/>
      <protection hidden="1"/>
    </xf>
    <xf numFmtId="1" fontId="4" fillId="0" borderId="149" xfId="0" applyNumberFormat="1" applyFont="1" applyBorder="1" applyAlignment="1" applyProtection="1">
      <alignment horizontal="center" vertical="center" wrapText="1"/>
      <protection hidden="1"/>
    </xf>
    <xf numFmtId="1" fontId="4" fillId="0" borderId="128" xfId="0" applyNumberFormat="1" applyFont="1" applyBorder="1" applyAlignment="1" applyProtection="1">
      <alignment horizontal="center" vertical="center" wrapText="1"/>
      <protection hidden="1"/>
    </xf>
    <xf numFmtId="1" fontId="4" fillId="0" borderId="150" xfId="0" applyNumberFormat="1" applyFont="1" applyBorder="1" applyAlignment="1" applyProtection="1">
      <alignment horizontal="center" vertical="center" wrapText="1"/>
      <protection hidden="1"/>
    </xf>
    <xf numFmtId="1" fontId="4" fillId="0" borderId="151" xfId="0" applyNumberFormat="1" applyFont="1" applyBorder="1" applyAlignment="1" applyProtection="1">
      <alignment horizontal="left" vertical="center" wrapText="1"/>
      <protection hidden="1"/>
    </xf>
    <xf numFmtId="1" fontId="4" fillId="0" borderId="152" xfId="0" applyNumberFormat="1" applyFont="1" applyBorder="1" applyAlignment="1" applyProtection="1">
      <alignment horizontal="center" vertical="center" wrapText="1"/>
      <protection hidden="1"/>
    </xf>
    <xf numFmtId="1" fontId="4" fillId="0" borderId="151" xfId="0" applyNumberFormat="1" applyFont="1" applyBorder="1" applyAlignment="1" applyProtection="1">
      <alignment horizontal="center" vertical="center" wrapText="1"/>
      <protection hidden="1"/>
    </xf>
    <xf numFmtId="1" fontId="4" fillId="0" borderId="156" xfId="0" applyNumberFormat="1" applyFont="1" applyBorder="1" applyAlignment="1" applyProtection="1">
      <alignment horizontal="center" vertical="center" wrapText="1"/>
      <protection hidden="1"/>
    </xf>
    <xf numFmtId="1" fontId="4" fillId="0" borderId="161" xfId="0" applyNumberFormat="1" applyFont="1" applyBorder="1" applyAlignment="1">
      <alignment horizontal="center" vertical="center"/>
    </xf>
    <xf numFmtId="1" fontId="4" fillId="0" borderId="159" xfId="0" applyNumberFormat="1" applyFont="1" applyBorder="1" applyAlignment="1">
      <alignment horizontal="center" vertical="center" wrapText="1"/>
    </xf>
    <xf numFmtId="1" fontId="4" fillId="0" borderId="158" xfId="0" applyNumberFormat="1" applyFont="1" applyBorder="1" applyAlignment="1">
      <alignment horizontal="center" vertical="center" wrapText="1"/>
    </xf>
    <xf numFmtId="1" fontId="4" fillId="0" borderId="160" xfId="0" applyNumberFormat="1" applyFont="1" applyBorder="1" applyAlignment="1">
      <alignment horizontal="center" vertical="center" wrapText="1"/>
    </xf>
    <xf numFmtId="1" fontId="4" fillId="0" borderId="161" xfId="0" applyNumberFormat="1" applyFont="1" applyBorder="1" applyAlignment="1">
      <alignment horizontal="center" vertical="center" wrapText="1"/>
    </xf>
    <xf numFmtId="1" fontId="6" fillId="0" borderId="158" xfId="0" applyNumberFormat="1" applyFont="1" applyBorder="1" applyAlignment="1">
      <alignment horizontal="left"/>
    </xf>
    <xf numFmtId="0" fontId="4" fillId="3" borderId="161" xfId="0" applyFont="1" applyFill="1" applyBorder="1" applyAlignment="1">
      <alignment horizontal="left" vertical="center" wrapText="1"/>
    </xf>
    <xf numFmtId="1" fontId="4" fillId="0" borderId="164" xfId="0" applyNumberFormat="1" applyFont="1" applyBorder="1" applyAlignment="1">
      <alignment horizontal="center" vertical="center" wrapText="1"/>
    </xf>
    <xf numFmtId="1" fontId="4" fillId="0" borderId="158" xfId="0" applyNumberFormat="1" applyFont="1" applyBorder="1" applyAlignment="1">
      <alignment horizontal="center" vertical="center"/>
    </xf>
    <xf numFmtId="1" fontId="4" fillId="0" borderId="159" xfId="0" applyNumberFormat="1" applyFont="1" applyBorder="1" applyAlignment="1">
      <alignment horizontal="center" vertical="center"/>
    </xf>
    <xf numFmtId="1" fontId="4" fillId="0" borderId="162" xfId="0" applyNumberFormat="1" applyFont="1" applyBorder="1" applyAlignment="1">
      <alignment horizontal="center" wrapText="1"/>
    </xf>
    <xf numFmtId="1" fontId="4" fillId="0" borderId="162" xfId="0" applyNumberFormat="1" applyFont="1" applyBorder="1" applyAlignment="1">
      <alignment horizontal="center" vertical="center" wrapText="1"/>
    </xf>
    <xf numFmtId="1" fontId="4" fillId="0" borderId="165" xfId="0" applyNumberFormat="1" applyFont="1" applyBorder="1" applyAlignment="1">
      <alignment horizontal="center" vertical="center" wrapText="1"/>
    </xf>
    <xf numFmtId="1" fontId="4" fillId="0" borderId="163" xfId="0" applyNumberFormat="1" applyFont="1" applyBorder="1" applyAlignment="1">
      <alignment horizontal="center" vertical="center" wrapText="1"/>
    </xf>
    <xf numFmtId="1" fontId="4" fillId="0" borderId="161" xfId="0" applyNumberFormat="1" applyFont="1" applyBorder="1" applyAlignment="1">
      <alignment horizontal="left" vertical="center" wrapText="1"/>
    </xf>
    <xf numFmtId="1" fontId="4" fillId="0" borderId="159" xfId="0" applyNumberFormat="1" applyFont="1" applyBorder="1" applyAlignment="1" applyProtection="1">
      <alignment horizontal="center" vertical="center"/>
      <protection hidden="1"/>
    </xf>
    <xf numFmtId="1" fontId="4" fillId="0" borderId="160" xfId="0" applyNumberFormat="1" applyFont="1" applyBorder="1" applyAlignment="1" applyProtection="1">
      <alignment horizontal="center" vertical="center"/>
      <protection hidden="1"/>
    </xf>
    <xf numFmtId="1" fontId="4" fillId="0" borderId="159" xfId="0" applyNumberFormat="1" applyFont="1" applyBorder="1" applyAlignment="1" applyProtection="1">
      <alignment horizontal="center" vertical="center" wrapText="1"/>
      <protection hidden="1"/>
    </xf>
    <xf numFmtId="1" fontId="4" fillId="0" borderId="138" xfId="0" applyNumberFormat="1" applyFont="1" applyBorder="1" applyAlignment="1" applyProtection="1">
      <alignment horizontal="center" vertical="center" wrapText="1"/>
      <protection hidden="1"/>
    </xf>
    <xf numFmtId="1" fontId="4" fillId="0" borderId="160" xfId="0" applyNumberFormat="1" applyFont="1" applyBorder="1" applyAlignment="1" applyProtection="1">
      <alignment horizontal="center" vertical="center" wrapText="1"/>
      <protection hidden="1"/>
    </xf>
    <xf numFmtId="1" fontId="4" fillId="0" borderId="161" xfId="0" applyNumberFormat="1" applyFont="1" applyBorder="1" applyAlignment="1" applyProtection="1">
      <alignment horizontal="left" vertical="center" wrapText="1"/>
      <protection hidden="1"/>
    </xf>
    <xf numFmtId="1" fontId="4" fillId="0" borderId="162" xfId="0" applyNumberFormat="1" applyFont="1" applyBorder="1" applyAlignment="1" applyProtection="1">
      <alignment horizontal="center" vertical="center" wrapText="1"/>
      <protection hidden="1"/>
    </xf>
    <xf numFmtId="1" fontId="4" fillId="0" borderId="161" xfId="0" applyNumberFormat="1" applyFont="1" applyBorder="1" applyAlignment="1" applyProtection="1">
      <alignment horizontal="center" vertical="center" wrapText="1"/>
      <protection hidden="1"/>
    </xf>
    <xf numFmtId="1" fontId="4" fillId="0" borderId="166" xfId="0" applyNumberFormat="1" applyFont="1" applyBorder="1" applyAlignment="1" applyProtection="1">
      <alignment horizontal="center" vertical="center" wrapText="1"/>
      <protection hidden="1"/>
    </xf>
    <xf numFmtId="1" fontId="4" fillId="0" borderId="171" xfId="0" applyNumberFormat="1" applyFont="1" applyBorder="1" applyAlignment="1">
      <alignment horizontal="center" vertical="center"/>
    </xf>
    <xf numFmtId="1" fontId="4" fillId="0" borderId="169" xfId="0" applyNumberFormat="1" applyFont="1" applyBorder="1" applyAlignment="1">
      <alignment horizontal="center" vertical="center" wrapText="1"/>
    </xf>
    <xf numFmtId="1" fontId="4" fillId="0" borderId="168" xfId="0" applyNumberFormat="1" applyFont="1" applyBorder="1" applyAlignment="1">
      <alignment horizontal="center" vertical="center" wrapText="1"/>
    </xf>
    <xf numFmtId="1" fontId="4" fillId="0" borderId="170" xfId="0" applyNumberFormat="1" applyFont="1" applyBorder="1" applyAlignment="1">
      <alignment horizontal="center" vertical="center" wrapText="1"/>
    </xf>
    <xf numFmtId="1" fontId="4" fillId="0" borderId="171" xfId="0" applyNumberFormat="1" applyFont="1" applyBorder="1" applyAlignment="1">
      <alignment horizontal="center" vertical="center" wrapText="1"/>
    </xf>
    <xf numFmtId="1" fontId="6" fillId="0" borderId="168" xfId="0" applyNumberFormat="1" applyFont="1" applyBorder="1" applyAlignment="1">
      <alignment horizontal="left"/>
    </xf>
    <xf numFmtId="0" fontId="4" fillId="3" borderId="171" xfId="0" applyFont="1" applyFill="1" applyBorder="1" applyAlignment="1">
      <alignment horizontal="left" vertical="center" wrapText="1"/>
    </xf>
    <xf numFmtId="1" fontId="4" fillId="0" borderId="174" xfId="0" applyNumberFormat="1" applyFont="1" applyBorder="1" applyAlignment="1">
      <alignment horizontal="center" vertical="center" wrapText="1"/>
    </xf>
    <xf numFmtId="1" fontId="4" fillId="0" borderId="168" xfId="0" applyNumberFormat="1" applyFont="1" applyBorder="1" applyAlignment="1">
      <alignment horizontal="center" vertical="center"/>
    </xf>
    <xf numFmtId="1" fontId="4" fillId="0" borderId="169" xfId="0" applyNumberFormat="1" applyFont="1" applyBorder="1" applyAlignment="1">
      <alignment horizontal="center" vertical="center"/>
    </xf>
    <xf numFmtId="1" fontId="4" fillId="0" borderId="172" xfId="0" applyNumberFormat="1" applyFont="1" applyBorder="1" applyAlignment="1">
      <alignment horizontal="center" wrapText="1"/>
    </xf>
    <xf numFmtId="1" fontId="4" fillId="0" borderId="172" xfId="0" applyNumberFormat="1" applyFont="1" applyBorder="1" applyAlignment="1">
      <alignment horizontal="center" vertical="center" wrapText="1"/>
    </xf>
    <xf numFmtId="1" fontId="4" fillId="0" borderId="175" xfId="0" applyNumberFormat="1" applyFont="1" applyBorder="1" applyAlignment="1">
      <alignment horizontal="center" vertical="center" wrapText="1"/>
    </xf>
    <xf numFmtId="1" fontId="4" fillId="0" borderId="173" xfId="0" applyNumberFormat="1" applyFont="1" applyBorder="1" applyAlignment="1">
      <alignment horizontal="center" vertical="center" wrapText="1"/>
    </xf>
    <xf numFmtId="1" fontId="4" fillId="0" borderId="171" xfId="0" applyNumberFormat="1" applyFont="1" applyBorder="1" applyAlignment="1">
      <alignment horizontal="left" vertical="center" wrapText="1"/>
    </xf>
    <xf numFmtId="1" fontId="4" fillId="0" borderId="169" xfId="0" applyNumberFormat="1" applyFont="1" applyBorder="1" applyAlignment="1" applyProtection="1">
      <alignment horizontal="center" vertical="center"/>
      <protection hidden="1"/>
    </xf>
    <xf numFmtId="1" fontId="4" fillId="0" borderId="170" xfId="0" applyNumberFormat="1" applyFont="1" applyBorder="1" applyAlignment="1" applyProtection="1">
      <alignment horizontal="center" vertical="center"/>
      <protection hidden="1"/>
    </xf>
    <xf numFmtId="1" fontId="4" fillId="0" borderId="169" xfId="0" applyNumberFormat="1" applyFont="1" applyBorder="1" applyAlignment="1" applyProtection="1">
      <alignment horizontal="center" vertical="center" wrapText="1"/>
      <protection hidden="1"/>
    </xf>
    <xf numFmtId="1" fontId="4" fillId="0" borderId="170" xfId="0" applyNumberFormat="1" applyFont="1" applyBorder="1" applyAlignment="1" applyProtection="1">
      <alignment horizontal="center" vertical="center" wrapText="1"/>
      <protection hidden="1"/>
    </xf>
    <xf numFmtId="1" fontId="4" fillId="0" borderId="171" xfId="0" applyNumberFormat="1" applyFont="1" applyBorder="1" applyAlignment="1" applyProtection="1">
      <alignment horizontal="left" vertical="center" wrapText="1"/>
      <protection hidden="1"/>
    </xf>
    <xf numFmtId="1" fontId="4" fillId="0" borderId="172" xfId="0" applyNumberFormat="1" applyFont="1" applyBorder="1" applyAlignment="1" applyProtection="1">
      <alignment horizontal="center" vertical="center" wrapText="1"/>
      <protection hidden="1"/>
    </xf>
    <xf numFmtId="1" fontId="4" fillId="0" borderId="171" xfId="0" applyNumberFormat="1" applyFont="1" applyBorder="1" applyAlignment="1" applyProtection="1">
      <alignment horizontal="center" vertical="center" wrapText="1"/>
      <protection hidden="1"/>
    </xf>
    <xf numFmtId="1" fontId="4" fillId="0" borderId="176" xfId="0" applyNumberFormat="1" applyFont="1" applyBorder="1" applyAlignment="1" applyProtection="1">
      <alignment horizontal="center" vertical="center" wrapText="1"/>
      <protection hidden="1"/>
    </xf>
    <xf numFmtId="1" fontId="4" fillId="0" borderId="181" xfId="0" applyNumberFormat="1" applyFont="1" applyBorder="1" applyAlignment="1">
      <alignment horizontal="center" vertical="center"/>
    </xf>
    <xf numFmtId="1" fontId="4" fillId="0" borderId="179" xfId="0" applyNumberFormat="1" applyFont="1" applyBorder="1" applyAlignment="1">
      <alignment horizontal="center" vertical="center" wrapText="1"/>
    </xf>
    <xf numFmtId="1" fontId="4" fillId="0" borderId="178" xfId="0" applyNumberFormat="1" applyFont="1" applyBorder="1" applyAlignment="1">
      <alignment horizontal="center" vertical="center" wrapText="1"/>
    </xf>
    <xf numFmtId="1" fontId="4" fillId="0" borderId="180" xfId="0" applyNumberFormat="1" applyFont="1" applyBorder="1" applyAlignment="1">
      <alignment horizontal="center" vertical="center" wrapText="1"/>
    </xf>
    <xf numFmtId="1" fontId="4" fillId="0" borderId="181" xfId="0" applyNumberFormat="1" applyFont="1" applyBorder="1" applyAlignment="1">
      <alignment horizontal="center" vertical="center" wrapText="1"/>
    </xf>
    <xf numFmtId="0" fontId="4" fillId="3" borderId="181" xfId="0" applyFont="1" applyFill="1" applyBorder="1" applyAlignment="1">
      <alignment horizontal="left" vertical="center" wrapText="1"/>
    </xf>
    <xf numFmtId="1" fontId="4" fillId="0" borderId="184" xfId="0" applyNumberFormat="1" applyFont="1" applyBorder="1" applyAlignment="1">
      <alignment horizontal="center" vertical="center" wrapText="1"/>
    </xf>
    <xf numFmtId="1" fontId="4" fillId="0" borderId="179" xfId="0" applyNumberFormat="1" applyFont="1" applyBorder="1" applyAlignment="1">
      <alignment horizontal="center" vertical="center"/>
    </xf>
    <xf numFmtId="1" fontId="4" fillId="0" borderId="182" xfId="0" applyNumberFormat="1" applyFont="1" applyBorder="1" applyAlignment="1">
      <alignment horizontal="center" wrapText="1"/>
    </xf>
    <xf numFmtId="1" fontId="4" fillId="0" borderId="182" xfId="0" applyNumberFormat="1" applyFont="1" applyBorder="1" applyAlignment="1">
      <alignment horizontal="center" vertical="center" wrapText="1"/>
    </xf>
    <xf numFmtId="1" fontId="4" fillId="0" borderId="206" xfId="0" applyNumberFormat="1" applyFont="1" applyBorder="1" applyAlignment="1">
      <alignment horizontal="center" vertical="center"/>
    </xf>
    <xf numFmtId="1" fontId="4" fillId="0" borderId="204" xfId="0" applyNumberFormat="1" applyFont="1" applyBorder="1" applyAlignment="1">
      <alignment horizontal="center" vertical="center" wrapText="1"/>
    </xf>
    <xf numFmtId="1" fontId="4" fillId="0" borderId="203" xfId="0" applyNumberFormat="1" applyFont="1" applyBorder="1" applyAlignment="1">
      <alignment horizontal="center" vertical="center" wrapText="1"/>
    </xf>
    <xf numFmtId="1" fontId="4" fillId="0" borderId="205" xfId="0" applyNumberFormat="1" applyFont="1" applyBorder="1" applyAlignment="1">
      <alignment horizontal="center" vertical="center" wrapText="1"/>
    </xf>
    <xf numFmtId="1" fontId="4" fillId="0" borderId="206" xfId="0" applyNumberFormat="1" applyFont="1" applyBorder="1" applyAlignment="1">
      <alignment horizontal="center" vertical="center" wrapText="1"/>
    </xf>
    <xf numFmtId="1" fontId="4" fillId="0" borderId="208" xfId="0" applyNumberFormat="1" applyFont="1" applyBorder="1" applyAlignment="1">
      <alignment horizontal="center" vertical="center" wrapText="1"/>
    </xf>
    <xf numFmtId="1" fontId="4" fillId="0" borderId="206" xfId="0" applyNumberFormat="1" applyFont="1" applyBorder="1" applyAlignment="1">
      <alignment horizontal="left" vertical="center" wrapText="1"/>
    </xf>
    <xf numFmtId="1" fontId="4" fillId="0" borderId="204" xfId="0" applyNumberFormat="1" applyFont="1" applyBorder="1" applyAlignment="1" applyProtection="1">
      <alignment horizontal="center" vertical="center"/>
      <protection hidden="1"/>
    </xf>
    <xf numFmtId="1" fontId="4" fillId="0" borderId="205" xfId="0" applyNumberFormat="1" applyFont="1" applyBorder="1" applyAlignment="1" applyProtection="1">
      <alignment horizontal="center" vertical="center"/>
      <protection hidden="1"/>
    </xf>
    <xf numFmtId="1" fontId="4" fillId="0" borderId="204" xfId="0" applyNumberFormat="1" applyFont="1" applyBorder="1" applyAlignment="1" applyProtection="1">
      <alignment horizontal="center" vertical="center" wrapText="1"/>
      <protection hidden="1"/>
    </xf>
    <xf numFmtId="1" fontId="4" fillId="0" borderId="178" xfId="0" applyNumberFormat="1" applyFont="1" applyBorder="1" applyAlignment="1" applyProtection="1">
      <alignment horizontal="center" vertical="center" wrapText="1"/>
      <protection hidden="1"/>
    </xf>
    <xf numFmtId="1" fontId="4" fillId="0" borderId="205" xfId="0" applyNumberFormat="1" applyFont="1" applyBorder="1" applyAlignment="1" applyProtection="1">
      <alignment horizontal="center" vertical="center" wrapText="1"/>
      <protection hidden="1"/>
    </xf>
    <xf numFmtId="1" fontId="4" fillId="0" borderId="206" xfId="0" applyNumberFormat="1" applyFont="1" applyBorder="1" applyAlignment="1" applyProtection="1">
      <alignment horizontal="left" vertical="center" wrapText="1"/>
      <protection hidden="1"/>
    </xf>
    <xf numFmtId="1" fontId="4" fillId="0" borderId="207" xfId="0" applyNumberFormat="1" applyFont="1" applyBorder="1" applyAlignment="1" applyProtection="1">
      <alignment horizontal="center" vertical="center" wrapText="1"/>
      <protection hidden="1"/>
    </xf>
    <xf numFmtId="1" fontId="4" fillId="0" borderId="206" xfId="0" applyNumberFormat="1" applyFont="1" applyBorder="1" applyAlignment="1" applyProtection="1">
      <alignment horizontal="center" vertical="center" wrapText="1"/>
      <protection hidden="1"/>
    </xf>
    <xf numFmtId="1" fontId="4" fillId="0" borderId="211" xfId="0" applyNumberFormat="1" applyFont="1" applyBorder="1" applyAlignment="1" applyProtection="1">
      <alignment horizontal="center" vertical="center" wrapText="1"/>
      <protection hidden="1"/>
    </xf>
    <xf numFmtId="1" fontId="4" fillId="0" borderId="216" xfId="0" applyNumberFormat="1" applyFont="1" applyBorder="1" applyAlignment="1">
      <alignment horizontal="center" vertical="center"/>
    </xf>
    <xf numFmtId="1" fontId="4" fillId="0" borderId="214" xfId="0" applyNumberFormat="1" applyFont="1" applyBorder="1" applyAlignment="1">
      <alignment horizontal="center" vertical="center" wrapText="1"/>
    </xf>
    <xf numFmtId="1" fontId="4" fillId="0" borderId="213" xfId="0" applyNumberFormat="1" applyFont="1" applyBorder="1" applyAlignment="1">
      <alignment horizontal="center" vertical="center" wrapText="1"/>
    </xf>
    <xf numFmtId="1" fontId="4" fillId="0" borderId="215" xfId="0" applyNumberFormat="1" applyFont="1" applyBorder="1" applyAlignment="1">
      <alignment horizontal="center" vertical="center" wrapText="1"/>
    </xf>
    <xf numFmtId="1" fontId="4" fillId="0" borderId="216" xfId="0" applyNumberFormat="1" applyFont="1" applyBorder="1" applyAlignment="1">
      <alignment horizontal="center" vertical="center" wrapText="1"/>
    </xf>
    <xf numFmtId="1" fontId="6" fillId="0" borderId="178" xfId="0" applyNumberFormat="1" applyFont="1" applyBorder="1" applyAlignment="1">
      <alignment horizontal="left"/>
    </xf>
    <xf numFmtId="0" fontId="4" fillId="3" borderId="216" xfId="0" applyFont="1" applyFill="1" applyBorder="1" applyAlignment="1">
      <alignment horizontal="left" vertical="center" wrapText="1"/>
    </xf>
    <xf numFmtId="1" fontId="4" fillId="0" borderId="219" xfId="0" applyNumberFormat="1" applyFont="1" applyBorder="1" applyAlignment="1">
      <alignment horizontal="center" vertical="center" wrapText="1"/>
    </xf>
    <xf numFmtId="1" fontId="4" fillId="0" borderId="178" xfId="0" applyNumberFormat="1" applyFont="1" applyBorder="1" applyAlignment="1">
      <alignment horizontal="center" vertical="center"/>
    </xf>
    <xf numFmtId="1" fontId="4" fillId="0" borderId="214" xfId="0" applyNumberFormat="1" applyFont="1" applyBorder="1" applyAlignment="1">
      <alignment horizontal="center" vertical="center"/>
    </xf>
    <xf numFmtId="1" fontId="4" fillId="0" borderId="217" xfId="0" applyNumberFormat="1" applyFont="1" applyBorder="1" applyAlignment="1">
      <alignment horizontal="center" wrapText="1"/>
    </xf>
    <xf numFmtId="1" fontId="4" fillId="0" borderId="217" xfId="0" applyNumberFormat="1" applyFont="1" applyBorder="1" applyAlignment="1">
      <alignment horizontal="center" vertical="center" wrapText="1"/>
    </xf>
    <xf numFmtId="1" fontId="4" fillId="0" borderId="210" xfId="0" applyNumberFormat="1" applyFont="1" applyBorder="1" applyAlignment="1">
      <alignment horizontal="center" vertical="center" wrapText="1"/>
    </xf>
    <xf numFmtId="1" fontId="4" fillId="0" borderId="188" xfId="0" applyNumberFormat="1" applyFont="1" applyBorder="1" applyAlignment="1">
      <alignment horizontal="center" vertical="center"/>
    </xf>
    <xf numFmtId="1" fontId="4" fillId="0" borderId="186" xfId="0" applyNumberFormat="1" applyFont="1" applyBorder="1" applyAlignment="1">
      <alignment horizontal="center" vertical="center" wrapText="1"/>
    </xf>
    <xf numFmtId="1" fontId="4" fillId="0" borderId="185" xfId="0" applyNumberFormat="1" applyFont="1" applyBorder="1" applyAlignment="1">
      <alignment horizontal="center" vertical="center" wrapText="1"/>
    </xf>
    <xf numFmtId="1" fontId="4" fillId="0" borderId="187" xfId="0" applyNumberFormat="1" applyFont="1" applyBorder="1" applyAlignment="1">
      <alignment horizontal="center" vertical="center" wrapText="1"/>
    </xf>
    <xf numFmtId="1" fontId="4" fillId="0" borderId="188" xfId="0" applyNumberFormat="1" applyFont="1" applyBorder="1" applyAlignment="1">
      <alignment horizontal="center" vertical="center" wrapText="1"/>
    </xf>
    <xf numFmtId="1" fontId="4" fillId="0" borderId="190" xfId="0" applyNumberFormat="1" applyFont="1" applyBorder="1" applyAlignment="1">
      <alignment horizontal="center" vertical="center" wrapText="1"/>
    </xf>
    <xf numFmtId="1" fontId="4" fillId="0" borderId="188" xfId="0" applyNumberFormat="1" applyFont="1" applyBorder="1" applyAlignment="1">
      <alignment horizontal="left" vertical="center" wrapText="1"/>
    </xf>
    <xf numFmtId="1" fontId="4" fillId="0" borderId="186" xfId="0" applyNumberFormat="1" applyFont="1" applyBorder="1" applyAlignment="1" applyProtection="1">
      <alignment horizontal="center" vertical="center"/>
      <protection hidden="1"/>
    </xf>
    <xf numFmtId="1" fontId="4" fillId="0" borderId="187" xfId="0" applyNumberFormat="1" applyFont="1" applyBorder="1" applyAlignment="1" applyProtection="1">
      <alignment horizontal="center" vertical="center"/>
      <protection hidden="1"/>
    </xf>
    <xf numFmtId="1" fontId="4" fillId="0" borderId="186" xfId="0" applyNumberFormat="1" applyFont="1" applyBorder="1" applyAlignment="1" applyProtection="1">
      <alignment horizontal="center" vertical="center" wrapText="1"/>
      <protection hidden="1"/>
    </xf>
    <xf numFmtId="1" fontId="4" fillId="0" borderId="158" xfId="0" applyNumberFormat="1" applyFont="1" applyBorder="1" applyAlignment="1" applyProtection="1">
      <alignment horizontal="center" vertical="center" wrapText="1"/>
      <protection hidden="1"/>
    </xf>
    <xf numFmtId="1" fontId="4" fillId="0" borderId="187" xfId="0" applyNumberFormat="1" applyFont="1" applyBorder="1" applyAlignment="1" applyProtection="1">
      <alignment horizontal="center" vertical="center" wrapText="1"/>
      <protection hidden="1"/>
    </xf>
    <xf numFmtId="1" fontId="4" fillId="0" borderId="188" xfId="0" applyNumberFormat="1" applyFont="1" applyBorder="1" applyAlignment="1" applyProtection="1">
      <alignment horizontal="left" vertical="center" wrapText="1"/>
      <protection hidden="1"/>
    </xf>
    <xf numFmtId="1" fontId="4" fillId="0" borderId="189" xfId="0" applyNumberFormat="1" applyFont="1" applyBorder="1" applyAlignment="1" applyProtection="1">
      <alignment horizontal="center" vertical="center" wrapText="1"/>
      <protection hidden="1"/>
    </xf>
    <xf numFmtId="1" fontId="4" fillId="0" borderId="188" xfId="0" applyNumberFormat="1" applyFont="1" applyBorder="1" applyAlignment="1" applyProtection="1">
      <alignment horizontal="center" vertical="center" wrapText="1"/>
      <protection hidden="1"/>
    </xf>
    <xf numFmtId="1" fontId="4" fillId="0" borderId="192" xfId="0" applyNumberFormat="1" applyFont="1" applyBorder="1" applyAlignment="1" applyProtection="1">
      <alignment horizontal="center" vertical="center" wrapText="1"/>
      <protection hidden="1"/>
    </xf>
    <xf numFmtId="1" fontId="4" fillId="0" borderId="197" xfId="0" applyNumberFormat="1" applyFont="1" applyBorder="1" applyAlignment="1">
      <alignment horizontal="center" vertical="center"/>
    </xf>
    <xf numFmtId="1" fontId="4" fillId="0" borderId="195" xfId="0" applyNumberFormat="1" applyFont="1" applyBorder="1" applyAlignment="1">
      <alignment horizontal="center" vertical="center" wrapText="1"/>
    </xf>
    <xf numFmtId="1" fontId="4" fillId="0" borderId="194" xfId="0" applyNumberFormat="1" applyFont="1" applyBorder="1" applyAlignment="1">
      <alignment horizontal="center" vertical="center" wrapText="1"/>
    </xf>
    <xf numFmtId="1" fontId="4" fillId="0" borderId="196" xfId="0" applyNumberFormat="1" applyFont="1" applyBorder="1" applyAlignment="1">
      <alignment horizontal="center" vertical="center" wrapText="1"/>
    </xf>
    <xf numFmtId="1" fontId="4" fillId="0" borderId="197" xfId="0" applyNumberFormat="1" applyFont="1" applyBorder="1" applyAlignment="1">
      <alignment horizontal="center" vertical="center" wrapText="1"/>
    </xf>
    <xf numFmtId="0" fontId="4" fillId="3" borderId="197" xfId="0" applyFont="1" applyFill="1" applyBorder="1" applyAlignment="1">
      <alignment horizontal="left" vertical="center" wrapText="1"/>
    </xf>
    <xf numFmtId="1" fontId="4" fillId="0" borderId="200" xfId="0" applyNumberFormat="1" applyFont="1" applyBorder="1" applyAlignment="1">
      <alignment horizontal="center" vertical="center" wrapText="1"/>
    </xf>
    <xf numFmtId="1" fontId="4" fillId="0" borderId="195" xfId="0" applyNumberFormat="1" applyFont="1" applyBorder="1" applyAlignment="1">
      <alignment horizontal="center" vertical="center"/>
    </xf>
    <xf numFmtId="1" fontId="4" fillId="0" borderId="198" xfId="0" applyNumberFormat="1" applyFont="1" applyBorder="1" applyAlignment="1">
      <alignment horizontal="center" wrapText="1"/>
    </xf>
    <xf numFmtId="1" fontId="4" fillId="0" borderId="198" xfId="0" applyNumberFormat="1" applyFont="1" applyBorder="1" applyAlignment="1">
      <alignment horizontal="center" vertical="center" wrapText="1"/>
    </xf>
    <xf numFmtId="1" fontId="4" fillId="0" borderId="191" xfId="0" applyNumberFormat="1" applyFont="1" applyBorder="1" applyAlignment="1">
      <alignment horizontal="center" vertical="center" wrapText="1"/>
    </xf>
    <xf numFmtId="1" fontId="4" fillId="0" borderId="199" xfId="0" applyNumberFormat="1" applyFont="1" applyBorder="1" applyAlignment="1">
      <alignment horizontal="center" vertical="center" wrapText="1"/>
    </xf>
    <xf numFmtId="1" fontId="4" fillId="0" borderId="197" xfId="0" applyNumberFormat="1" applyFont="1" applyBorder="1" applyAlignment="1">
      <alignment horizontal="left" vertical="center" wrapText="1"/>
    </xf>
    <xf numFmtId="1" fontId="4" fillId="0" borderId="195" xfId="0" applyNumberFormat="1" applyFont="1" applyBorder="1" applyAlignment="1" applyProtection="1">
      <alignment horizontal="center" vertical="center"/>
      <protection hidden="1"/>
    </xf>
    <xf numFmtId="1" fontId="4" fillId="0" borderId="196" xfId="0" applyNumberFormat="1" applyFont="1" applyBorder="1" applyAlignment="1" applyProtection="1">
      <alignment horizontal="center" vertical="center"/>
      <protection hidden="1"/>
    </xf>
    <xf numFmtId="1" fontId="4" fillId="0" borderId="195" xfId="0" applyNumberFormat="1" applyFont="1" applyBorder="1" applyAlignment="1" applyProtection="1">
      <alignment horizontal="center" vertical="center" wrapText="1"/>
      <protection hidden="1"/>
    </xf>
    <xf numFmtId="1" fontId="4" fillId="0" borderId="168" xfId="0" applyNumberFormat="1" applyFont="1" applyBorder="1" applyAlignment="1" applyProtection="1">
      <alignment horizontal="center" vertical="center" wrapText="1"/>
      <protection hidden="1"/>
    </xf>
    <xf numFmtId="1" fontId="4" fillId="0" borderId="196" xfId="0" applyNumberFormat="1" applyFont="1" applyBorder="1" applyAlignment="1" applyProtection="1">
      <alignment horizontal="center" vertical="center" wrapText="1"/>
      <protection hidden="1"/>
    </xf>
    <xf numFmtId="1" fontId="4" fillId="0" borderId="197" xfId="0" applyNumberFormat="1" applyFont="1" applyBorder="1" applyAlignment="1" applyProtection="1">
      <alignment horizontal="left" vertical="center" wrapText="1"/>
      <protection hidden="1"/>
    </xf>
    <xf numFmtId="1" fontId="4" fillId="0" borderId="198" xfId="0" applyNumberFormat="1" applyFont="1" applyBorder="1" applyAlignment="1" applyProtection="1">
      <alignment horizontal="center" vertical="center" wrapText="1"/>
      <protection hidden="1"/>
    </xf>
    <xf numFmtId="1" fontId="4" fillId="0" borderId="197" xfId="0" applyNumberFormat="1" applyFont="1" applyBorder="1" applyAlignment="1" applyProtection="1">
      <alignment horizontal="center" vertical="center" wrapText="1"/>
      <protection hidden="1"/>
    </xf>
    <xf numFmtId="1" fontId="4" fillId="0" borderId="201" xfId="0" applyNumberFormat="1" applyFont="1" applyBorder="1" applyAlignment="1" applyProtection="1">
      <alignment horizontal="center" vertical="center" wrapText="1"/>
      <protection hidden="1"/>
    </xf>
    <xf numFmtId="0" fontId="4" fillId="3" borderId="206" xfId="0" applyFont="1" applyFill="1" applyBorder="1" applyAlignment="1">
      <alignment horizontal="left" vertical="center" wrapText="1"/>
    </xf>
    <xf numFmtId="1" fontId="4" fillId="0" borderId="209" xfId="0" applyNumberFormat="1" applyFont="1" applyBorder="1" applyAlignment="1">
      <alignment horizontal="center" vertical="center" wrapText="1"/>
    </xf>
    <xf numFmtId="1" fontId="4" fillId="0" borderId="204" xfId="0" applyNumberFormat="1" applyFont="1" applyBorder="1" applyAlignment="1">
      <alignment horizontal="center" vertical="center"/>
    </xf>
    <xf numFmtId="1" fontId="4" fillId="0" borderId="207" xfId="0" applyNumberFormat="1" applyFont="1" applyBorder="1" applyAlignment="1">
      <alignment horizontal="center" wrapText="1"/>
    </xf>
    <xf numFmtId="1" fontId="4" fillId="0" borderId="207" xfId="0" applyNumberFormat="1" applyFont="1" applyBorder="1" applyAlignment="1">
      <alignment horizontal="center" vertical="center" wrapText="1"/>
    </xf>
    <xf numFmtId="1" fontId="4" fillId="0" borderId="218" xfId="0" applyNumberFormat="1" applyFont="1" applyBorder="1" applyAlignment="1">
      <alignment horizontal="center" vertical="center" wrapText="1"/>
    </xf>
    <xf numFmtId="1" fontId="4" fillId="0" borderId="216" xfId="0" applyNumberFormat="1" applyFont="1" applyBorder="1" applyAlignment="1">
      <alignment horizontal="left" vertical="center" wrapText="1"/>
    </xf>
    <xf numFmtId="1" fontId="4" fillId="0" borderId="214" xfId="0" applyNumberFormat="1" applyFont="1" applyBorder="1" applyAlignment="1" applyProtection="1">
      <alignment horizontal="center" vertical="center"/>
      <protection hidden="1"/>
    </xf>
    <xf numFmtId="1" fontId="4" fillId="0" borderId="215" xfId="0" applyNumberFormat="1" applyFont="1" applyBorder="1" applyAlignment="1" applyProtection="1">
      <alignment horizontal="center" vertical="center"/>
      <protection hidden="1"/>
    </xf>
    <xf numFmtId="1" fontId="4" fillId="0" borderId="214" xfId="0" applyNumberFormat="1" applyFont="1" applyBorder="1" applyAlignment="1" applyProtection="1">
      <alignment horizontal="center" vertical="center" wrapText="1"/>
      <protection hidden="1"/>
    </xf>
    <xf numFmtId="1" fontId="4" fillId="0" borderId="185" xfId="0" applyNumberFormat="1" applyFont="1" applyBorder="1" applyAlignment="1" applyProtection="1">
      <alignment horizontal="center" vertical="center" wrapText="1"/>
      <protection hidden="1"/>
    </xf>
    <xf numFmtId="1" fontId="4" fillId="0" borderId="215" xfId="0" applyNumberFormat="1" applyFont="1" applyBorder="1" applyAlignment="1" applyProtection="1">
      <alignment horizontal="center" vertical="center" wrapText="1"/>
      <protection hidden="1"/>
    </xf>
    <xf numFmtId="1" fontId="4" fillId="0" borderId="216" xfId="0" applyNumberFormat="1" applyFont="1" applyBorder="1" applyAlignment="1" applyProtection="1">
      <alignment horizontal="left" vertical="center" wrapText="1"/>
      <protection hidden="1"/>
    </xf>
    <xf numFmtId="1" fontId="4" fillId="0" borderId="217" xfId="0" applyNumberFormat="1" applyFont="1" applyBorder="1" applyAlignment="1" applyProtection="1">
      <alignment horizontal="center" vertical="center" wrapText="1"/>
      <protection hidden="1"/>
    </xf>
    <xf numFmtId="1" fontId="4" fillId="0" borderId="216" xfId="0" applyNumberFormat="1" applyFont="1" applyBorder="1" applyAlignment="1" applyProtection="1">
      <alignment horizontal="center" vertical="center" wrapText="1"/>
      <protection hidden="1"/>
    </xf>
    <xf numFmtId="1" fontId="4" fillId="0" borderId="220" xfId="0" applyNumberFormat="1" applyFont="1" applyBorder="1" applyAlignment="1" applyProtection="1">
      <alignment horizontal="center" vertical="center" wrapText="1"/>
      <protection hidden="1"/>
    </xf>
    <xf numFmtId="1" fontId="4" fillId="0" borderId="225" xfId="0" applyNumberFormat="1" applyFont="1" applyBorder="1" applyAlignment="1">
      <alignment horizontal="center" vertical="center"/>
    </xf>
    <xf numFmtId="1" fontId="4" fillId="0" borderId="223" xfId="0" applyNumberFormat="1" applyFont="1" applyBorder="1" applyAlignment="1">
      <alignment horizontal="center" vertical="center" wrapText="1"/>
    </xf>
    <xf numFmtId="1" fontId="4" fillId="0" borderId="222" xfId="0" applyNumberFormat="1" applyFont="1" applyBorder="1" applyAlignment="1">
      <alignment horizontal="center" vertical="center" wrapText="1"/>
    </xf>
    <xf numFmtId="1" fontId="4" fillId="0" borderId="224" xfId="0" applyNumberFormat="1" applyFont="1" applyBorder="1" applyAlignment="1">
      <alignment horizontal="center" vertical="center" wrapText="1"/>
    </xf>
    <xf numFmtId="1" fontId="4" fillId="0" borderId="225" xfId="0" applyNumberFormat="1" applyFont="1" applyBorder="1" applyAlignment="1">
      <alignment horizontal="center" vertical="center" wrapText="1"/>
    </xf>
    <xf numFmtId="1" fontId="6" fillId="0" borderId="185" xfId="0" applyNumberFormat="1" applyFont="1" applyBorder="1" applyAlignment="1">
      <alignment horizontal="left"/>
    </xf>
    <xf numFmtId="0" fontId="4" fillId="3" borderId="225" xfId="0" applyFont="1" applyFill="1" applyBorder="1" applyAlignment="1">
      <alignment horizontal="left" vertical="center" wrapText="1"/>
    </xf>
    <xf numFmtId="1" fontId="4" fillId="0" borderId="228" xfId="0" applyNumberFormat="1" applyFont="1" applyBorder="1" applyAlignment="1">
      <alignment horizontal="center" vertical="center" wrapText="1"/>
    </xf>
    <xf numFmtId="1" fontId="4" fillId="0" borderId="185" xfId="0" applyNumberFormat="1" applyFont="1" applyBorder="1" applyAlignment="1">
      <alignment horizontal="center" vertical="center"/>
    </xf>
    <xf numFmtId="1" fontId="4" fillId="0" borderId="223" xfId="0" applyNumberFormat="1" applyFont="1" applyBorder="1" applyAlignment="1">
      <alignment horizontal="center" vertical="center"/>
    </xf>
    <xf numFmtId="1" fontId="4" fillId="0" borderId="226" xfId="0" applyNumberFormat="1" applyFont="1" applyBorder="1" applyAlignment="1">
      <alignment horizontal="center" wrapText="1"/>
    </xf>
    <xf numFmtId="1" fontId="4" fillId="0" borderId="226" xfId="0" applyNumberFormat="1" applyFont="1" applyBorder="1" applyAlignment="1">
      <alignment horizontal="center" vertical="center" wrapText="1"/>
    </xf>
    <xf numFmtId="1" fontId="4" fillId="0" borderId="229" xfId="0" applyNumberFormat="1" applyFont="1" applyBorder="1" applyAlignment="1">
      <alignment horizontal="center" vertical="center" wrapText="1"/>
    </xf>
    <xf numFmtId="1" fontId="4" fillId="0" borderId="227" xfId="0" applyNumberFormat="1" applyFont="1" applyBorder="1" applyAlignment="1">
      <alignment horizontal="center" vertical="center" wrapText="1"/>
    </xf>
    <xf numFmtId="1" fontId="4" fillId="0" borderId="225" xfId="0" applyNumberFormat="1" applyFont="1" applyBorder="1" applyAlignment="1">
      <alignment horizontal="left" vertical="center" wrapText="1"/>
    </xf>
    <xf numFmtId="1" fontId="4" fillId="0" borderId="223" xfId="0" applyNumberFormat="1" applyFont="1" applyBorder="1" applyAlignment="1">
      <alignment horizontal="left" vertical="center" wrapText="1"/>
    </xf>
    <xf numFmtId="1" fontId="4" fillId="0" borderId="203" xfId="0" applyNumberFormat="1" applyFont="1" applyBorder="1" applyAlignment="1">
      <alignment horizontal="right"/>
    </xf>
    <xf numFmtId="1" fontId="4" fillId="4" borderId="224" xfId="0" applyNumberFormat="1" applyFont="1" applyFill="1" applyBorder="1" applyProtection="1">
      <protection locked="0"/>
    </xf>
    <xf numFmtId="1" fontId="4" fillId="4" borderId="223" xfId="0" applyNumberFormat="1" applyFont="1" applyFill="1" applyBorder="1" applyProtection="1">
      <protection locked="0"/>
    </xf>
    <xf numFmtId="1" fontId="4" fillId="0" borderId="225" xfId="0" applyNumberFormat="1" applyFont="1" applyBorder="1" applyAlignment="1">
      <alignment horizontal="right" vertical="center" wrapText="1"/>
    </xf>
    <xf numFmtId="1" fontId="4" fillId="4" borderId="226" xfId="0" applyNumberFormat="1" applyFont="1" applyFill="1" applyBorder="1" applyProtection="1">
      <protection locked="0"/>
    </xf>
    <xf numFmtId="1" fontId="4" fillId="0" borderId="226" xfId="0" applyNumberFormat="1" applyFont="1" applyBorder="1"/>
    <xf numFmtId="1" fontId="4" fillId="4" borderId="227" xfId="0" applyNumberFormat="1" applyFont="1" applyFill="1" applyBorder="1" applyProtection="1">
      <protection locked="0"/>
    </xf>
    <xf numFmtId="1" fontId="6" fillId="2" borderId="203" xfId="0" applyNumberFormat="1" applyFont="1" applyFill="1" applyBorder="1" applyAlignment="1" applyProtection="1">
      <alignment horizontal="left"/>
      <protection hidden="1"/>
    </xf>
    <xf numFmtId="1" fontId="6" fillId="2" borderId="203" xfId="0" applyNumberFormat="1" applyFont="1" applyFill="1" applyBorder="1" applyAlignment="1">
      <alignment horizontal="left" wrapText="1"/>
    </xf>
    <xf numFmtId="1" fontId="6" fillId="2" borderId="203" xfId="0" applyNumberFormat="1" applyFont="1" applyFill="1" applyBorder="1" applyAlignment="1" applyProtection="1">
      <alignment horizontal="left" wrapText="1"/>
      <protection hidden="1"/>
    </xf>
    <xf numFmtId="1" fontId="6" fillId="2" borderId="203" xfId="0" applyNumberFormat="1" applyFont="1" applyFill="1" applyBorder="1" applyProtection="1">
      <protection hidden="1"/>
    </xf>
    <xf numFmtId="1" fontId="6" fillId="2" borderId="203" xfId="0" applyNumberFormat="1" applyFont="1" applyFill="1" applyBorder="1" applyAlignment="1" applyProtection="1">
      <alignment wrapText="1"/>
      <protection hidden="1"/>
    </xf>
    <xf numFmtId="1" fontId="4" fillId="0" borderId="223" xfId="0" applyNumberFormat="1" applyFont="1" applyBorder="1" applyAlignment="1" applyProtection="1">
      <alignment horizontal="center" vertical="center" wrapText="1"/>
      <protection hidden="1"/>
    </xf>
    <xf numFmtId="1" fontId="4" fillId="0" borderId="203" xfId="0" applyNumberFormat="1" applyFont="1" applyBorder="1" applyAlignment="1" applyProtection="1">
      <alignment horizontal="center" vertical="center" wrapText="1"/>
      <protection hidden="1"/>
    </xf>
    <xf numFmtId="1" fontId="4" fillId="0" borderId="224" xfId="0" applyNumberFormat="1" applyFont="1" applyBorder="1" applyAlignment="1" applyProtection="1">
      <alignment horizontal="center" vertical="center" wrapText="1"/>
      <protection hidden="1"/>
    </xf>
    <xf numFmtId="1" fontId="4" fillId="0" borderId="223" xfId="0" applyNumberFormat="1" applyFont="1" applyBorder="1" applyAlignment="1" applyProtection="1">
      <alignment horizontal="center" vertical="center"/>
      <protection hidden="1"/>
    </xf>
    <xf numFmtId="1" fontId="4" fillId="0" borderId="224" xfId="0" applyNumberFormat="1" applyFont="1" applyBorder="1" applyAlignment="1" applyProtection="1">
      <alignment horizontal="center" vertical="center"/>
      <protection hidden="1"/>
    </xf>
    <xf numFmtId="1" fontId="4" fillId="0" borderId="224" xfId="0" applyNumberFormat="1" applyFont="1" applyBorder="1" applyAlignment="1" applyProtection="1">
      <alignment horizontal="center" vertical="center" wrapText="1"/>
      <protection hidden="1"/>
    </xf>
    <xf numFmtId="1" fontId="4" fillId="0" borderId="225" xfId="0" applyNumberFormat="1" applyFont="1" applyBorder="1" applyAlignment="1" applyProtection="1">
      <alignment horizontal="left" vertical="center" wrapText="1"/>
      <protection hidden="1"/>
    </xf>
    <xf numFmtId="1" fontId="4" fillId="4" borderId="203" xfId="0" applyNumberFormat="1" applyFont="1" applyFill="1" applyBorder="1" applyProtection="1">
      <protection locked="0"/>
    </xf>
    <xf numFmtId="1" fontId="4" fillId="4" borderId="224" xfId="0" applyNumberFormat="1" applyFont="1" applyFill="1" applyBorder="1" applyAlignment="1" applyProtection="1">
      <alignment wrapText="1"/>
      <protection locked="0"/>
    </xf>
    <xf numFmtId="1" fontId="4" fillId="0" borderId="225" xfId="0" applyNumberFormat="1" applyFont="1" applyBorder="1" applyAlignment="1" applyProtection="1">
      <alignment horizontal="left" vertical="center" wrapText="1"/>
      <protection hidden="1"/>
    </xf>
    <xf numFmtId="1" fontId="6" fillId="0" borderId="203" xfId="0" applyNumberFormat="1" applyFont="1" applyBorder="1" applyAlignment="1" applyProtection="1">
      <alignment horizontal="left" wrapText="1"/>
      <protection hidden="1"/>
    </xf>
    <xf numFmtId="1" fontId="4" fillId="0" borderId="225" xfId="0" applyNumberFormat="1" applyFont="1" applyBorder="1" applyAlignment="1" applyProtection="1">
      <alignment horizontal="center" vertical="center" wrapText="1"/>
      <protection hidden="1"/>
    </xf>
    <xf numFmtId="1" fontId="4" fillId="0" borderId="226" xfId="0" applyNumberFormat="1" applyFont="1" applyBorder="1" applyAlignment="1" applyProtection="1">
      <alignment horizontal="center" vertical="center" wrapText="1"/>
      <protection hidden="1"/>
    </xf>
    <xf numFmtId="1" fontId="4" fillId="0" borderId="230" xfId="0" applyNumberFormat="1" applyFont="1" applyBorder="1" applyAlignment="1" applyProtection="1">
      <alignment horizontal="center" vertical="center" wrapText="1"/>
      <protection hidden="1"/>
    </xf>
    <xf numFmtId="1" fontId="6" fillId="0" borderId="231" xfId="0" applyNumberFormat="1" applyFont="1" applyBorder="1" applyAlignment="1">
      <alignment horizontal="left"/>
    </xf>
    <xf numFmtId="1" fontId="7" fillId="2" borderId="232" xfId="0" applyNumberFormat="1" applyFont="1" applyFill="1" applyBorder="1" applyProtection="1">
      <protection hidden="1"/>
    </xf>
    <xf numFmtId="1" fontId="7" fillId="0" borderId="232" xfId="0" applyNumberFormat="1" applyFont="1" applyBorder="1"/>
    <xf numFmtId="1" fontId="4" fillId="0" borderId="233" xfId="0" applyNumberFormat="1" applyFont="1" applyBorder="1" applyAlignment="1">
      <alignment horizontal="center" vertical="center" wrapText="1"/>
    </xf>
    <xf numFmtId="1" fontId="4" fillId="0" borderId="232" xfId="0" applyNumberFormat="1" applyFont="1" applyBorder="1" applyAlignment="1">
      <alignment horizontal="center" vertical="center" wrapText="1"/>
    </xf>
    <xf numFmtId="1" fontId="4" fillId="0" borderId="234" xfId="0" applyNumberFormat="1" applyFont="1" applyBorder="1" applyAlignment="1">
      <alignment horizontal="center" vertical="center" wrapText="1"/>
    </xf>
    <xf numFmtId="1" fontId="4" fillId="0" borderId="235" xfId="0" applyNumberFormat="1" applyFont="1" applyBorder="1" applyAlignment="1">
      <alignment horizontal="center" vertical="center"/>
    </xf>
    <xf numFmtId="1" fontId="4" fillId="0" borderId="234" xfId="0" applyNumberFormat="1" applyFont="1" applyBorder="1" applyAlignment="1">
      <alignment horizontal="center" vertical="center" wrapText="1"/>
    </xf>
    <xf numFmtId="1" fontId="4" fillId="0" borderId="235" xfId="0" applyNumberFormat="1" applyFont="1" applyBorder="1" applyAlignment="1">
      <alignment horizontal="left" vertical="center" wrapText="1"/>
    </xf>
    <xf numFmtId="1" fontId="4" fillId="0" borderId="236" xfId="0" applyNumberFormat="1" applyFont="1" applyBorder="1" applyAlignment="1">
      <alignment horizontal="right" wrapText="1"/>
    </xf>
    <xf numFmtId="1" fontId="4" fillId="0" borderId="237" xfId="0" applyNumberFormat="1" applyFont="1" applyBorder="1" applyAlignment="1">
      <alignment horizontal="right" wrapText="1"/>
    </xf>
    <xf numFmtId="1" fontId="4" fillId="0" borderId="234" xfId="0" applyNumberFormat="1" applyFont="1" applyBorder="1" applyAlignment="1">
      <alignment horizontal="right"/>
    </xf>
    <xf numFmtId="1" fontId="4" fillId="4" borderId="236" xfId="0" applyNumberFormat="1" applyFont="1" applyFill="1" applyBorder="1" applyAlignment="1" applyProtection="1">
      <alignment horizontal="right"/>
      <protection locked="0"/>
    </xf>
    <xf numFmtId="1" fontId="4" fillId="4" borderId="234" xfId="0" applyNumberFormat="1" applyFont="1" applyFill="1" applyBorder="1" applyAlignment="1" applyProtection="1">
      <alignment horizontal="right"/>
      <protection locked="0"/>
    </xf>
    <xf numFmtId="1" fontId="4" fillId="4" borderId="232" xfId="0" applyNumberFormat="1" applyFont="1" applyFill="1" applyBorder="1" applyAlignment="1" applyProtection="1">
      <alignment horizontal="right"/>
      <protection locked="0"/>
    </xf>
    <xf numFmtId="1" fontId="4" fillId="0" borderId="235" xfId="0" applyNumberFormat="1" applyFont="1" applyBorder="1" applyAlignment="1">
      <alignment horizontal="center" vertical="center" wrapText="1"/>
    </xf>
    <xf numFmtId="1" fontId="9" fillId="0" borderId="232" xfId="0" applyNumberFormat="1" applyFont="1" applyBorder="1" applyAlignment="1">
      <alignment horizontal="center" vertical="center" wrapText="1"/>
    </xf>
    <xf numFmtId="1" fontId="9" fillId="2" borderId="232" xfId="0" applyNumberFormat="1" applyFont="1" applyFill="1" applyBorder="1" applyAlignment="1" applyProtection="1">
      <alignment horizontal="center" vertical="center" wrapText="1"/>
      <protection hidden="1"/>
    </xf>
    <xf numFmtId="0" fontId="4" fillId="3" borderId="235" xfId="0" applyFont="1" applyFill="1" applyBorder="1" applyAlignment="1">
      <alignment horizontal="left" vertical="center" wrapText="1"/>
    </xf>
    <xf numFmtId="1" fontId="6" fillId="0" borderId="232" xfId="0" applyNumberFormat="1" applyFont="1" applyBorder="1"/>
    <xf numFmtId="1" fontId="4" fillId="0" borderId="232" xfId="0" applyNumberFormat="1" applyFont="1" applyBorder="1" applyAlignment="1">
      <alignment horizontal="center" vertical="center"/>
    </xf>
    <xf numFmtId="1" fontId="4" fillId="0" borderId="233" xfId="0" applyNumberFormat="1" applyFont="1" applyBorder="1" applyAlignment="1">
      <alignment horizontal="center" vertical="center"/>
    </xf>
    <xf numFmtId="1" fontId="4" fillId="0" borderId="238" xfId="0" applyNumberFormat="1" applyFont="1" applyBorder="1" applyAlignment="1">
      <alignment horizontal="center" vertical="center" wrapText="1"/>
    </xf>
    <xf numFmtId="1" fontId="4" fillId="0" borderId="233" xfId="0" applyNumberFormat="1" applyFont="1" applyBorder="1"/>
    <xf numFmtId="1" fontId="6" fillId="2" borderId="232" xfId="0" applyNumberFormat="1" applyFont="1" applyFill="1" applyBorder="1"/>
    <xf numFmtId="1" fontId="6" fillId="0" borderId="232" xfId="0" applyNumberFormat="1" applyFont="1" applyBorder="1" applyAlignment="1">
      <alignment horizontal="left"/>
    </xf>
    <xf numFmtId="1" fontId="4" fillId="0" borderId="239" xfId="0" applyNumberFormat="1" applyFont="1" applyBorder="1" applyAlignment="1">
      <alignment horizontal="center" vertical="center" wrapText="1"/>
    </xf>
    <xf numFmtId="1" fontId="4" fillId="0" borderId="236" xfId="0" applyNumberFormat="1" applyFont="1" applyBorder="1" applyAlignment="1">
      <alignment horizontal="center" vertical="center" wrapText="1"/>
    </xf>
    <xf numFmtId="1" fontId="4" fillId="0" borderId="235" xfId="0" applyNumberFormat="1" applyFont="1" applyBorder="1" applyAlignment="1">
      <alignment vertical="center" wrapText="1"/>
    </xf>
    <xf numFmtId="1" fontId="10" fillId="0" borderId="232" xfId="0" applyNumberFormat="1" applyFont="1" applyBorder="1" applyAlignment="1" applyProtection="1">
      <alignment horizontal="left"/>
      <protection hidden="1"/>
    </xf>
    <xf numFmtId="1" fontId="4" fillId="0" borderId="236" xfId="0" applyNumberFormat="1" applyFont="1" applyBorder="1" applyAlignment="1">
      <alignment horizontal="center" wrapText="1"/>
    </xf>
    <xf numFmtId="1" fontId="4" fillId="0" borderId="235" xfId="0" applyNumberFormat="1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cisternasr/Desktop/COMPARTIDOS/JOSE/A&#209;O%202025/MANUALES%20Y%20SERIES%20REM%202025/&#218;LTIMA%20VERSI&#211;N/SA_25_V1.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4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AYO/116108A0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NIO/116108A06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LIO/116108A07.xlsm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8.xlsm" TargetMode="External"/><Relationship Id="rId1" Type="http://schemas.openxmlformats.org/officeDocument/2006/relationships/externalLinkPath" Target="/JOSE/A&#209;O%202025/REM%20MENSUAL/Modificaciones%20Rem/21%20Nov/REM%20A/116108A08.xlsm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SEPTIEMBRE\116108A09.xlsm" TargetMode="External"/><Relationship Id="rId1" Type="http://schemas.openxmlformats.org/officeDocument/2006/relationships/externalLinkPath" Target="/JOSE/A&#209;O%202025/REM%20MENSUAL/SEPTIEMBRE/116108A09.xlsm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OCTUBRE\116108A10.xlsm" TargetMode="External"/><Relationship Id="rId1" Type="http://schemas.openxmlformats.org/officeDocument/2006/relationships/externalLinkPath" Target="/JOSE/A&#209;O%202025/REM%20MENSUAL/OCTUBRE/116108A10.xlsm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NOVIEMBRE\116108A11.xlsm" TargetMode="External"/><Relationship Id="rId1" Type="http://schemas.openxmlformats.org/officeDocument/2006/relationships/externalLinkPath" Target="/JOSE/A&#209;O%202025/REM%20MENSUAL/NOVIEMBRE/116108A11.xlsm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DICIEMBRE\116108A12.xlsm" TargetMode="External"/><Relationship Id="rId1" Type="http://schemas.openxmlformats.org/officeDocument/2006/relationships/externalLinkPath" Target="/JOSE/A&#209;O%202025/REM%20MENSUAL/DICIEMBRE/116108A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ENERO</v>
          </cell>
          <cell r="C6">
            <v>0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FEBRERO</v>
          </cell>
          <cell r="C6">
            <v>0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MARZO</v>
          </cell>
          <cell r="C6">
            <v>0</v>
          </cell>
          <cell r="D6">
            <v>3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ABRIL</v>
          </cell>
          <cell r="C6">
            <v>0</v>
          </cell>
          <cell r="D6">
            <v>4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MAYO</v>
          </cell>
          <cell r="C6">
            <v>0</v>
          </cell>
          <cell r="D6">
            <v>5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JUNIO</v>
          </cell>
          <cell r="C6">
            <v>0</v>
          </cell>
          <cell r="D6">
            <v>6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JULIO</v>
          </cell>
          <cell r="C6">
            <v>0</v>
          </cell>
          <cell r="D6">
            <v>7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AGOSTO</v>
          </cell>
          <cell r="C6">
            <v>0</v>
          </cell>
          <cell r="D6">
            <v>8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SEPTIEMBRE</v>
          </cell>
          <cell r="C6">
            <v>0</v>
          </cell>
          <cell r="D6">
            <v>9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OCTUBRE</v>
          </cell>
          <cell r="C6">
            <v>1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NOVIEMBRE</v>
          </cell>
          <cell r="C6">
            <v>1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DICIEMBRE</v>
          </cell>
          <cell r="C6">
            <v>1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05"/>
  <sheetViews>
    <sheetView zoomScale="110" zoomScaleNormal="110" workbookViewId="0">
      <selection sqref="A1:XFD1048576"/>
    </sheetView>
  </sheetViews>
  <sheetFormatPr baseColWidth="10" defaultColWidth="11.42578125" defaultRowHeight="15" x14ac:dyDescent="0.25"/>
  <cols>
    <col min="1" max="1" width="48.140625" customWidth="1"/>
    <col min="2" max="2" width="32.140625" customWidth="1"/>
    <col min="3" max="4" width="18.85546875" customWidth="1"/>
    <col min="5" max="5" width="17.140625" customWidth="1"/>
    <col min="6" max="6" width="13.85546875" customWidth="1"/>
    <col min="7" max="7" width="14.140625" customWidth="1"/>
    <col min="8" max="8" width="13.42578125" customWidth="1"/>
    <col min="9" max="9" width="13.28515625" customWidth="1"/>
    <col min="10" max="10" width="12.28515625" customWidth="1"/>
    <col min="11" max="11" width="13.42578125" customWidth="1"/>
    <col min="12" max="13" width="12" customWidth="1"/>
    <col min="18" max="45" width="11.42578125" customWidth="1"/>
    <col min="46" max="46" width="11" customWidth="1"/>
    <col min="47" max="78" width="11.42578125" customWidth="1"/>
    <col min="79" max="91" width="11.42578125" hidden="1" customWidth="1"/>
    <col min="92" max="95" width="12.140625" hidden="1" customWidth="1"/>
    <col min="96" max="96" width="12.28515625" hidden="1" customWidth="1"/>
    <col min="97" max="97" width="11.42578125" hidden="1" customWidth="1"/>
    <col min="98" max="148" width="11.42578125" customWidth="1"/>
  </cols>
  <sheetData>
    <row r="1" spans="1:97" x14ac:dyDescent="0.25">
      <c r="A1" s="1" t="s">
        <v>0</v>
      </c>
    </row>
    <row r="2" spans="1:97" x14ac:dyDescent="0.25">
      <c r="A2" s="1" t="str">
        <f>CONCATENATE("COMUNA: ",[1]NOMBRE!B2, " (",[1]NOMBRE!C2,[1]NOMBRE!D2,[1]NOMBRE!E2,[1]NOMBRE!F2,[1]NOMBRE!G2,")")</f>
        <v>COMUNA: 0 (00000)</v>
      </c>
    </row>
    <row r="3" spans="1:97" x14ac:dyDescent="0.25">
      <c r="A3" s="1" t="str">
        <f>CONCATENATE("ESTABLECIMIENTO/ESTRATEGIA: ", [1]NOMBRE!B3, " (",[1]NOMBRE!C3,[1]NOMBRE!D3,[1]NOMBRE!E3,[1]NOMBRE!F3,[1]NOMBRE!G3,[1]NOMBRE!H3,")")</f>
        <v>ESTABLECIMIENTO/ESTRATEGIA: 0 (000000)</v>
      </c>
    </row>
    <row r="4" spans="1:97" x14ac:dyDescent="0.25">
      <c r="A4" s="1" t="str">
        <f>CONCATENATE("MES: ",[1]NOMBRE!B6, " (",[1]NOMBRE!C6,[1]NOMBRE!D6,")")</f>
        <v>MES: 0 (00)</v>
      </c>
    </row>
    <row r="5" spans="1:97" x14ac:dyDescent="0.25">
      <c r="A5" s="1" t="str">
        <f>CONCATENATE("AÑO: ",[1]NOMBRE!B7)</f>
        <v>AÑO: 2025</v>
      </c>
    </row>
    <row r="6" spans="1:97" s="4" customFormat="1" ht="18" customHeight="1" x14ac:dyDescent="0.2">
      <c r="A6" s="751" t="s">
        <v>1</v>
      </c>
      <c r="B6" s="751"/>
      <c r="C6" s="751"/>
      <c r="D6" s="751"/>
      <c r="E6" s="751"/>
      <c r="F6" s="751"/>
      <c r="G6" s="751"/>
      <c r="H6" s="751"/>
      <c r="I6" s="751"/>
      <c r="J6" s="751"/>
      <c r="K6" s="751"/>
      <c r="L6" s="751"/>
      <c r="M6" s="751"/>
      <c r="N6" s="751"/>
      <c r="O6" s="751"/>
      <c r="P6" s="751"/>
      <c r="Q6" s="751"/>
      <c r="R6" s="751"/>
      <c r="S6" s="751"/>
      <c r="T6" s="751"/>
      <c r="U6" s="751"/>
      <c r="V6" s="751"/>
      <c r="W6" s="75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3"/>
      <c r="AR6" s="3"/>
      <c r="AS6" s="3"/>
      <c r="AT6" s="3"/>
      <c r="AU6" s="3"/>
    </row>
    <row r="8" spans="1:97" s="11" customFormat="1" ht="18" customHeight="1" x14ac:dyDescent="0.2">
      <c r="A8" s="5" t="s">
        <v>2</v>
      </c>
      <c r="B8" s="6"/>
      <c r="C8" s="6"/>
      <c r="D8" s="6"/>
      <c r="E8" s="6"/>
      <c r="F8" s="6"/>
      <c r="G8" s="6"/>
      <c r="H8" s="6"/>
      <c r="I8" s="6"/>
      <c r="J8" s="6"/>
      <c r="K8" s="7"/>
      <c r="L8" s="6"/>
      <c r="M8" s="6"/>
      <c r="N8" s="6"/>
      <c r="O8" s="8"/>
      <c r="P8" s="8"/>
      <c r="Q8" s="8"/>
      <c r="R8" s="8"/>
      <c r="S8" s="8"/>
      <c r="T8" s="8"/>
      <c r="U8" s="8"/>
      <c r="V8" s="7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9"/>
      <c r="AQ8" s="9"/>
      <c r="AR8" s="9"/>
      <c r="AS8" s="9"/>
      <c r="AT8" s="9"/>
      <c r="AU8" s="9"/>
      <c r="AV8" s="10"/>
    </row>
    <row r="9" spans="1:97" ht="15" customHeight="1" x14ac:dyDescent="0.25">
      <c r="A9" s="752" t="s">
        <v>3</v>
      </c>
      <c r="B9" s="752" t="s">
        <v>4</v>
      </c>
      <c r="C9" s="755" t="s">
        <v>5</v>
      </c>
      <c r="D9" s="756"/>
      <c r="E9" s="757"/>
      <c r="F9" s="761" t="s">
        <v>6</v>
      </c>
      <c r="G9" s="762"/>
      <c r="H9" s="762"/>
      <c r="I9" s="762"/>
      <c r="J9" s="762"/>
      <c r="K9" s="762"/>
      <c r="L9" s="762"/>
      <c r="M9" s="762"/>
      <c r="N9" s="762"/>
      <c r="O9" s="762"/>
      <c r="P9" s="762"/>
      <c r="Q9" s="762"/>
      <c r="R9" s="762"/>
      <c r="S9" s="762"/>
      <c r="T9" s="762"/>
      <c r="U9" s="762"/>
      <c r="V9" s="762"/>
      <c r="W9" s="762"/>
      <c r="X9" s="762"/>
      <c r="Y9" s="762"/>
      <c r="Z9" s="762"/>
      <c r="AA9" s="762"/>
      <c r="AB9" s="762"/>
      <c r="AC9" s="762"/>
      <c r="AD9" s="762"/>
      <c r="AE9" s="762"/>
      <c r="AF9" s="762"/>
      <c r="AG9" s="762"/>
      <c r="AH9" s="762"/>
      <c r="AI9" s="762"/>
      <c r="AJ9" s="762"/>
      <c r="AK9" s="762"/>
      <c r="AL9" s="762"/>
      <c r="AM9" s="763"/>
      <c r="AN9" s="764" t="s">
        <v>7</v>
      </c>
      <c r="AO9" s="776" t="s">
        <v>8</v>
      </c>
      <c r="AP9" s="776" t="s">
        <v>9</v>
      </c>
      <c r="AQ9" s="757" t="s">
        <v>10</v>
      </c>
      <c r="AR9" s="780" t="s">
        <v>11</v>
      </c>
      <c r="AS9" s="757" t="s">
        <v>12</v>
      </c>
      <c r="AT9" s="783" t="s">
        <v>13</v>
      </c>
      <c r="AU9" s="784"/>
      <c r="AV9" s="772" t="s">
        <v>14</v>
      </c>
    </row>
    <row r="10" spans="1:97" x14ac:dyDescent="0.25">
      <c r="A10" s="753"/>
      <c r="B10" s="753"/>
      <c r="C10" s="758"/>
      <c r="D10" s="759"/>
      <c r="E10" s="760"/>
      <c r="F10" s="761" t="s">
        <v>15</v>
      </c>
      <c r="G10" s="775"/>
      <c r="H10" s="761" t="s">
        <v>16</v>
      </c>
      <c r="I10" s="775"/>
      <c r="J10" s="761" t="s">
        <v>17</v>
      </c>
      <c r="K10" s="775"/>
      <c r="L10" s="761" t="s">
        <v>18</v>
      </c>
      <c r="M10" s="775"/>
      <c r="N10" s="761" t="s">
        <v>19</v>
      </c>
      <c r="O10" s="775"/>
      <c r="P10" s="767" t="s">
        <v>20</v>
      </c>
      <c r="Q10" s="768"/>
      <c r="R10" s="767" t="s">
        <v>21</v>
      </c>
      <c r="S10" s="768"/>
      <c r="T10" s="767" t="s">
        <v>22</v>
      </c>
      <c r="U10" s="768"/>
      <c r="V10" s="767" t="s">
        <v>23</v>
      </c>
      <c r="W10" s="768"/>
      <c r="X10" s="767" t="s">
        <v>24</v>
      </c>
      <c r="Y10" s="768"/>
      <c r="Z10" s="767" t="s">
        <v>25</v>
      </c>
      <c r="AA10" s="768"/>
      <c r="AB10" s="767" t="s">
        <v>26</v>
      </c>
      <c r="AC10" s="768"/>
      <c r="AD10" s="767" t="s">
        <v>27</v>
      </c>
      <c r="AE10" s="768"/>
      <c r="AF10" s="767" t="s">
        <v>28</v>
      </c>
      <c r="AG10" s="768"/>
      <c r="AH10" s="767" t="s">
        <v>29</v>
      </c>
      <c r="AI10" s="768"/>
      <c r="AJ10" s="767" t="s">
        <v>30</v>
      </c>
      <c r="AK10" s="768"/>
      <c r="AL10" s="767" t="s">
        <v>31</v>
      </c>
      <c r="AM10" s="769"/>
      <c r="AN10" s="765"/>
      <c r="AO10" s="777"/>
      <c r="AP10" s="777"/>
      <c r="AQ10" s="779"/>
      <c r="AR10" s="781"/>
      <c r="AS10" s="779"/>
      <c r="AT10" s="770" t="s">
        <v>32</v>
      </c>
      <c r="AU10" s="771" t="s">
        <v>33</v>
      </c>
      <c r="AV10" s="773"/>
    </row>
    <row r="11" spans="1:97" ht="19.5" customHeight="1" x14ac:dyDescent="0.25">
      <c r="A11" s="754"/>
      <c r="B11" s="754"/>
      <c r="C11" s="12" t="s">
        <v>34</v>
      </c>
      <c r="D11" s="13" t="s">
        <v>35</v>
      </c>
      <c r="E11" s="14" t="s">
        <v>36</v>
      </c>
      <c r="F11" s="15" t="s">
        <v>35</v>
      </c>
      <c r="G11" s="14" t="s">
        <v>36</v>
      </c>
      <c r="H11" s="15" t="s">
        <v>35</v>
      </c>
      <c r="I11" s="14" t="s">
        <v>36</v>
      </c>
      <c r="J11" s="15" t="s">
        <v>35</v>
      </c>
      <c r="K11" s="14" t="s">
        <v>36</v>
      </c>
      <c r="L11" s="15" t="s">
        <v>35</v>
      </c>
      <c r="M11" s="14" t="s">
        <v>36</v>
      </c>
      <c r="N11" s="15" t="s">
        <v>35</v>
      </c>
      <c r="O11" s="14" t="s">
        <v>36</v>
      </c>
      <c r="P11" s="15" t="s">
        <v>35</v>
      </c>
      <c r="Q11" s="14" t="s">
        <v>36</v>
      </c>
      <c r="R11" s="15" t="s">
        <v>35</v>
      </c>
      <c r="S11" s="14" t="s">
        <v>36</v>
      </c>
      <c r="T11" s="15" t="s">
        <v>35</v>
      </c>
      <c r="U11" s="14" t="s">
        <v>36</v>
      </c>
      <c r="V11" s="15" t="s">
        <v>35</v>
      </c>
      <c r="W11" s="14" t="s">
        <v>36</v>
      </c>
      <c r="X11" s="15" t="s">
        <v>35</v>
      </c>
      <c r="Y11" s="14" t="s">
        <v>36</v>
      </c>
      <c r="Z11" s="15" t="s">
        <v>35</v>
      </c>
      <c r="AA11" s="14" t="s">
        <v>36</v>
      </c>
      <c r="AB11" s="15" t="s">
        <v>35</v>
      </c>
      <c r="AC11" s="14" t="s">
        <v>36</v>
      </c>
      <c r="AD11" s="15" t="s">
        <v>35</v>
      </c>
      <c r="AE11" s="14" t="s">
        <v>36</v>
      </c>
      <c r="AF11" s="15" t="s">
        <v>35</v>
      </c>
      <c r="AG11" s="14" t="s">
        <v>36</v>
      </c>
      <c r="AH11" s="15" t="s">
        <v>35</v>
      </c>
      <c r="AI11" s="14" t="s">
        <v>36</v>
      </c>
      <c r="AJ11" s="15" t="s">
        <v>35</v>
      </c>
      <c r="AK11" s="14" t="s">
        <v>36</v>
      </c>
      <c r="AL11" s="15" t="s">
        <v>35</v>
      </c>
      <c r="AM11" s="16" t="s">
        <v>36</v>
      </c>
      <c r="AN11" s="766"/>
      <c r="AO11" s="778"/>
      <c r="AP11" s="778"/>
      <c r="AQ11" s="760"/>
      <c r="AR11" s="782"/>
      <c r="AS11" s="760"/>
      <c r="AT11" s="770"/>
      <c r="AU11" s="771"/>
      <c r="AV11" s="774"/>
    </row>
    <row r="12" spans="1:97" ht="15" customHeight="1" x14ac:dyDescent="0.25">
      <c r="A12" s="785" t="s">
        <v>37</v>
      </c>
      <c r="B12" s="17" t="s">
        <v>38</v>
      </c>
      <c r="C12" s="18">
        <f>SUM(D12+E12)</f>
        <v>0</v>
      </c>
      <c r="D12" s="19">
        <f>SUM(F12+H12+J12+L12+N12+P12+R12+T12+V12+X12+Z12+AB12+AD12+AF12+AH12+AJ12+AL12)</f>
        <v>0</v>
      </c>
      <c r="E12" s="20">
        <f>SUM(G12+I12+K12+M12+O12+Q12+S12+U12+W12+Y12+AA12+AC12+AE12+AG12+AI12+AK12+AM12)</f>
        <v>0</v>
      </c>
      <c r="F12" s="21">
        <f>SUM(ENERO:DICIEMBRE!F12)</f>
        <v>0</v>
      </c>
      <c r="G12" s="21">
        <f>SUM(ENERO:DICIEMBRE!G12)</f>
        <v>0</v>
      </c>
      <c r="H12" s="21">
        <f>SUM(ENERO:DICIEMBRE!H12)</f>
        <v>0</v>
      </c>
      <c r="I12" s="21">
        <f>SUM(ENERO:DICIEMBRE!I12)</f>
        <v>0</v>
      </c>
      <c r="J12" s="21">
        <f>SUM(ENERO:DICIEMBRE!J12)</f>
        <v>0</v>
      </c>
      <c r="K12" s="21">
        <f>SUM(ENERO:DICIEMBRE!K12)</f>
        <v>0</v>
      </c>
      <c r="L12" s="21">
        <f>SUM(ENERO:DICIEMBRE!L12)</f>
        <v>0</v>
      </c>
      <c r="M12" s="21">
        <f>SUM(ENERO:DICIEMBRE!M12)</f>
        <v>0</v>
      </c>
      <c r="N12" s="21">
        <f>SUM(ENERO:DICIEMBRE!N12)</f>
        <v>0</v>
      </c>
      <c r="O12" s="21">
        <f>SUM(ENERO:DICIEMBRE!O12)</f>
        <v>0</v>
      </c>
      <c r="P12" s="21">
        <f>SUM(ENERO:DICIEMBRE!P12)</f>
        <v>0</v>
      </c>
      <c r="Q12" s="21">
        <f>SUM(ENERO:DICIEMBRE!Q12)</f>
        <v>0</v>
      </c>
      <c r="R12" s="21">
        <f>SUM(ENERO:DICIEMBRE!R12)</f>
        <v>0</v>
      </c>
      <c r="S12" s="21">
        <f>SUM(ENERO:DICIEMBRE!S12)</f>
        <v>0</v>
      </c>
      <c r="T12" s="21">
        <f>SUM(ENERO:DICIEMBRE!T12)</f>
        <v>0</v>
      </c>
      <c r="U12" s="21">
        <f>SUM(ENERO:DICIEMBRE!U12)</f>
        <v>0</v>
      </c>
      <c r="V12" s="21">
        <f>SUM(ENERO:DICIEMBRE!V12)</f>
        <v>0</v>
      </c>
      <c r="W12" s="21">
        <f>SUM(ENERO:DICIEMBRE!W12)</f>
        <v>0</v>
      </c>
      <c r="X12" s="21">
        <f>SUM(ENERO:DICIEMBRE!X12)</f>
        <v>0</v>
      </c>
      <c r="Y12" s="21">
        <f>SUM(ENERO:DICIEMBRE!Y12)</f>
        <v>0</v>
      </c>
      <c r="Z12" s="21">
        <f>SUM(ENERO:DICIEMBRE!Z12)</f>
        <v>0</v>
      </c>
      <c r="AA12" s="21">
        <f>SUM(ENERO:DICIEMBRE!AA12)</f>
        <v>0</v>
      </c>
      <c r="AB12" s="21">
        <f>SUM(ENERO:DICIEMBRE!AB12)</f>
        <v>0</v>
      </c>
      <c r="AC12" s="21">
        <f>SUM(ENERO:DICIEMBRE!AC12)</f>
        <v>0</v>
      </c>
      <c r="AD12" s="21">
        <f>SUM(ENERO:DICIEMBRE!AD12)</f>
        <v>0</v>
      </c>
      <c r="AE12" s="21">
        <f>SUM(ENERO:DICIEMBRE!AE12)</f>
        <v>0</v>
      </c>
      <c r="AF12" s="21">
        <f>SUM(ENERO:DICIEMBRE!AF12)</f>
        <v>0</v>
      </c>
      <c r="AG12" s="21">
        <f>SUM(ENERO:DICIEMBRE!AG12)</f>
        <v>0</v>
      </c>
      <c r="AH12" s="21">
        <f>SUM(ENERO:DICIEMBRE!AH12)</f>
        <v>0</v>
      </c>
      <c r="AI12" s="21">
        <f>SUM(ENERO:DICIEMBRE!AI12)</f>
        <v>0</v>
      </c>
      <c r="AJ12" s="21">
        <f>SUM(ENERO:DICIEMBRE!AJ12)</f>
        <v>0</v>
      </c>
      <c r="AK12" s="21">
        <f>SUM(ENERO:DICIEMBRE!AK12)</f>
        <v>0</v>
      </c>
      <c r="AL12" s="21">
        <f>SUM(ENERO:DICIEMBRE!AL12)</f>
        <v>0</v>
      </c>
      <c r="AM12" s="21">
        <f>SUM(ENERO:DICIEMBRE!AM12)</f>
        <v>0</v>
      </c>
      <c r="AN12" s="21">
        <f>SUM(ENERO:DICIEMBRE!AN12)</f>
        <v>0</v>
      </c>
      <c r="AO12" s="21">
        <f>SUM(ENERO:DICIEMBRE!AO12)</f>
        <v>0</v>
      </c>
      <c r="AP12" s="21">
        <f>SUM(ENERO:DICIEMBRE!AP12)</f>
        <v>0</v>
      </c>
      <c r="AQ12" s="21">
        <f>SUM(ENERO:DICIEMBRE!AQ12)</f>
        <v>0</v>
      </c>
      <c r="AR12" s="21">
        <f>SUM(ENERO:DICIEMBRE!AR12)</f>
        <v>0</v>
      </c>
      <c r="AS12" s="21">
        <f>SUM(ENERO:DICIEMBRE!AS12)</f>
        <v>0</v>
      </c>
      <c r="AT12" s="21">
        <f>SUM(ENERO:DICIEMBRE!AT12)</f>
        <v>0</v>
      </c>
      <c r="AU12" s="21">
        <f>SUM(ENERO:DICIEMBRE!AU12)</f>
        <v>0</v>
      </c>
      <c r="AV12" s="21">
        <f>SUM(ENERO:DICIEMBRE!AV12)</f>
        <v>0</v>
      </c>
      <c r="AW12" t="str">
        <f>CA12&amp;CB12&amp;CC12&amp;CD12&amp;CE12&amp;CF12&amp;CG12&amp;CH12&amp;CI12</f>
        <v/>
      </c>
      <c r="CA12" s="29" t="str">
        <f>IF(AND($C12&gt;0,AN12="")," * No olvide digitar la variable Beneficiarios. Digite Cero si no tiene.",IF(AN12&gt;$C12," * La variable Beneficiarios No puede ser mayor al Total Ambos Sexos.",""))</f>
        <v/>
      </c>
      <c r="CB12" s="29" t="str">
        <f>IF(AND($C12&gt;0,AO12="")," * No olvide digitar la variable Niños, Niñas, adolescentes y Jóvenes SENAME. Digite Cero si no tiene.",IF(AO12&gt;$C12," * La variable Niños, Niñas, adolescentes y Jóvenes SENAME No puede ser mayor al Total Ambos Sexos.",""))</f>
        <v/>
      </c>
      <c r="CC12" s="29" t="str">
        <f>IF(AND($C12&gt;0,AP12="")," * No olvide digitar la variable Niños, Niñas, adolescentes y Jóvenes Mejor Niñez. Digite Cero si no tiene.",IF(AP12&gt;$C12," * La variable Niños, Niñas, adolescentes y Jóvenes Mejor Niñez No puede ser mayor al Total Ambos Sexos.",""))</f>
        <v/>
      </c>
      <c r="CD12" s="29" t="str">
        <f>IF(AND($C12&gt;0,AQ12="")," * No olvide digitar la variable Pueblos originarios. Digite Cero si no tiene.",IF(AQ12&gt;$C12," * La variable Pueblos Originarios No puede ser mayor al Total Ambos Sexos.",""))</f>
        <v/>
      </c>
      <c r="CE12" s="29" t="str">
        <f>IF(AND($C12&gt;0,AR12="")," * No olvide digitar la variable Migrantes. Digite Cero si no tiene.",IF(AR12&gt;$C12," * La variable Migrantes No puede ser mayor al Total Ambos Sexos.",""))</f>
        <v/>
      </c>
      <c r="CF12" s="29" t="str">
        <f>IF(AND($C12&gt;0,AS12="")," * No olvide digitar la variable Demencia. Digite Cero si no tiene.",IF(AS12&gt;$C12," * La variable Demencia No puede ser mayor al Total Ambos Sexos.",""))</f>
        <v/>
      </c>
      <c r="CG12" s="29" t="str">
        <f>IF(AND($E12&gt;0,OR(AT12=""))," * No olvide digitar la variable Trans (Masculino). Digite Cero si no tiene.",IF((AT12)&gt;$E12," * La variable Trans (Masculino) No puede ser mayor al Total Mujeres.",""))</f>
        <v/>
      </c>
      <c r="CH12" s="29" t="str">
        <f>IF(AND(D12&gt;0,OR(AU12=""))," * No olvide digitar la variable Trans (Femenino). Digite Cero si no tiene.",IF((AU12)&gt;D12," * La variable Trans (Femenino) No puede ser mayor al Total Hombres.",""))</f>
        <v/>
      </c>
      <c r="CI12" s="29" t="str">
        <f>IF(AND($C12&gt;0,AV12="")," * No olvide digitar la variable Cuidadores de personas con demencia. Digite Cero si no tiene.",IF(AV12&gt;$C12," * La variable Cuidadores de personas con demencia No puede ser mayor al Total Ambos Sexos.",""))</f>
        <v/>
      </c>
      <c r="CK12" s="30">
        <f t="shared" ref="CK12:CP12" si="0">IF(AND($C12&gt;0,AN12=""),1,IF(AN12&gt;$C12,1,0))</f>
        <v>0</v>
      </c>
      <c r="CL12" s="30">
        <f t="shared" si="0"/>
        <v>0</v>
      </c>
      <c r="CM12" s="30">
        <f t="shared" si="0"/>
        <v>0</v>
      </c>
      <c r="CN12" s="30">
        <f t="shared" si="0"/>
        <v>0</v>
      </c>
      <c r="CO12" s="30">
        <f t="shared" si="0"/>
        <v>0</v>
      </c>
      <c r="CP12" s="30">
        <f t="shared" si="0"/>
        <v>0</v>
      </c>
      <c r="CQ12" s="30">
        <f>IF(AND($E12&gt;0,OR(AT12="")),1,IF((AT12)&gt;$E12,1,0))</f>
        <v>0</v>
      </c>
      <c r="CR12" s="30">
        <f>IF(AND($D12&gt;0,OR(AU12="")),1,IF((AU12)&gt;$D12,1,0))</f>
        <v>0</v>
      </c>
      <c r="CS12" s="30">
        <f>IF(AND($C12&gt;0,AV12=""),1,IF(AV12&gt;$C12,1,0))</f>
        <v>0</v>
      </c>
    </row>
    <row r="13" spans="1:97" ht="15" customHeight="1" x14ac:dyDescent="0.25">
      <c r="A13" s="786"/>
      <c r="B13" s="31" t="s">
        <v>39</v>
      </c>
      <c r="C13" s="32">
        <f t="shared" ref="C13:C26" si="1">SUM(D13+E13)</f>
        <v>1776</v>
      </c>
      <c r="D13" s="33">
        <f t="shared" ref="D13:E26" si="2">SUM(F13+H13+J13+L13+N13+P13+R13+T13+V13+X13+Z13+AB13+AD13+AF13+AH13+AJ13+AL13)</f>
        <v>419</v>
      </c>
      <c r="E13" s="34">
        <f t="shared" si="2"/>
        <v>1357</v>
      </c>
      <c r="F13" s="21">
        <f>SUM(ENERO:DICIEMBRE!F13)</f>
        <v>0</v>
      </c>
      <c r="G13" s="21">
        <f>SUM(ENERO:DICIEMBRE!G13)</f>
        <v>2</v>
      </c>
      <c r="H13" s="21">
        <f>SUM(ENERO:DICIEMBRE!H13)</f>
        <v>9</v>
      </c>
      <c r="I13" s="21">
        <f>SUM(ENERO:DICIEMBRE!I13)</f>
        <v>16</v>
      </c>
      <c r="J13" s="21">
        <f>SUM(ENERO:DICIEMBRE!J13)</f>
        <v>89</v>
      </c>
      <c r="K13" s="21">
        <f>SUM(ENERO:DICIEMBRE!K13)</f>
        <v>384</v>
      </c>
      <c r="L13" s="21">
        <f>SUM(ENERO:DICIEMBRE!L13)</f>
        <v>179</v>
      </c>
      <c r="M13" s="21">
        <f>SUM(ENERO:DICIEMBRE!M13)</f>
        <v>654</v>
      </c>
      <c r="N13" s="21">
        <f>SUM(ENERO:DICIEMBRE!N13)</f>
        <v>38</v>
      </c>
      <c r="O13" s="21">
        <f>SUM(ENERO:DICIEMBRE!O13)</f>
        <v>59</v>
      </c>
      <c r="P13" s="21">
        <f>SUM(ENERO:DICIEMBRE!P13)</f>
        <v>25</v>
      </c>
      <c r="Q13" s="21">
        <f>SUM(ENERO:DICIEMBRE!Q13)</f>
        <v>23</v>
      </c>
      <c r="R13" s="21">
        <f>SUM(ENERO:DICIEMBRE!R13)</f>
        <v>11</v>
      </c>
      <c r="S13" s="21">
        <f>SUM(ENERO:DICIEMBRE!S13)</f>
        <v>35</v>
      </c>
      <c r="T13" s="21">
        <f>SUM(ENERO:DICIEMBRE!T13)</f>
        <v>8</v>
      </c>
      <c r="U13" s="21">
        <f>SUM(ENERO:DICIEMBRE!U13)</f>
        <v>45</v>
      </c>
      <c r="V13" s="21">
        <f>SUM(ENERO:DICIEMBRE!V13)</f>
        <v>13</v>
      </c>
      <c r="W13" s="21">
        <f>SUM(ENERO:DICIEMBRE!W13)</f>
        <v>21</v>
      </c>
      <c r="X13" s="21">
        <f>SUM(ENERO:DICIEMBRE!X13)</f>
        <v>10</v>
      </c>
      <c r="Y13" s="21">
        <f>SUM(ENERO:DICIEMBRE!Y13)</f>
        <v>49</v>
      </c>
      <c r="Z13" s="21">
        <f>SUM(ENERO:DICIEMBRE!Z13)</f>
        <v>11</v>
      </c>
      <c r="AA13" s="21">
        <f>SUM(ENERO:DICIEMBRE!AA13)</f>
        <v>13</v>
      </c>
      <c r="AB13" s="21">
        <f>SUM(ENERO:DICIEMBRE!AB13)</f>
        <v>14</v>
      </c>
      <c r="AC13" s="21">
        <f>SUM(ENERO:DICIEMBRE!AC13)</f>
        <v>23</v>
      </c>
      <c r="AD13" s="21">
        <f>SUM(ENERO:DICIEMBRE!AD13)</f>
        <v>4</v>
      </c>
      <c r="AE13" s="21">
        <f>SUM(ENERO:DICIEMBRE!AE13)</f>
        <v>12</v>
      </c>
      <c r="AF13" s="21">
        <f>SUM(ENERO:DICIEMBRE!AF13)</f>
        <v>3</v>
      </c>
      <c r="AG13" s="21">
        <f>SUM(ENERO:DICIEMBRE!AG13)</f>
        <v>11</v>
      </c>
      <c r="AH13" s="21">
        <f>SUM(ENERO:DICIEMBRE!AH13)</f>
        <v>3</v>
      </c>
      <c r="AI13" s="21">
        <f>SUM(ENERO:DICIEMBRE!AI13)</f>
        <v>5</v>
      </c>
      <c r="AJ13" s="21">
        <f>SUM(ENERO:DICIEMBRE!AJ13)</f>
        <v>0</v>
      </c>
      <c r="AK13" s="21">
        <f>SUM(ENERO:DICIEMBRE!AK13)</f>
        <v>4</v>
      </c>
      <c r="AL13" s="21">
        <f>SUM(ENERO:DICIEMBRE!AL13)</f>
        <v>2</v>
      </c>
      <c r="AM13" s="21">
        <f>SUM(ENERO:DICIEMBRE!AM13)</f>
        <v>1</v>
      </c>
      <c r="AN13" s="21">
        <f>SUM(ENERO:DICIEMBRE!AN13)</f>
        <v>1776</v>
      </c>
      <c r="AO13" s="21">
        <f>SUM(ENERO:DICIEMBRE!AO13)</f>
        <v>2</v>
      </c>
      <c r="AP13" s="21">
        <f>SUM(ENERO:DICIEMBRE!AP13)</f>
        <v>422</v>
      </c>
      <c r="AQ13" s="21">
        <f>SUM(ENERO:DICIEMBRE!AQ13)</f>
        <v>240</v>
      </c>
      <c r="AR13" s="21">
        <f>SUM(ENERO:DICIEMBRE!AR13)</f>
        <v>2</v>
      </c>
      <c r="AS13" s="21">
        <f>SUM(ENERO:DICIEMBRE!AS13)</f>
        <v>0</v>
      </c>
      <c r="AT13" s="21">
        <f>SUM(ENERO:DICIEMBRE!AT13)</f>
        <v>0</v>
      </c>
      <c r="AU13" s="21">
        <f>SUM(ENERO:DICIEMBRE!AU13)</f>
        <v>0</v>
      </c>
      <c r="AV13" s="21">
        <f>SUM(ENERO:DICIEMBRE!AV13)</f>
        <v>0</v>
      </c>
      <c r="AW13" t="str">
        <f t="shared" ref="AW13:AW26" si="3">CA13&amp;CB13&amp;CC13&amp;CD13&amp;CE13&amp;CF13&amp;CG13&amp;CH13&amp;CI13</f>
        <v/>
      </c>
      <c r="CA13" s="29" t="str">
        <f t="shared" ref="CA13:CA21" si="4">IF(AND($C13&gt;0,AN13="")," * No olvide digitar la variable Beneficiarios. Digite Cero si no tiene.",IF(AN13&gt;$C13," * La variable Beneficiarios No puede ser mayor al Total Ambos Sexos.",""))</f>
        <v/>
      </c>
      <c r="CB13" s="29" t="str">
        <f t="shared" ref="CB13:CB21" si="5">IF(AND($C13&gt;0,AO13="")," * No olvide digitar la variable Niños, Niñas, adolescentes y Jóvenes SENAME. Digite Cero si no tiene.",IF(AO13&gt;$C13," * La variable Niños, Niñas, adolescentes y Jóvenes SENAME No puede ser mayor al Total Ambos Sexos.",""))</f>
        <v/>
      </c>
      <c r="CC13" s="29" t="str">
        <f t="shared" ref="CC13:CC21" si="6">IF(AND($C13&gt;0,AP13="")," * No olvide digitar la variable Niños, Niñas, adolescentes y Jóvenes Mejor Niñez. Digite Cero si no tiene.",IF(AP13&gt;$C13," * La variable Niños, Niñas, adolescentes y Jóvenes Mejor Niñez No puede ser mayor al Total Ambos Sexos.",""))</f>
        <v/>
      </c>
      <c r="CD13" s="29" t="str">
        <f t="shared" ref="CD13:CD21" si="7">IF(AND($C13&gt;0,AQ13="")," * No olvide digitar la variable Pueblos originarios. Digite Cero si no tiene.",IF(AQ13&gt;$C13," * La variable Pueblos Originarios No puede ser mayor al Total Ambos Sexos.",""))</f>
        <v/>
      </c>
      <c r="CE13" s="29" t="str">
        <f t="shared" ref="CE13:CE21" si="8">IF(AND($C13&gt;0,AR13="")," * No olvide digitar la variable Migrantes. Digite Cero si no tiene.",IF(AR13&gt;$C13," * La variable Migrantes No puede ser mayor al Total Ambos Sexos.",""))</f>
        <v/>
      </c>
      <c r="CF13" s="29" t="str">
        <f t="shared" ref="CF13:CF21" si="9">IF(AND($C13&gt;0,AS13="")," * No olvide digitar la variable Demencia. Digite Cero si no tiene.",IF(AS13&gt;$C13," * La variable Demencia No puede ser mayor al Total Ambos Sexos.",""))</f>
        <v/>
      </c>
      <c r="CG13" s="29" t="str">
        <f t="shared" ref="CG13:CG21" si="10">IF(AND($E13&gt;0,OR(AT13=""))," * No olvide digitar la variable Trans (Masculino). Digite Cero si no tiene.",IF((AT13)&gt;$E13," * La variable Trans (Masculino) No puede ser mayor al Total Mujeres.",""))</f>
        <v/>
      </c>
      <c r="CH13" s="29" t="str">
        <f t="shared" ref="CH13:CH21" si="11">IF(AND(D13&gt;0,OR(AU13=""))," * No olvide digitar la variable Trans (Femenino). Digite Cero si no tiene.",IF((AU13)&gt;D13," * La variable Trans (Femenino) No puede ser mayor al Total Hombres.",""))</f>
        <v/>
      </c>
      <c r="CI13" s="29" t="str">
        <f t="shared" ref="CI13:CI21" si="12">IF(AND($C13&gt;0,AV13="")," * No olvide digitar la variable Cuidadores de personas con demencia. Digite Cero si no tiene.",IF(AV13&gt;$C13," * La variable Cuidadores de personas con demencia No puede ser mayor al Total Ambos Sexos.",""))</f>
        <v/>
      </c>
      <c r="CK13" s="30">
        <f t="shared" ref="CK13:CK21" si="13">IF(AND(C13&gt;0,AN13=""),1,IF(AN13&gt;C13,1,0))</f>
        <v>0</v>
      </c>
      <c r="CL13" s="30">
        <f t="shared" ref="CL13:CL21" si="14">IF(AND(C13&gt;0,AO13=""),1,IF(AO13&gt;C13,1,0))</f>
        <v>0</v>
      </c>
      <c r="CM13" s="30">
        <f t="shared" ref="CM13:CM21" si="15">IF(AND(C13&gt;0,AP13=""),1,IF(AP13&gt;C13,1,0))</f>
        <v>0</v>
      </c>
      <c r="CN13" s="30">
        <f t="shared" ref="CN13:CN21" si="16">IF(AND(C13&gt;0,AQ13=""),1,IF(AQ13&gt;C13,1,0))</f>
        <v>0</v>
      </c>
      <c r="CO13" s="30">
        <f t="shared" ref="CO13:CO21" si="17">IF(AND(C13&gt;0,AR13=""),1,IF(AR13&gt;C13,1,0))</f>
        <v>0</v>
      </c>
      <c r="CP13" s="30">
        <f t="shared" ref="CP13:CP21" si="18">IF(AND(C13&gt;0,AS13=""),1,IF(AS13&gt;C13,1,0))</f>
        <v>0</v>
      </c>
      <c r="CQ13" s="30">
        <f t="shared" ref="CQ13:CQ21" si="19">IF(AND(E13&gt;0,OR(AT13="")),1,IF((AT13)&gt;E13,1,0))</f>
        <v>0</v>
      </c>
      <c r="CR13" s="30">
        <f t="shared" ref="CR13:CR21" si="20">IF(AND(D13&gt;0,OR(AU13="")),1,IF((AU13)&gt;D13,1,0))</f>
        <v>0</v>
      </c>
      <c r="CS13" s="30">
        <f t="shared" ref="CS13:CS26" si="21">IF(AND($C13&gt;0,AV13=""),1,IF(AV13&gt;$C13,1,0))</f>
        <v>0</v>
      </c>
    </row>
    <row r="14" spans="1:97" ht="15" customHeight="1" x14ac:dyDescent="0.25">
      <c r="A14" s="786"/>
      <c r="B14" s="31" t="s">
        <v>40</v>
      </c>
      <c r="C14" s="32">
        <f t="shared" si="1"/>
        <v>2731</v>
      </c>
      <c r="D14" s="33">
        <f t="shared" si="2"/>
        <v>1296</v>
      </c>
      <c r="E14" s="34">
        <f t="shared" si="2"/>
        <v>1435</v>
      </c>
      <c r="F14" s="21">
        <f>SUM(ENERO:DICIEMBRE!F14)</f>
        <v>0</v>
      </c>
      <c r="G14" s="21">
        <f>SUM(ENERO:DICIEMBRE!G14)</f>
        <v>0</v>
      </c>
      <c r="H14" s="21">
        <f>SUM(ENERO:DICIEMBRE!H14)</f>
        <v>0</v>
      </c>
      <c r="I14" s="21">
        <f>SUM(ENERO:DICIEMBRE!I14)</f>
        <v>0</v>
      </c>
      <c r="J14" s="21">
        <f>SUM(ENERO:DICIEMBRE!J14)</f>
        <v>1</v>
      </c>
      <c r="K14" s="21">
        <f>SUM(ENERO:DICIEMBRE!K14)</f>
        <v>3</v>
      </c>
      <c r="L14" s="21">
        <f>SUM(ENERO:DICIEMBRE!L14)</f>
        <v>15</v>
      </c>
      <c r="M14" s="21">
        <f>SUM(ENERO:DICIEMBRE!M14)</f>
        <v>34</v>
      </c>
      <c r="N14" s="21">
        <f>SUM(ENERO:DICIEMBRE!N14)</f>
        <v>114</v>
      </c>
      <c r="O14" s="21">
        <f>SUM(ENERO:DICIEMBRE!O14)</f>
        <v>83</v>
      </c>
      <c r="P14" s="21">
        <f>SUM(ENERO:DICIEMBRE!P14)</f>
        <v>57</v>
      </c>
      <c r="Q14" s="21">
        <f>SUM(ENERO:DICIEMBRE!Q14)</f>
        <v>45</v>
      </c>
      <c r="R14" s="21">
        <f>SUM(ENERO:DICIEMBRE!R14)</f>
        <v>107</v>
      </c>
      <c r="S14" s="21">
        <f>SUM(ENERO:DICIEMBRE!S14)</f>
        <v>84</v>
      </c>
      <c r="T14" s="21">
        <f>SUM(ENERO:DICIEMBRE!T14)</f>
        <v>185</v>
      </c>
      <c r="U14" s="21">
        <f>SUM(ENERO:DICIEMBRE!U14)</f>
        <v>129</v>
      </c>
      <c r="V14" s="21">
        <f>SUM(ENERO:DICIEMBRE!V14)</f>
        <v>173</v>
      </c>
      <c r="W14" s="21">
        <f>SUM(ENERO:DICIEMBRE!W14)</f>
        <v>136</v>
      </c>
      <c r="X14" s="21">
        <f>SUM(ENERO:DICIEMBRE!X14)</f>
        <v>128</v>
      </c>
      <c r="Y14" s="21">
        <f>SUM(ENERO:DICIEMBRE!Y14)</f>
        <v>113</v>
      </c>
      <c r="Z14" s="21">
        <f>SUM(ENERO:DICIEMBRE!Z14)</f>
        <v>132</v>
      </c>
      <c r="AA14" s="21">
        <f>SUM(ENERO:DICIEMBRE!AA14)</f>
        <v>126</v>
      </c>
      <c r="AB14" s="21">
        <f>SUM(ENERO:DICIEMBRE!AB14)</f>
        <v>109</v>
      </c>
      <c r="AC14" s="21">
        <f>SUM(ENERO:DICIEMBRE!AC14)</f>
        <v>219</v>
      </c>
      <c r="AD14" s="21">
        <f>SUM(ENERO:DICIEMBRE!AD14)</f>
        <v>125</v>
      </c>
      <c r="AE14" s="21">
        <f>SUM(ENERO:DICIEMBRE!AE14)</f>
        <v>228</v>
      </c>
      <c r="AF14" s="21">
        <f>SUM(ENERO:DICIEMBRE!AF14)</f>
        <v>70</v>
      </c>
      <c r="AG14" s="21">
        <f>SUM(ENERO:DICIEMBRE!AG14)</f>
        <v>112</v>
      </c>
      <c r="AH14" s="21">
        <f>SUM(ENERO:DICIEMBRE!AH14)</f>
        <v>56</v>
      </c>
      <c r="AI14" s="21">
        <f>SUM(ENERO:DICIEMBRE!AI14)</f>
        <v>99</v>
      </c>
      <c r="AJ14" s="21">
        <f>SUM(ENERO:DICIEMBRE!AJ14)</f>
        <v>23</v>
      </c>
      <c r="AK14" s="21">
        <f>SUM(ENERO:DICIEMBRE!AK14)</f>
        <v>2</v>
      </c>
      <c r="AL14" s="21">
        <f>SUM(ENERO:DICIEMBRE!AL14)</f>
        <v>1</v>
      </c>
      <c r="AM14" s="21">
        <f>SUM(ENERO:DICIEMBRE!AM14)</f>
        <v>22</v>
      </c>
      <c r="AN14" s="21">
        <f>SUM(ENERO:DICIEMBRE!AN14)</f>
        <v>2731</v>
      </c>
      <c r="AO14" s="21">
        <f>SUM(ENERO:DICIEMBRE!AO14)</f>
        <v>0</v>
      </c>
      <c r="AP14" s="21">
        <f>SUM(ENERO:DICIEMBRE!AP14)</f>
        <v>0</v>
      </c>
      <c r="AQ14" s="21">
        <f>SUM(ENERO:DICIEMBRE!AQ14)</f>
        <v>86</v>
      </c>
      <c r="AR14" s="21">
        <f>SUM(ENERO:DICIEMBRE!AR14)</f>
        <v>2</v>
      </c>
      <c r="AS14" s="21">
        <f>SUM(ENERO:DICIEMBRE!AS14)</f>
        <v>0</v>
      </c>
      <c r="AT14" s="21">
        <f>SUM(ENERO:DICIEMBRE!AT14)</f>
        <v>0</v>
      </c>
      <c r="AU14" s="21">
        <f>SUM(ENERO:DICIEMBRE!AU14)</f>
        <v>0</v>
      </c>
      <c r="AV14" s="21">
        <f>SUM(ENERO:DICIEMBRE!AV14)</f>
        <v>0</v>
      </c>
      <c r="AW14" t="str">
        <f t="shared" si="3"/>
        <v/>
      </c>
      <c r="CA14" s="29" t="str">
        <f t="shared" si="4"/>
        <v/>
      </c>
      <c r="CB14" s="29" t="str">
        <f t="shared" si="5"/>
        <v/>
      </c>
      <c r="CC14" s="29" t="str">
        <f t="shared" si="6"/>
        <v/>
      </c>
      <c r="CD14" s="29" t="str">
        <f t="shared" si="7"/>
        <v/>
      </c>
      <c r="CE14" s="29" t="str">
        <f t="shared" si="8"/>
        <v/>
      </c>
      <c r="CF14" s="29" t="str">
        <f t="shared" si="9"/>
        <v/>
      </c>
      <c r="CG14" s="29" t="str">
        <f t="shared" si="10"/>
        <v/>
      </c>
      <c r="CH14" s="29" t="str">
        <f t="shared" si="11"/>
        <v/>
      </c>
      <c r="CI14" s="29" t="str">
        <f t="shared" si="12"/>
        <v/>
      </c>
      <c r="CK14" s="30">
        <f t="shared" si="13"/>
        <v>0</v>
      </c>
      <c r="CL14" s="30">
        <f t="shared" si="14"/>
        <v>0</v>
      </c>
      <c r="CM14" s="30">
        <f t="shared" si="15"/>
        <v>0</v>
      </c>
      <c r="CN14" s="30">
        <f t="shared" si="16"/>
        <v>0</v>
      </c>
      <c r="CO14" s="30">
        <f t="shared" si="17"/>
        <v>0</v>
      </c>
      <c r="CP14" s="30">
        <f t="shared" si="18"/>
        <v>0</v>
      </c>
      <c r="CQ14" s="30">
        <f t="shared" si="19"/>
        <v>0</v>
      </c>
      <c r="CR14" s="30">
        <f t="shared" si="20"/>
        <v>0</v>
      </c>
      <c r="CS14" s="30">
        <f t="shared" si="21"/>
        <v>0</v>
      </c>
    </row>
    <row r="15" spans="1:97" ht="15" customHeight="1" x14ac:dyDescent="0.25">
      <c r="A15" s="786"/>
      <c r="B15" s="31" t="s">
        <v>41</v>
      </c>
      <c r="C15" s="32">
        <f t="shared" si="1"/>
        <v>0</v>
      </c>
      <c r="D15" s="33">
        <f t="shared" si="2"/>
        <v>0</v>
      </c>
      <c r="E15" s="34">
        <f t="shared" si="2"/>
        <v>0</v>
      </c>
      <c r="F15" s="21">
        <f>SUM(ENERO:DICIEMBRE!F15)</f>
        <v>0</v>
      </c>
      <c r="G15" s="21">
        <f>SUM(ENERO:DICIEMBRE!G15)</f>
        <v>0</v>
      </c>
      <c r="H15" s="21">
        <f>SUM(ENERO:DICIEMBRE!H15)</f>
        <v>0</v>
      </c>
      <c r="I15" s="21">
        <f>SUM(ENERO:DICIEMBRE!I15)</f>
        <v>0</v>
      </c>
      <c r="J15" s="21">
        <f>SUM(ENERO:DICIEMBRE!J15)</f>
        <v>0</v>
      </c>
      <c r="K15" s="21">
        <f>SUM(ENERO:DICIEMBRE!K15)</f>
        <v>0</v>
      </c>
      <c r="L15" s="21">
        <f>SUM(ENERO:DICIEMBRE!L15)</f>
        <v>0</v>
      </c>
      <c r="M15" s="21">
        <f>SUM(ENERO:DICIEMBRE!M15)</f>
        <v>0</v>
      </c>
      <c r="N15" s="21">
        <f>SUM(ENERO:DICIEMBRE!N15)</f>
        <v>0</v>
      </c>
      <c r="O15" s="21">
        <f>SUM(ENERO:DICIEMBRE!O15)</f>
        <v>0</v>
      </c>
      <c r="P15" s="21">
        <f>SUM(ENERO:DICIEMBRE!P15)</f>
        <v>0</v>
      </c>
      <c r="Q15" s="21">
        <f>SUM(ENERO:DICIEMBRE!Q15)</f>
        <v>0</v>
      </c>
      <c r="R15" s="21">
        <f>SUM(ENERO:DICIEMBRE!R15)</f>
        <v>0</v>
      </c>
      <c r="S15" s="21">
        <f>SUM(ENERO:DICIEMBRE!S15)</f>
        <v>0</v>
      </c>
      <c r="T15" s="21">
        <f>SUM(ENERO:DICIEMBRE!T15)</f>
        <v>0</v>
      </c>
      <c r="U15" s="21">
        <f>SUM(ENERO:DICIEMBRE!U15)</f>
        <v>0</v>
      </c>
      <c r="V15" s="21">
        <f>SUM(ENERO:DICIEMBRE!V15)</f>
        <v>0</v>
      </c>
      <c r="W15" s="21">
        <f>SUM(ENERO:DICIEMBRE!W15)</f>
        <v>0</v>
      </c>
      <c r="X15" s="21">
        <f>SUM(ENERO:DICIEMBRE!X15)</f>
        <v>0</v>
      </c>
      <c r="Y15" s="21">
        <f>SUM(ENERO:DICIEMBRE!Y15)</f>
        <v>0</v>
      </c>
      <c r="Z15" s="21">
        <f>SUM(ENERO:DICIEMBRE!Z15)</f>
        <v>0</v>
      </c>
      <c r="AA15" s="21">
        <f>SUM(ENERO:DICIEMBRE!AA15)</f>
        <v>0</v>
      </c>
      <c r="AB15" s="21">
        <f>SUM(ENERO:DICIEMBRE!AB15)</f>
        <v>0</v>
      </c>
      <c r="AC15" s="21">
        <f>SUM(ENERO:DICIEMBRE!AC15)</f>
        <v>0</v>
      </c>
      <c r="AD15" s="21">
        <f>SUM(ENERO:DICIEMBRE!AD15)</f>
        <v>0</v>
      </c>
      <c r="AE15" s="21">
        <f>SUM(ENERO:DICIEMBRE!AE15)</f>
        <v>0</v>
      </c>
      <c r="AF15" s="21">
        <f>SUM(ENERO:DICIEMBRE!AF15)</f>
        <v>0</v>
      </c>
      <c r="AG15" s="21">
        <f>SUM(ENERO:DICIEMBRE!AG15)</f>
        <v>0</v>
      </c>
      <c r="AH15" s="21">
        <f>SUM(ENERO:DICIEMBRE!AH15)</f>
        <v>0</v>
      </c>
      <c r="AI15" s="21">
        <f>SUM(ENERO:DICIEMBRE!AI15)</f>
        <v>0</v>
      </c>
      <c r="AJ15" s="21">
        <f>SUM(ENERO:DICIEMBRE!AJ15)</f>
        <v>0</v>
      </c>
      <c r="AK15" s="21">
        <f>SUM(ENERO:DICIEMBRE!AK15)</f>
        <v>0</v>
      </c>
      <c r="AL15" s="21">
        <f>SUM(ENERO:DICIEMBRE!AL15)</f>
        <v>0</v>
      </c>
      <c r="AM15" s="21">
        <f>SUM(ENERO:DICIEMBRE!AM15)</f>
        <v>0</v>
      </c>
      <c r="AN15" s="21">
        <f>SUM(ENERO:DICIEMBRE!AN15)</f>
        <v>0</v>
      </c>
      <c r="AO15" s="21">
        <f>SUM(ENERO:DICIEMBRE!AO15)</f>
        <v>0</v>
      </c>
      <c r="AP15" s="21">
        <f>SUM(ENERO:DICIEMBRE!AP15)</f>
        <v>0</v>
      </c>
      <c r="AQ15" s="21">
        <f>SUM(ENERO:DICIEMBRE!AQ15)</f>
        <v>0</v>
      </c>
      <c r="AR15" s="21">
        <f>SUM(ENERO:DICIEMBRE!AR15)</f>
        <v>0</v>
      </c>
      <c r="AS15" s="21">
        <f>SUM(ENERO:DICIEMBRE!AS15)</f>
        <v>0</v>
      </c>
      <c r="AT15" s="21">
        <f>SUM(ENERO:DICIEMBRE!AT15)</f>
        <v>0</v>
      </c>
      <c r="AU15" s="21">
        <f>SUM(ENERO:DICIEMBRE!AU15)</f>
        <v>0</v>
      </c>
      <c r="AV15" s="21">
        <f>SUM(ENERO:DICIEMBRE!AV15)</f>
        <v>0</v>
      </c>
      <c r="AW15" t="str">
        <f t="shared" si="3"/>
        <v/>
      </c>
      <c r="CA15" s="29" t="str">
        <f t="shared" si="4"/>
        <v/>
      </c>
      <c r="CB15" s="29" t="str">
        <f t="shared" si="5"/>
        <v/>
      </c>
      <c r="CC15" s="29" t="str">
        <f t="shared" si="6"/>
        <v/>
      </c>
      <c r="CD15" s="29" t="str">
        <f t="shared" si="7"/>
        <v/>
      </c>
      <c r="CE15" s="29" t="str">
        <f t="shared" si="8"/>
        <v/>
      </c>
      <c r="CF15" s="29" t="str">
        <f t="shared" si="9"/>
        <v/>
      </c>
      <c r="CG15" s="29" t="str">
        <f t="shared" si="10"/>
        <v/>
      </c>
      <c r="CH15" s="29" t="str">
        <f t="shared" si="11"/>
        <v/>
      </c>
      <c r="CI15" s="29" t="str">
        <f t="shared" si="12"/>
        <v/>
      </c>
      <c r="CK15" s="30">
        <f t="shared" si="13"/>
        <v>0</v>
      </c>
      <c r="CL15" s="30">
        <f t="shared" si="14"/>
        <v>0</v>
      </c>
      <c r="CM15" s="30">
        <f t="shared" si="15"/>
        <v>0</v>
      </c>
      <c r="CN15" s="30">
        <f t="shared" si="16"/>
        <v>0</v>
      </c>
      <c r="CO15" s="30">
        <f t="shared" si="17"/>
        <v>0</v>
      </c>
      <c r="CP15" s="30">
        <f t="shared" si="18"/>
        <v>0</v>
      </c>
      <c r="CQ15" s="30">
        <f t="shared" si="19"/>
        <v>0</v>
      </c>
      <c r="CR15" s="30">
        <f t="shared" si="20"/>
        <v>0</v>
      </c>
      <c r="CS15" s="30">
        <f t="shared" si="21"/>
        <v>0</v>
      </c>
    </row>
    <row r="16" spans="1:97" ht="15" customHeight="1" x14ac:dyDescent="0.25">
      <c r="A16" s="786"/>
      <c r="B16" s="31" t="s">
        <v>42</v>
      </c>
      <c r="C16" s="32">
        <f t="shared" si="1"/>
        <v>2014</v>
      </c>
      <c r="D16" s="33">
        <f t="shared" si="2"/>
        <v>776</v>
      </c>
      <c r="E16" s="34">
        <f t="shared" si="2"/>
        <v>1238</v>
      </c>
      <c r="F16" s="21">
        <f>SUM(ENERO:DICIEMBRE!F16)</f>
        <v>1</v>
      </c>
      <c r="G16" s="21">
        <f>SUM(ENERO:DICIEMBRE!G16)</f>
        <v>0</v>
      </c>
      <c r="H16" s="21">
        <f>SUM(ENERO:DICIEMBRE!H16)</f>
        <v>8</v>
      </c>
      <c r="I16" s="21">
        <f>SUM(ENERO:DICIEMBRE!I16)</f>
        <v>10</v>
      </c>
      <c r="J16" s="21">
        <f>SUM(ENERO:DICIEMBRE!J16)</f>
        <v>61</v>
      </c>
      <c r="K16" s="21">
        <f>SUM(ENERO:DICIEMBRE!K16)</f>
        <v>246</v>
      </c>
      <c r="L16" s="21">
        <f>SUM(ENERO:DICIEMBRE!L16)</f>
        <v>146</v>
      </c>
      <c r="M16" s="21">
        <f>SUM(ENERO:DICIEMBRE!M16)</f>
        <v>383</v>
      </c>
      <c r="N16" s="21">
        <f>SUM(ENERO:DICIEMBRE!N16)</f>
        <v>84</v>
      </c>
      <c r="O16" s="21">
        <f>SUM(ENERO:DICIEMBRE!O16)</f>
        <v>44</v>
      </c>
      <c r="P16" s="21">
        <f>SUM(ENERO:DICIEMBRE!P16)</f>
        <v>71</v>
      </c>
      <c r="Q16" s="21">
        <f>SUM(ENERO:DICIEMBRE!Q16)</f>
        <v>16</v>
      </c>
      <c r="R16" s="21">
        <f>SUM(ENERO:DICIEMBRE!R16)</f>
        <v>45</v>
      </c>
      <c r="S16" s="21">
        <f>SUM(ENERO:DICIEMBRE!S16)</f>
        <v>76</v>
      </c>
      <c r="T16" s="21">
        <f>SUM(ENERO:DICIEMBRE!T16)</f>
        <v>54</v>
      </c>
      <c r="U16" s="21">
        <f>SUM(ENERO:DICIEMBRE!U16)</f>
        <v>83</v>
      </c>
      <c r="V16" s="21">
        <f>SUM(ENERO:DICIEMBRE!V16)</f>
        <v>52</v>
      </c>
      <c r="W16" s="21">
        <f>SUM(ENERO:DICIEMBRE!W16)</f>
        <v>68</v>
      </c>
      <c r="X16" s="21">
        <f>SUM(ENERO:DICIEMBRE!X16)</f>
        <v>70</v>
      </c>
      <c r="Y16" s="21">
        <f>SUM(ENERO:DICIEMBRE!Y16)</f>
        <v>68</v>
      </c>
      <c r="Z16" s="21">
        <f>SUM(ENERO:DICIEMBRE!Z16)</f>
        <v>38</v>
      </c>
      <c r="AA16" s="21">
        <f>SUM(ENERO:DICIEMBRE!AA16)</f>
        <v>48</v>
      </c>
      <c r="AB16" s="21">
        <f>SUM(ENERO:DICIEMBRE!AB16)</f>
        <v>53</v>
      </c>
      <c r="AC16" s="21">
        <f>SUM(ENERO:DICIEMBRE!AC16)</f>
        <v>54</v>
      </c>
      <c r="AD16" s="21">
        <f>SUM(ENERO:DICIEMBRE!AD16)</f>
        <v>46</v>
      </c>
      <c r="AE16" s="21">
        <f>SUM(ENERO:DICIEMBRE!AE16)</f>
        <v>74</v>
      </c>
      <c r="AF16" s="21">
        <f>SUM(ENERO:DICIEMBRE!AF16)</f>
        <v>14</v>
      </c>
      <c r="AG16" s="21">
        <f>SUM(ENERO:DICIEMBRE!AG16)</f>
        <v>26</v>
      </c>
      <c r="AH16" s="21">
        <f>SUM(ENERO:DICIEMBRE!AH16)</f>
        <v>11</v>
      </c>
      <c r="AI16" s="21">
        <f>SUM(ENERO:DICIEMBRE!AI16)</f>
        <v>33</v>
      </c>
      <c r="AJ16" s="21">
        <f>SUM(ENERO:DICIEMBRE!AJ16)</f>
        <v>12</v>
      </c>
      <c r="AK16" s="21">
        <f>SUM(ENERO:DICIEMBRE!AK16)</f>
        <v>6</v>
      </c>
      <c r="AL16" s="21">
        <f>SUM(ENERO:DICIEMBRE!AL16)</f>
        <v>10</v>
      </c>
      <c r="AM16" s="21">
        <f>SUM(ENERO:DICIEMBRE!AM16)</f>
        <v>3</v>
      </c>
      <c r="AN16" s="21">
        <f>SUM(ENERO:DICIEMBRE!AN16)</f>
        <v>2014</v>
      </c>
      <c r="AO16" s="21">
        <f>SUM(ENERO:DICIEMBRE!AO16)</f>
        <v>0</v>
      </c>
      <c r="AP16" s="21">
        <f>SUM(ENERO:DICIEMBRE!AP16)</f>
        <v>274</v>
      </c>
      <c r="AQ16" s="21">
        <f>SUM(ENERO:DICIEMBRE!AQ16)</f>
        <v>167</v>
      </c>
      <c r="AR16" s="21">
        <f>SUM(ENERO:DICIEMBRE!AR16)</f>
        <v>1</v>
      </c>
      <c r="AS16" s="21">
        <f>SUM(ENERO:DICIEMBRE!AS16)</f>
        <v>0</v>
      </c>
      <c r="AT16" s="21">
        <f>SUM(ENERO:DICIEMBRE!AT16)</f>
        <v>0</v>
      </c>
      <c r="AU16" s="21">
        <f>SUM(ENERO:DICIEMBRE!AU16)</f>
        <v>0</v>
      </c>
      <c r="AV16" s="21">
        <f>SUM(ENERO:DICIEMBRE!AV16)</f>
        <v>0</v>
      </c>
      <c r="AW16" t="str">
        <f t="shared" si="3"/>
        <v/>
      </c>
      <c r="CA16" s="29" t="str">
        <f t="shared" si="4"/>
        <v/>
      </c>
      <c r="CB16" s="29" t="str">
        <f t="shared" si="5"/>
        <v/>
      </c>
      <c r="CC16" s="29" t="str">
        <f t="shared" si="6"/>
        <v/>
      </c>
      <c r="CD16" s="29" t="str">
        <f t="shared" si="7"/>
        <v/>
      </c>
      <c r="CE16" s="29" t="str">
        <f t="shared" si="8"/>
        <v/>
      </c>
      <c r="CF16" s="29" t="str">
        <f t="shared" si="9"/>
        <v/>
      </c>
      <c r="CG16" s="29" t="str">
        <f t="shared" si="10"/>
        <v/>
      </c>
      <c r="CH16" s="29" t="str">
        <f t="shared" si="11"/>
        <v/>
      </c>
      <c r="CI16" s="29" t="str">
        <f t="shared" si="12"/>
        <v/>
      </c>
      <c r="CK16" s="30">
        <f t="shared" si="13"/>
        <v>0</v>
      </c>
      <c r="CL16" s="30">
        <f t="shared" si="14"/>
        <v>0</v>
      </c>
      <c r="CM16" s="30">
        <f t="shared" si="15"/>
        <v>0</v>
      </c>
      <c r="CN16" s="30">
        <f t="shared" si="16"/>
        <v>0</v>
      </c>
      <c r="CO16" s="30">
        <f t="shared" si="17"/>
        <v>0</v>
      </c>
      <c r="CP16" s="30">
        <f t="shared" si="18"/>
        <v>0</v>
      </c>
      <c r="CQ16" s="30">
        <f t="shared" si="19"/>
        <v>0</v>
      </c>
      <c r="CR16" s="30">
        <f t="shared" si="20"/>
        <v>0</v>
      </c>
      <c r="CS16" s="30">
        <f t="shared" si="21"/>
        <v>0</v>
      </c>
    </row>
    <row r="17" spans="1:97" ht="21" x14ac:dyDescent="0.25">
      <c r="A17" s="786"/>
      <c r="B17" s="31" t="s">
        <v>43</v>
      </c>
      <c r="C17" s="32">
        <f t="shared" si="1"/>
        <v>0</v>
      </c>
      <c r="D17" s="33">
        <f t="shared" si="2"/>
        <v>0</v>
      </c>
      <c r="E17" s="34">
        <f t="shared" si="2"/>
        <v>0</v>
      </c>
      <c r="F17" s="21">
        <f>SUM(ENERO:DICIEMBRE!F17)</f>
        <v>0</v>
      </c>
      <c r="G17" s="21">
        <f>SUM(ENERO:DICIEMBRE!G17)</f>
        <v>0</v>
      </c>
      <c r="H17" s="21">
        <f>SUM(ENERO:DICIEMBRE!H17)</f>
        <v>0</v>
      </c>
      <c r="I17" s="21">
        <f>SUM(ENERO:DICIEMBRE!I17)</f>
        <v>0</v>
      </c>
      <c r="J17" s="21">
        <f>SUM(ENERO:DICIEMBRE!J17)</f>
        <v>0</v>
      </c>
      <c r="K17" s="21">
        <f>SUM(ENERO:DICIEMBRE!K17)</f>
        <v>0</v>
      </c>
      <c r="L17" s="21">
        <f>SUM(ENERO:DICIEMBRE!L17)</f>
        <v>0</v>
      </c>
      <c r="M17" s="21">
        <f>SUM(ENERO:DICIEMBRE!M17)</f>
        <v>0</v>
      </c>
      <c r="N17" s="21">
        <f>SUM(ENERO:DICIEMBRE!N17)</f>
        <v>0</v>
      </c>
      <c r="O17" s="21">
        <f>SUM(ENERO:DICIEMBRE!O17)</f>
        <v>0</v>
      </c>
      <c r="P17" s="21">
        <f>SUM(ENERO:DICIEMBRE!P17)</f>
        <v>0</v>
      </c>
      <c r="Q17" s="21">
        <f>SUM(ENERO:DICIEMBRE!Q17)</f>
        <v>0</v>
      </c>
      <c r="R17" s="21">
        <f>SUM(ENERO:DICIEMBRE!R17)</f>
        <v>0</v>
      </c>
      <c r="S17" s="21">
        <f>SUM(ENERO:DICIEMBRE!S17)</f>
        <v>0</v>
      </c>
      <c r="T17" s="21">
        <f>SUM(ENERO:DICIEMBRE!T17)</f>
        <v>0</v>
      </c>
      <c r="U17" s="21">
        <f>SUM(ENERO:DICIEMBRE!U17)</f>
        <v>0</v>
      </c>
      <c r="V17" s="21">
        <f>SUM(ENERO:DICIEMBRE!V17)</f>
        <v>0</v>
      </c>
      <c r="W17" s="21">
        <f>SUM(ENERO:DICIEMBRE!W17)</f>
        <v>0</v>
      </c>
      <c r="X17" s="21">
        <f>SUM(ENERO:DICIEMBRE!X17)</f>
        <v>0</v>
      </c>
      <c r="Y17" s="21">
        <f>SUM(ENERO:DICIEMBRE!Y17)</f>
        <v>0</v>
      </c>
      <c r="Z17" s="21">
        <f>SUM(ENERO:DICIEMBRE!Z17)</f>
        <v>0</v>
      </c>
      <c r="AA17" s="21">
        <f>SUM(ENERO:DICIEMBRE!AA17)</f>
        <v>0</v>
      </c>
      <c r="AB17" s="21">
        <f>SUM(ENERO:DICIEMBRE!AB17)</f>
        <v>0</v>
      </c>
      <c r="AC17" s="21">
        <f>SUM(ENERO:DICIEMBRE!AC17)</f>
        <v>0</v>
      </c>
      <c r="AD17" s="21">
        <f>SUM(ENERO:DICIEMBRE!AD17)</f>
        <v>0</v>
      </c>
      <c r="AE17" s="21">
        <f>SUM(ENERO:DICIEMBRE!AE17)</f>
        <v>0</v>
      </c>
      <c r="AF17" s="21">
        <f>SUM(ENERO:DICIEMBRE!AF17)</f>
        <v>0</v>
      </c>
      <c r="AG17" s="21">
        <f>SUM(ENERO:DICIEMBRE!AG17)</f>
        <v>0</v>
      </c>
      <c r="AH17" s="21">
        <f>SUM(ENERO:DICIEMBRE!AH17)</f>
        <v>0</v>
      </c>
      <c r="AI17" s="21">
        <f>SUM(ENERO:DICIEMBRE!AI17)</f>
        <v>0</v>
      </c>
      <c r="AJ17" s="21">
        <f>SUM(ENERO:DICIEMBRE!AJ17)</f>
        <v>0</v>
      </c>
      <c r="AK17" s="21">
        <f>SUM(ENERO:DICIEMBRE!AK17)</f>
        <v>0</v>
      </c>
      <c r="AL17" s="21">
        <f>SUM(ENERO:DICIEMBRE!AL17)</f>
        <v>0</v>
      </c>
      <c r="AM17" s="21">
        <f>SUM(ENERO:DICIEMBRE!AM17)</f>
        <v>0</v>
      </c>
      <c r="AN17" s="21">
        <f>SUM(ENERO:DICIEMBRE!AN17)</f>
        <v>0</v>
      </c>
      <c r="AO17" s="21">
        <f>SUM(ENERO:DICIEMBRE!AO17)</f>
        <v>0</v>
      </c>
      <c r="AP17" s="21">
        <f>SUM(ENERO:DICIEMBRE!AP17)</f>
        <v>0</v>
      </c>
      <c r="AQ17" s="21">
        <f>SUM(ENERO:DICIEMBRE!AQ17)</f>
        <v>0</v>
      </c>
      <c r="AR17" s="21">
        <f>SUM(ENERO:DICIEMBRE!AR17)</f>
        <v>0</v>
      </c>
      <c r="AS17" s="21">
        <f>SUM(ENERO:DICIEMBRE!AS17)</f>
        <v>0</v>
      </c>
      <c r="AT17" s="21">
        <f>SUM(ENERO:DICIEMBRE!AT17)</f>
        <v>0</v>
      </c>
      <c r="AU17" s="21">
        <f>SUM(ENERO:DICIEMBRE!AU17)</f>
        <v>0</v>
      </c>
      <c r="AV17" s="21">
        <f>SUM(ENERO:DICIEMBRE!AV17)</f>
        <v>0</v>
      </c>
      <c r="AW17" t="str">
        <f t="shared" si="3"/>
        <v/>
      </c>
      <c r="CA17" s="29" t="str">
        <f t="shared" si="4"/>
        <v/>
      </c>
      <c r="CB17" s="29" t="str">
        <f t="shared" si="5"/>
        <v/>
      </c>
      <c r="CC17" s="29" t="str">
        <f t="shared" si="6"/>
        <v/>
      </c>
      <c r="CD17" s="29" t="str">
        <f t="shared" si="7"/>
        <v/>
      </c>
      <c r="CE17" s="29" t="str">
        <f t="shared" si="8"/>
        <v/>
      </c>
      <c r="CF17" s="29" t="str">
        <f t="shared" si="9"/>
        <v/>
      </c>
      <c r="CG17" s="29" t="str">
        <f t="shared" si="10"/>
        <v/>
      </c>
      <c r="CH17" s="29" t="str">
        <f t="shared" si="11"/>
        <v/>
      </c>
      <c r="CI17" s="29" t="str">
        <f t="shared" si="12"/>
        <v/>
      </c>
      <c r="CK17" s="30">
        <f t="shared" si="13"/>
        <v>0</v>
      </c>
      <c r="CL17" s="30">
        <f t="shared" si="14"/>
        <v>0</v>
      </c>
      <c r="CM17" s="30">
        <f t="shared" si="15"/>
        <v>0</v>
      </c>
      <c r="CN17" s="30">
        <f t="shared" si="16"/>
        <v>0</v>
      </c>
      <c r="CO17" s="30">
        <f t="shared" si="17"/>
        <v>0</v>
      </c>
      <c r="CP17" s="30">
        <f t="shared" si="18"/>
        <v>0</v>
      </c>
      <c r="CQ17" s="30">
        <f t="shared" si="19"/>
        <v>0</v>
      </c>
      <c r="CR17" s="30">
        <f t="shared" si="20"/>
        <v>0</v>
      </c>
      <c r="CS17" s="30">
        <f t="shared" si="21"/>
        <v>0</v>
      </c>
    </row>
    <row r="18" spans="1:97" ht="15" customHeight="1" x14ac:dyDescent="0.25">
      <c r="A18" s="786"/>
      <c r="B18" s="31" t="s">
        <v>44</v>
      </c>
      <c r="C18" s="43">
        <f t="shared" si="1"/>
        <v>880</v>
      </c>
      <c r="D18" s="44">
        <f t="shared" si="2"/>
        <v>479</v>
      </c>
      <c r="E18" s="45">
        <f t="shared" si="2"/>
        <v>401</v>
      </c>
      <c r="F18" s="21">
        <f>SUM(ENERO:DICIEMBRE!F18)</f>
        <v>1</v>
      </c>
      <c r="G18" s="21">
        <f>SUM(ENERO:DICIEMBRE!G18)</f>
        <v>21</v>
      </c>
      <c r="H18" s="21">
        <f>SUM(ENERO:DICIEMBRE!H18)</f>
        <v>148</v>
      </c>
      <c r="I18" s="21">
        <f>SUM(ENERO:DICIEMBRE!I18)</f>
        <v>69</v>
      </c>
      <c r="J18" s="21">
        <f>SUM(ENERO:DICIEMBRE!J18)</f>
        <v>200</v>
      </c>
      <c r="K18" s="21">
        <f>SUM(ENERO:DICIEMBRE!K18)</f>
        <v>110</v>
      </c>
      <c r="L18" s="21">
        <f>SUM(ENERO:DICIEMBRE!L18)</f>
        <v>129</v>
      </c>
      <c r="M18" s="21">
        <f>SUM(ENERO:DICIEMBRE!M18)</f>
        <v>201</v>
      </c>
      <c r="N18" s="21">
        <f>SUM(ENERO:DICIEMBRE!N18)</f>
        <v>1</v>
      </c>
      <c r="O18" s="21">
        <f>SUM(ENERO:DICIEMBRE!O18)</f>
        <v>0</v>
      </c>
      <c r="P18" s="21">
        <f>SUM(ENERO:DICIEMBRE!P18)</f>
        <v>0</v>
      </c>
      <c r="Q18" s="21">
        <f>SUM(ENERO:DICIEMBRE!Q18)</f>
        <v>0</v>
      </c>
      <c r="R18" s="21">
        <f>SUM(ENERO:DICIEMBRE!R18)</f>
        <v>0</v>
      </c>
      <c r="S18" s="21">
        <f>SUM(ENERO:DICIEMBRE!S18)</f>
        <v>0</v>
      </c>
      <c r="T18" s="21">
        <f>SUM(ENERO:DICIEMBRE!T18)</f>
        <v>0</v>
      </c>
      <c r="U18" s="21">
        <f>SUM(ENERO:DICIEMBRE!U18)</f>
        <v>0</v>
      </c>
      <c r="V18" s="21">
        <f>SUM(ENERO:DICIEMBRE!V18)</f>
        <v>0</v>
      </c>
      <c r="W18" s="21">
        <f>SUM(ENERO:DICIEMBRE!W18)</f>
        <v>0</v>
      </c>
      <c r="X18" s="21">
        <f>SUM(ENERO:DICIEMBRE!X18)</f>
        <v>0</v>
      </c>
      <c r="Y18" s="21">
        <f>SUM(ENERO:DICIEMBRE!Y18)</f>
        <v>0</v>
      </c>
      <c r="Z18" s="21">
        <f>SUM(ENERO:DICIEMBRE!Z18)</f>
        <v>0</v>
      </c>
      <c r="AA18" s="21">
        <f>SUM(ENERO:DICIEMBRE!AA18)</f>
        <v>0</v>
      </c>
      <c r="AB18" s="21">
        <f>SUM(ENERO:DICIEMBRE!AB18)</f>
        <v>0</v>
      </c>
      <c r="AC18" s="21">
        <f>SUM(ENERO:DICIEMBRE!AC18)</f>
        <v>0</v>
      </c>
      <c r="AD18" s="21">
        <f>SUM(ENERO:DICIEMBRE!AD18)</f>
        <v>0</v>
      </c>
      <c r="AE18" s="21">
        <f>SUM(ENERO:DICIEMBRE!AE18)</f>
        <v>0</v>
      </c>
      <c r="AF18" s="21">
        <f>SUM(ENERO:DICIEMBRE!AF18)</f>
        <v>0</v>
      </c>
      <c r="AG18" s="21">
        <f>SUM(ENERO:DICIEMBRE!AG18)</f>
        <v>0</v>
      </c>
      <c r="AH18" s="21">
        <f>SUM(ENERO:DICIEMBRE!AH18)</f>
        <v>0</v>
      </c>
      <c r="AI18" s="21">
        <f>SUM(ENERO:DICIEMBRE!AI18)</f>
        <v>0</v>
      </c>
      <c r="AJ18" s="21">
        <f>SUM(ENERO:DICIEMBRE!AJ18)</f>
        <v>0</v>
      </c>
      <c r="AK18" s="21">
        <f>SUM(ENERO:DICIEMBRE!AK18)</f>
        <v>0</v>
      </c>
      <c r="AL18" s="21">
        <f>SUM(ENERO:DICIEMBRE!AL18)</f>
        <v>0</v>
      </c>
      <c r="AM18" s="21">
        <f>SUM(ENERO:DICIEMBRE!AM18)</f>
        <v>0</v>
      </c>
      <c r="AN18" s="21">
        <f>SUM(ENERO:DICIEMBRE!AN18)</f>
        <v>880</v>
      </c>
      <c r="AO18" s="21">
        <f>SUM(ENERO:DICIEMBRE!AO18)</f>
        <v>0</v>
      </c>
      <c r="AP18" s="21">
        <f>SUM(ENERO:DICIEMBRE!AP18)</f>
        <v>218</v>
      </c>
      <c r="AQ18" s="21">
        <f>SUM(ENERO:DICIEMBRE!AQ18)</f>
        <v>11</v>
      </c>
      <c r="AR18" s="21">
        <f>SUM(ENERO:DICIEMBRE!AR18)</f>
        <v>0</v>
      </c>
      <c r="AS18" s="21">
        <f>SUM(ENERO:DICIEMBRE!AS18)</f>
        <v>0</v>
      </c>
      <c r="AT18" s="21">
        <f>SUM(ENERO:DICIEMBRE!AT18)</f>
        <v>0</v>
      </c>
      <c r="AU18" s="21">
        <f>SUM(ENERO:DICIEMBRE!AU18)</f>
        <v>0</v>
      </c>
      <c r="AV18" s="21">
        <f>SUM(ENERO:DICIEMBRE!AV18)</f>
        <v>0</v>
      </c>
      <c r="AW18" t="str">
        <f t="shared" si="3"/>
        <v/>
      </c>
      <c r="CA18" s="29" t="str">
        <f t="shared" si="4"/>
        <v/>
      </c>
      <c r="CB18" s="29" t="str">
        <f t="shared" si="5"/>
        <v/>
      </c>
      <c r="CC18" s="29" t="str">
        <f t="shared" si="6"/>
        <v/>
      </c>
      <c r="CD18" s="29" t="str">
        <f t="shared" si="7"/>
        <v/>
      </c>
      <c r="CE18" s="29" t="str">
        <f t="shared" si="8"/>
        <v/>
      </c>
      <c r="CF18" s="29" t="str">
        <f t="shared" si="9"/>
        <v/>
      </c>
      <c r="CG18" s="29" t="str">
        <f t="shared" si="10"/>
        <v/>
      </c>
      <c r="CH18" s="29" t="str">
        <f t="shared" si="11"/>
        <v/>
      </c>
      <c r="CI18" s="29" t="str">
        <f t="shared" si="12"/>
        <v/>
      </c>
      <c r="CK18" s="30">
        <f t="shared" si="13"/>
        <v>0</v>
      </c>
      <c r="CL18" s="30">
        <f t="shared" si="14"/>
        <v>0</v>
      </c>
      <c r="CM18" s="30">
        <f t="shared" si="15"/>
        <v>0</v>
      </c>
      <c r="CN18" s="30">
        <f t="shared" si="16"/>
        <v>0</v>
      </c>
      <c r="CO18" s="30">
        <f t="shared" si="17"/>
        <v>0</v>
      </c>
      <c r="CP18" s="30">
        <f t="shared" si="18"/>
        <v>0</v>
      </c>
      <c r="CQ18" s="30">
        <f t="shared" si="19"/>
        <v>0</v>
      </c>
      <c r="CR18" s="30">
        <f t="shared" si="20"/>
        <v>0</v>
      </c>
      <c r="CS18" s="30">
        <f t="shared" si="21"/>
        <v>0</v>
      </c>
    </row>
    <row r="19" spans="1:97" ht="21" x14ac:dyDescent="0.25">
      <c r="A19" s="786"/>
      <c r="B19" s="31" t="s">
        <v>45</v>
      </c>
      <c r="C19" s="43">
        <f t="shared" si="1"/>
        <v>0</v>
      </c>
      <c r="D19" s="44">
        <f t="shared" si="2"/>
        <v>0</v>
      </c>
      <c r="E19" s="45">
        <f t="shared" si="2"/>
        <v>0</v>
      </c>
      <c r="F19" s="21">
        <f>SUM(ENERO:DICIEMBRE!F19)</f>
        <v>0</v>
      </c>
      <c r="G19" s="21">
        <f>SUM(ENERO:DICIEMBRE!G19)</f>
        <v>0</v>
      </c>
      <c r="H19" s="21">
        <f>SUM(ENERO:DICIEMBRE!H19)</f>
        <v>0</v>
      </c>
      <c r="I19" s="21">
        <f>SUM(ENERO:DICIEMBRE!I19)</f>
        <v>0</v>
      </c>
      <c r="J19" s="21">
        <f>SUM(ENERO:DICIEMBRE!J19)</f>
        <v>0</v>
      </c>
      <c r="K19" s="21">
        <f>SUM(ENERO:DICIEMBRE!K19)</f>
        <v>0</v>
      </c>
      <c r="L19" s="21">
        <f>SUM(ENERO:DICIEMBRE!L19)</f>
        <v>0</v>
      </c>
      <c r="M19" s="21">
        <f>SUM(ENERO:DICIEMBRE!M19)</f>
        <v>0</v>
      </c>
      <c r="N19" s="21">
        <f>SUM(ENERO:DICIEMBRE!N19)</f>
        <v>0</v>
      </c>
      <c r="O19" s="21">
        <f>SUM(ENERO:DICIEMBRE!O19)</f>
        <v>0</v>
      </c>
      <c r="P19" s="21">
        <f>SUM(ENERO:DICIEMBRE!P19)</f>
        <v>0</v>
      </c>
      <c r="Q19" s="21">
        <f>SUM(ENERO:DICIEMBRE!Q19)</f>
        <v>0</v>
      </c>
      <c r="R19" s="21">
        <f>SUM(ENERO:DICIEMBRE!R19)</f>
        <v>0</v>
      </c>
      <c r="S19" s="21">
        <f>SUM(ENERO:DICIEMBRE!S19)</f>
        <v>0</v>
      </c>
      <c r="T19" s="21">
        <f>SUM(ENERO:DICIEMBRE!T19)</f>
        <v>0</v>
      </c>
      <c r="U19" s="21">
        <f>SUM(ENERO:DICIEMBRE!U19)</f>
        <v>0</v>
      </c>
      <c r="V19" s="21">
        <f>SUM(ENERO:DICIEMBRE!V19)</f>
        <v>0</v>
      </c>
      <c r="W19" s="21">
        <f>SUM(ENERO:DICIEMBRE!W19)</f>
        <v>0</v>
      </c>
      <c r="X19" s="21">
        <f>SUM(ENERO:DICIEMBRE!X19)</f>
        <v>0</v>
      </c>
      <c r="Y19" s="21">
        <f>SUM(ENERO:DICIEMBRE!Y19)</f>
        <v>0</v>
      </c>
      <c r="Z19" s="21">
        <f>SUM(ENERO:DICIEMBRE!Z19)</f>
        <v>0</v>
      </c>
      <c r="AA19" s="21">
        <f>SUM(ENERO:DICIEMBRE!AA19)</f>
        <v>0</v>
      </c>
      <c r="AB19" s="21">
        <f>SUM(ENERO:DICIEMBRE!AB19)</f>
        <v>0</v>
      </c>
      <c r="AC19" s="21">
        <f>SUM(ENERO:DICIEMBRE!AC19)</f>
        <v>0</v>
      </c>
      <c r="AD19" s="21">
        <f>SUM(ENERO:DICIEMBRE!AD19)</f>
        <v>0</v>
      </c>
      <c r="AE19" s="21">
        <f>SUM(ENERO:DICIEMBRE!AE19)</f>
        <v>0</v>
      </c>
      <c r="AF19" s="21">
        <f>SUM(ENERO:DICIEMBRE!AF19)</f>
        <v>0</v>
      </c>
      <c r="AG19" s="21">
        <f>SUM(ENERO:DICIEMBRE!AG19)</f>
        <v>0</v>
      </c>
      <c r="AH19" s="21">
        <f>SUM(ENERO:DICIEMBRE!AH19)</f>
        <v>0</v>
      </c>
      <c r="AI19" s="21">
        <f>SUM(ENERO:DICIEMBRE!AI19)</f>
        <v>0</v>
      </c>
      <c r="AJ19" s="21">
        <f>SUM(ENERO:DICIEMBRE!AJ19)</f>
        <v>0</v>
      </c>
      <c r="AK19" s="21">
        <f>SUM(ENERO:DICIEMBRE!AK19)</f>
        <v>0</v>
      </c>
      <c r="AL19" s="21">
        <f>SUM(ENERO:DICIEMBRE!AL19)</f>
        <v>0</v>
      </c>
      <c r="AM19" s="21">
        <f>SUM(ENERO:DICIEMBRE!AM19)</f>
        <v>0</v>
      </c>
      <c r="AN19" s="21">
        <f>SUM(ENERO:DICIEMBRE!AN19)</f>
        <v>0</v>
      </c>
      <c r="AO19" s="21">
        <f>SUM(ENERO:DICIEMBRE!AO19)</f>
        <v>0</v>
      </c>
      <c r="AP19" s="21">
        <f>SUM(ENERO:DICIEMBRE!AP19)</f>
        <v>0</v>
      </c>
      <c r="AQ19" s="21">
        <f>SUM(ENERO:DICIEMBRE!AQ19)</f>
        <v>0</v>
      </c>
      <c r="AR19" s="21">
        <f>SUM(ENERO:DICIEMBRE!AR19)</f>
        <v>0</v>
      </c>
      <c r="AS19" s="21">
        <f>SUM(ENERO:DICIEMBRE!AS19)</f>
        <v>0</v>
      </c>
      <c r="AT19" s="21">
        <f>SUM(ENERO:DICIEMBRE!AT19)</f>
        <v>0</v>
      </c>
      <c r="AU19" s="21">
        <f>SUM(ENERO:DICIEMBRE!AU19)</f>
        <v>0</v>
      </c>
      <c r="AV19" s="21">
        <f>SUM(ENERO:DICIEMBRE!AV19)</f>
        <v>0</v>
      </c>
      <c r="AW19" t="str">
        <f t="shared" si="3"/>
        <v/>
      </c>
      <c r="CA19" s="29" t="str">
        <f t="shared" si="4"/>
        <v/>
      </c>
      <c r="CB19" s="29" t="str">
        <f t="shared" si="5"/>
        <v/>
      </c>
      <c r="CC19" s="29" t="str">
        <f t="shared" si="6"/>
        <v/>
      </c>
      <c r="CD19" s="29" t="str">
        <f t="shared" si="7"/>
        <v/>
      </c>
      <c r="CE19" s="29" t="str">
        <f t="shared" si="8"/>
        <v/>
      </c>
      <c r="CF19" s="29" t="str">
        <f t="shared" si="9"/>
        <v/>
      </c>
      <c r="CG19" s="29" t="str">
        <f t="shared" si="10"/>
        <v/>
      </c>
      <c r="CH19" s="29" t="str">
        <f t="shared" si="11"/>
        <v/>
      </c>
      <c r="CI19" s="29" t="str">
        <f t="shared" si="12"/>
        <v/>
      </c>
      <c r="CK19" s="30">
        <f t="shared" si="13"/>
        <v>0</v>
      </c>
      <c r="CL19" s="30">
        <f t="shared" si="14"/>
        <v>0</v>
      </c>
      <c r="CM19" s="30">
        <f t="shared" si="15"/>
        <v>0</v>
      </c>
      <c r="CN19" s="30">
        <f t="shared" si="16"/>
        <v>0</v>
      </c>
      <c r="CO19" s="30">
        <f t="shared" si="17"/>
        <v>0</v>
      </c>
      <c r="CP19" s="30">
        <f t="shared" si="18"/>
        <v>0</v>
      </c>
      <c r="CQ19" s="30">
        <f t="shared" si="19"/>
        <v>0</v>
      </c>
      <c r="CR19" s="30">
        <f t="shared" si="20"/>
        <v>0</v>
      </c>
      <c r="CS19" s="30">
        <f t="shared" si="21"/>
        <v>0</v>
      </c>
    </row>
    <row r="20" spans="1:97" ht="15" customHeight="1" x14ac:dyDescent="0.25">
      <c r="A20" s="786"/>
      <c r="B20" s="31" t="s">
        <v>46</v>
      </c>
      <c r="C20" s="43">
        <f t="shared" si="1"/>
        <v>0</v>
      </c>
      <c r="D20" s="44">
        <f t="shared" si="2"/>
        <v>0</v>
      </c>
      <c r="E20" s="45">
        <f t="shared" si="2"/>
        <v>0</v>
      </c>
      <c r="F20" s="21">
        <f>SUM(ENERO:DICIEMBRE!F20)</f>
        <v>0</v>
      </c>
      <c r="G20" s="21">
        <f>SUM(ENERO:DICIEMBRE!G20)</f>
        <v>0</v>
      </c>
      <c r="H20" s="21">
        <f>SUM(ENERO:DICIEMBRE!H20)</f>
        <v>0</v>
      </c>
      <c r="I20" s="21">
        <f>SUM(ENERO:DICIEMBRE!I20)</f>
        <v>0</v>
      </c>
      <c r="J20" s="21">
        <f>SUM(ENERO:DICIEMBRE!J20)</f>
        <v>0</v>
      </c>
      <c r="K20" s="21">
        <f>SUM(ENERO:DICIEMBRE!K20)</f>
        <v>0</v>
      </c>
      <c r="L20" s="21">
        <f>SUM(ENERO:DICIEMBRE!L20)</f>
        <v>0</v>
      </c>
      <c r="M20" s="21">
        <f>SUM(ENERO:DICIEMBRE!M20)</f>
        <v>0</v>
      </c>
      <c r="N20" s="21">
        <f>SUM(ENERO:DICIEMBRE!N20)</f>
        <v>0</v>
      </c>
      <c r="O20" s="21">
        <f>SUM(ENERO:DICIEMBRE!O20)</f>
        <v>0</v>
      </c>
      <c r="P20" s="21">
        <f>SUM(ENERO:DICIEMBRE!P20)</f>
        <v>0</v>
      </c>
      <c r="Q20" s="21">
        <f>SUM(ENERO:DICIEMBRE!Q20)</f>
        <v>0</v>
      </c>
      <c r="R20" s="21">
        <f>SUM(ENERO:DICIEMBRE!R20)</f>
        <v>0</v>
      </c>
      <c r="S20" s="21">
        <f>SUM(ENERO:DICIEMBRE!S20)</f>
        <v>0</v>
      </c>
      <c r="T20" s="21">
        <f>SUM(ENERO:DICIEMBRE!T20)</f>
        <v>0</v>
      </c>
      <c r="U20" s="21">
        <f>SUM(ENERO:DICIEMBRE!U20)</f>
        <v>0</v>
      </c>
      <c r="V20" s="21">
        <f>SUM(ENERO:DICIEMBRE!V20)</f>
        <v>0</v>
      </c>
      <c r="W20" s="21">
        <f>SUM(ENERO:DICIEMBRE!W20)</f>
        <v>0</v>
      </c>
      <c r="X20" s="21">
        <f>SUM(ENERO:DICIEMBRE!X20)</f>
        <v>0</v>
      </c>
      <c r="Y20" s="21">
        <f>SUM(ENERO:DICIEMBRE!Y20)</f>
        <v>0</v>
      </c>
      <c r="Z20" s="21">
        <f>SUM(ENERO:DICIEMBRE!Z20)</f>
        <v>0</v>
      </c>
      <c r="AA20" s="21">
        <f>SUM(ENERO:DICIEMBRE!AA20)</f>
        <v>0</v>
      </c>
      <c r="AB20" s="21">
        <f>SUM(ENERO:DICIEMBRE!AB20)</f>
        <v>0</v>
      </c>
      <c r="AC20" s="21">
        <f>SUM(ENERO:DICIEMBRE!AC20)</f>
        <v>0</v>
      </c>
      <c r="AD20" s="21">
        <f>SUM(ENERO:DICIEMBRE!AD20)</f>
        <v>0</v>
      </c>
      <c r="AE20" s="21">
        <f>SUM(ENERO:DICIEMBRE!AE20)</f>
        <v>0</v>
      </c>
      <c r="AF20" s="21">
        <f>SUM(ENERO:DICIEMBRE!AF20)</f>
        <v>0</v>
      </c>
      <c r="AG20" s="21">
        <f>SUM(ENERO:DICIEMBRE!AG20)</f>
        <v>0</v>
      </c>
      <c r="AH20" s="21">
        <f>SUM(ENERO:DICIEMBRE!AH20)</f>
        <v>0</v>
      </c>
      <c r="AI20" s="21">
        <f>SUM(ENERO:DICIEMBRE!AI20)</f>
        <v>0</v>
      </c>
      <c r="AJ20" s="21">
        <f>SUM(ENERO:DICIEMBRE!AJ20)</f>
        <v>0</v>
      </c>
      <c r="AK20" s="21">
        <f>SUM(ENERO:DICIEMBRE!AK20)</f>
        <v>0</v>
      </c>
      <c r="AL20" s="21">
        <f>SUM(ENERO:DICIEMBRE!AL20)</f>
        <v>0</v>
      </c>
      <c r="AM20" s="21">
        <f>SUM(ENERO:DICIEMBRE!AM20)</f>
        <v>0</v>
      </c>
      <c r="AN20" s="21">
        <f>SUM(ENERO:DICIEMBRE!AN20)</f>
        <v>0</v>
      </c>
      <c r="AO20" s="21">
        <f>SUM(ENERO:DICIEMBRE!AO20)</f>
        <v>0</v>
      </c>
      <c r="AP20" s="21">
        <f>SUM(ENERO:DICIEMBRE!AP20)</f>
        <v>0</v>
      </c>
      <c r="AQ20" s="21">
        <f>SUM(ENERO:DICIEMBRE!AQ20)</f>
        <v>0</v>
      </c>
      <c r="AR20" s="21">
        <f>SUM(ENERO:DICIEMBRE!AR20)</f>
        <v>0</v>
      </c>
      <c r="AS20" s="21">
        <f>SUM(ENERO:DICIEMBRE!AS20)</f>
        <v>0</v>
      </c>
      <c r="AT20" s="21">
        <f>SUM(ENERO:DICIEMBRE!AT20)</f>
        <v>0</v>
      </c>
      <c r="AU20" s="21">
        <f>SUM(ENERO:DICIEMBRE!AU20)</f>
        <v>0</v>
      </c>
      <c r="AV20" s="21">
        <f>SUM(ENERO:DICIEMBRE!AV20)</f>
        <v>0</v>
      </c>
      <c r="AW20" t="str">
        <f t="shared" si="3"/>
        <v/>
      </c>
      <c r="CA20" s="29" t="str">
        <f t="shared" si="4"/>
        <v/>
      </c>
      <c r="CB20" s="29" t="str">
        <f t="shared" si="5"/>
        <v/>
      </c>
      <c r="CC20" s="29" t="str">
        <f t="shared" si="6"/>
        <v/>
      </c>
      <c r="CD20" s="29" t="str">
        <f t="shared" si="7"/>
        <v/>
      </c>
      <c r="CE20" s="29" t="str">
        <f t="shared" si="8"/>
        <v/>
      </c>
      <c r="CF20" s="29" t="str">
        <f t="shared" si="9"/>
        <v/>
      </c>
      <c r="CG20" s="29" t="str">
        <f t="shared" si="10"/>
        <v/>
      </c>
      <c r="CH20" s="29" t="str">
        <f t="shared" si="11"/>
        <v/>
      </c>
      <c r="CI20" s="29" t="str">
        <f t="shared" si="12"/>
        <v/>
      </c>
      <c r="CK20" s="30">
        <f t="shared" si="13"/>
        <v>0</v>
      </c>
      <c r="CL20" s="30">
        <f t="shared" si="14"/>
        <v>0</v>
      </c>
      <c r="CM20" s="30">
        <f t="shared" si="15"/>
        <v>0</v>
      </c>
      <c r="CN20" s="30">
        <f t="shared" si="16"/>
        <v>0</v>
      </c>
      <c r="CO20" s="30">
        <f t="shared" si="17"/>
        <v>0</v>
      </c>
      <c r="CP20" s="30">
        <f t="shared" si="18"/>
        <v>0</v>
      </c>
      <c r="CQ20" s="30">
        <f t="shared" si="19"/>
        <v>0</v>
      </c>
      <c r="CR20" s="30">
        <f t="shared" si="20"/>
        <v>0</v>
      </c>
      <c r="CS20" s="30">
        <f t="shared" si="21"/>
        <v>0</v>
      </c>
    </row>
    <row r="21" spans="1:97" ht="21" x14ac:dyDescent="0.25">
      <c r="A21" s="786"/>
      <c r="B21" s="31" t="s">
        <v>47</v>
      </c>
      <c r="C21" s="43">
        <f t="shared" si="1"/>
        <v>0</v>
      </c>
      <c r="D21" s="54">
        <f t="shared" si="2"/>
        <v>0</v>
      </c>
      <c r="E21" s="45">
        <f t="shared" si="2"/>
        <v>0</v>
      </c>
      <c r="F21" s="21">
        <f>SUM(ENERO:DICIEMBRE!F21)</f>
        <v>0</v>
      </c>
      <c r="G21" s="21">
        <f>SUM(ENERO:DICIEMBRE!G21)</f>
        <v>0</v>
      </c>
      <c r="H21" s="21">
        <f>SUM(ENERO:DICIEMBRE!H21)</f>
        <v>0</v>
      </c>
      <c r="I21" s="21">
        <f>SUM(ENERO:DICIEMBRE!I21)</f>
        <v>0</v>
      </c>
      <c r="J21" s="21">
        <f>SUM(ENERO:DICIEMBRE!J21)</f>
        <v>0</v>
      </c>
      <c r="K21" s="21">
        <f>SUM(ENERO:DICIEMBRE!K21)</f>
        <v>0</v>
      </c>
      <c r="L21" s="21">
        <f>SUM(ENERO:DICIEMBRE!L21)</f>
        <v>0</v>
      </c>
      <c r="M21" s="21">
        <f>SUM(ENERO:DICIEMBRE!M21)</f>
        <v>0</v>
      </c>
      <c r="N21" s="21">
        <f>SUM(ENERO:DICIEMBRE!N21)</f>
        <v>0</v>
      </c>
      <c r="O21" s="21">
        <f>SUM(ENERO:DICIEMBRE!O21)</f>
        <v>0</v>
      </c>
      <c r="P21" s="21">
        <f>SUM(ENERO:DICIEMBRE!P21)</f>
        <v>0</v>
      </c>
      <c r="Q21" s="21">
        <f>SUM(ENERO:DICIEMBRE!Q21)</f>
        <v>0</v>
      </c>
      <c r="R21" s="21">
        <f>SUM(ENERO:DICIEMBRE!R21)</f>
        <v>0</v>
      </c>
      <c r="S21" s="21">
        <f>SUM(ENERO:DICIEMBRE!S21)</f>
        <v>0</v>
      </c>
      <c r="T21" s="21">
        <f>SUM(ENERO:DICIEMBRE!T21)</f>
        <v>0</v>
      </c>
      <c r="U21" s="21">
        <f>SUM(ENERO:DICIEMBRE!U21)</f>
        <v>0</v>
      </c>
      <c r="V21" s="21">
        <f>SUM(ENERO:DICIEMBRE!V21)</f>
        <v>0</v>
      </c>
      <c r="W21" s="21">
        <f>SUM(ENERO:DICIEMBRE!W21)</f>
        <v>0</v>
      </c>
      <c r="X21" s="21">
        <f>SUM(ENERO:DICIEMBRE!X21)</f>
        <v>0</v>
      </c>
      <c r="Y21" s="21">
        <f>SUM(ENERO:DICIEMBRE!Y21)</f>
        <v>0</v>
      </c>
      <c r="Z21" s="21">
        <f>SUM(ENERO:DICIEMBRE!Z21)</f>
        <v>0</v>
      </c>
      <c r="AA21" s="21">
        <f>SUM(ENERO:DICIEMBRE!AA21)</f>
        <v>0</v>
      </c>
      <c r="AB21" s="21">
        <f>SUM(ENERO:DICIEMBRE!AB21)</f>
        <v>0</v>
      </c>
      <c r="AC21" s="21">
        <f>SUM(ENERO:DICIEMBRE!AC21)</f>
        <v>0</v>
      </c>
      <c r="AD21" s="21">
        <f>SUM(ENERO:DICIEMBRE!AD21)</f>
        <v>0</v>
      </c>
      <c r="AE21" s="21">
        <f>SUM(ENERO:DICIEMBRE!AE21)</f>
        <v>0</v>
      </c>
      <c r="AF21" s="21">
        <f>SUM(ENERO:DICIEMBRE!AF21)</f>
        <v>0</v>
      </c>
      <c r="AG21" s="21">
        <f>SUM(ENERO:DICIEMBRE!AG21)</f>
        <v>0</v>
      </c>
      <c r="AH21" s="21">
        <f>SUM(ENERO:DICIEMBRE!AH21)</f>
        <v>0</v>
      </c>
      <c r="AI21" s="21">
        <f>SUM(ENERO:DICIEMBRE!AI21)</f>
        <v>0</v>
      </c>
      <c r="AJ21" s="21">
        <f>SUM(ENERO:DICIEMBRE!AJ21)</f>
        <v>0</v>
      </c>
      <c r="AK21" s="21">
        <f>SUM(ENERO:DICIEMBRE!AK21)</f>
        <v>0</v>
      </c>
      <c r="AL21" s="21">
        <f>SUM(ENERO:DICIEMBRE!AL21)</f>
        <v>0</v>
      </c>
      <c r="AM21" s="21">
        <f>SUM(ENERO:DICIEMBRE!AM21)</f>
        <v>0</v>
      </c>
      <c r="AN21" s="21">
        <f>SUM(ENERO:DICIEMBRE!AN21)</f>
        <v>0</v>
      </c>
      <c r="AO21" s="21">
        <f>SUM(ENERO:DICIEMBRE!AO21)</f>
        <v>0</v>
      </c>
      <c r="AP21" s="21">
        <f>SUM(ENERO:DICIEMBRE!AP21)</f>
        <v>0</v>
      </c>
      <c r="AQ21" s="21">
        <f>SUM(ENERO:DICIEMBRE!AQ21)</f>
        <v>0</v>
      </c>
      <c r="AR21" s="21">
        <f>SUM(ENERO:DICIEMBRE!AR21)</f>
        <v>0</v>
      </c>
      <c r="AS21" s="21">
        <f>SUM(ENERO:DICIEMBRE!AS21)</f>
        <v>0</v>
      </c>
      <c r="AT21" s="21">
        <f>SUM(ENERO:DICIEMBRE!AT21)</f>
        <v>0</v>
      </c>
      <c r="AU21" s="21">
        <f>SUM(ENERO:DICIEMBRE!AU21)</f>
        <v>0</v>
      </c>
      <c r="AV21" s="21">
        <f>SUM(ENERO:DICIEMBRE!AV21)</f>
        <v>0</v>
      </c>
      <c r="AW21" t="str">
        <f t="shared" si="3"/>
        <v/>
      </c>
      <c r="CA21" s="29" t="str">
        <f t="shared" si="4"/>
        <v/>
      </c>
      <c r="CB21" s="29" t="str">
        <f t="shared" si="5"/>
        <v/>
      </c>
      <c r="CC21" s="29" t="str">
        <f t="shared" si="6"/>
        <v/>
      </c>
      <c r="CD21" s="29" t="str">
        <f t="shared" si="7"/>
        <v/>
      </c>
      <c r="CE21" s="29" t="str">
        <f t="shared" si="8"/>
        <v/>
      </c>
      <c r="CF21" s="29" t="str">
        <f t="shared" si="9"/>
        <v/>
      </c>
      <c r="CG21" s="29" t="str">
        <f t="shared" si="10"/>
        <v/>
      </c>
      <c r="CH21" s="29" t="str">
        <f t="shared" si="11"/>
        <v/>
      </c>
      <c r="CI21" s="29" t="str">
        <f t="shared" si="12"/>
        <v/>
      </c>
      <c r="CK21" s="30">
        <f t="shared" si="13"/>
        <v>0</v>
      </c>
      <c r="CL21" s="30">
        <f t="shared" si="14"/>
        <v>0</v>
      </c>
      <c r="CM21" s="30">
        <f t="shared" si="15"/>
        <v>0</v>
      </c>
      <c r="CN21" s="30">
        <f t="shared" si="16"/>
        <v>0</v>
      </c>
      <c r="CO21" s="30">
        <f t="shared" si="17"/>
        <v>0</v>
      </c>
      <c r="CP21" s="30">
        <f t="shared" si="18"/>
        <v>0</v>
      </c>
      <c r="CQ21" s="30">
        <f t="shared" si="19"/>
        <v>0</v>
      </c>
      <c r="CR21" s="30">
        <f t="shared" si="20"/>
        <v>0</v>
      </c>
      <c r="CS21" s="30">
        <f t="shared" si="21"/>
        <v>0</v>
      </c>
    </row>
    <row r="22" spans="1:97" ht="15" customHeight="1" x14ac:dyDescent="0.25">
      <c r="A22" s="787"/>
      <c r="B22" s="55" t="s">
        <v>48</v>
      </c>
      <c r="C22" s="56">
        <f>SUM(D22+E22)</f>
        <v>7401</v>
      </c>
      <c r="D22" s="57">
        <f t="shared" si="2"/>
        <v>2970</v>
      </c>
      <c r="E22" s="58">
        <f>SUM(G22+I22+K22+M22+O22+Q22+S22+U22+W22+Y22+AA22+AC22+AE22+AG22+AI22+AK22+AM22)</f>
        <v>4431</v>
      </c>
      <c r="F22" s="59">
        <f>SUM(F12:F21)</f>
        <v>2</v>
      </c>
      <c r="G22" s="60">
        <f t="shared" ref="G22:AS22" si="22">SUM(G12:G21)</f>
        <v>23</v>
      </c>
      <c r="H22" s="59">
        <f t="shared" si="22"/>
        <v>165</v>
      </c>
      <c r="I22" s="60">
        <f t="shared" si="22"/>
        <v>95</v>
      </c>
      <c r="J22" s="59">
        <f t="shared" si="22"/>
        <v>351</v>
      </c>
      <c r="K22" s="61">
        <f t="shared" si="22"/>
        <v>743</v>
      </c>
      <c r="L22" s="59">
        <f t="shared" si="22"/>
        <v>469</v>
      </c>
      <c r="M22" s="61">
        <f t="shared" si="22"/>
        <v>1272</v>
      </c>
      <c r="N22" s="59">
        <f t="shared" si="22"/>
        <v>237</v>
      </c>
      <c r="O22" s="61">
        <f t="shared" si="22"/>
        <v>186</v>
      </c>
      <c r="P22" s="59">
        <f t="shared" si="22"/>
        <v>153</v>
      </c>
      <c r="Q22" s="61">
        <f t="shared" si="22"/>
        <v>84</v>
      </c>
      <c r="R22" s="59">
        <f t="shared" si="22"/>
        <v>163</v>
      </c>
      <c r="S22" s="61">
        <f t="shared" si="22"/>
        <v>195</v>
      </c>
      <c r="T22" s="59">
        <f t="shared" si="22"/>
        <v>247</v>
      </c>
      <c r="U22" s="61">
        <f t="shared" si="22"/>
        <v>257</v>
      </c>
      <c r="V22" s="59">
        <f t="shared" si="22"/>
        <v>238</v>
      </c>
      <c r="W22" s="61">
        <f t="shared" si="22"/>
        <v>225</v>
      </c>
      <c r="X22" s="59">
        <f t="shared" si="22"/>
        <v>208</v>
      </c>
      <c r="Y22" s="61">
        <f t="shared" si="22"/>
        <v>230</v>
      </c>
      <c r="Z22" s="59">
        <f t="shared" si="22"/>
        <v>181</v>
      </c>
      <c r="AA22" s="61">
        <f t="shared" si="22"/>
        <v>187</v>
      </c>
      <c r="AB22" s="59">
        <f t="shared" si="22"/>
        <v>176</v>
      </c>
      <c r="AC22" s="61">
        <f t="shared" si="22"/>
        <v>296</v>
      </c>
      <c r="AD22" s="59">
        <f t="shared" si="22"/>
        <v>175</v>
      </c>
      <c r="AE22" s="61">
        <f t="shared" si="22"/>
        <v>314</v>
      </c>
      <c r="AF22" s="59">
        <f t="shared" si="22"/>
        <v>87</v>
      </c>
      <c r="AG22" s="61">
        <f t="shared" si="22"/>
        <v>149</v>
      </c>
      <c r="AH22" s="59">
        <f t="shared" si="22"/>
        <v>70</v>
      </c>
      <c r="AI22" s="61">
        <f t="shared" si="22"/>
        <v>137</v>
      </c>
      <c r="AJ22" s="59">
        <f t="shared" si="22"/>
        <v>35</v>
      </c>
      <c r="AK22" s="61">
        <f t="shared" si="22"/>
        <v>12</v>
      </c>
      <c r="AL22" s="62">
        <f t="shared" si="22"/>
        <v>13</v>
      </c>
      <c r="AM22" s="63">
        <f t="shared" si="22"/>
        <v>26</v>
      </c>
      <c r="AN22" s="64">
        <f t="shared" si="22"/>
        <v>7401</v>
      </c>
      <c r="AO22" s="65">
        <f t="shared" si="22"/>
        <v>2</v>
      </c>
      <c r="AP22" s="65">
        <f>SUM(AP12:AP21)</f>
        <v>914</v>
      </c>
      <c r="AQ22" s="60">
        <f t="shared" si="22"/>
        <v>504</v>
      </c>
      <c r="AR22" s="66">
        <f t="shared" si="22"/>
        <v>5</v>
      </c>
      <c r="AS22" s="60">
        <f t="shared" si="22"/>
        <v>0</v>
      </c>
      <c r="AT22" s="59">
        <f>SUM(AT12:AT21)</f>
        <v>0</v>
      </c>
      <c r="AU22" s="61">
        <f>SUM(AU12:AU21)</f>
        <v>0</v>
      </c>
      <c r="AV22" s="60">
        <f>SUM(AV12:AV21)</f>
        <v>0</v>
      </c>
    </row>
    <row r="23" spans="1:97" ht="15" customHeight="1" x14ac:dyDescent="0.25">
      <c r="A23" s="788" t="s">
        <v>49</v>
      </c>
      <c r="B23" s="789"/>
      <c r="C23" s="67">
        <f t="shared" si="1"/>
        <v>68</v>
      </c>
      <c r="D23" s="68">
        <f t="shared" si="2"/>
        <v>30</v>
      </c>
      <c r="E23" s="58">
        <f t="shared" si="2"/>
        <v>38</v>
      </c>
      <c r="F23" s="21">
        <f>SUM(ENERO:DICIEMBRE!F23)</f>
        <v>0</v>
      </c>
      <c r="G23" s="21">
        <f>SUM(ENERO:DICIEMBRE!G23)</f>
        <v>0</v>
      </c>
      <c r="H23" s="21">
        <f>SUM(ENERO:DICIEMBRE!H23)</f>
        <v>2</v>
      </c>
      <c r="I23" s="21">
        <f>SUM(ENERO:DICIEMBRE!I23)</f>
        <v>2</v>
      </c>
      <c r="J23" s="21">
        <f>SUM(ENERO:DICIEMBRE!J23)</f>
        <v>16</v>
      </c>
      <c r="K23" s="21">
        <f>SUM(ENERO:DICIEMBRE!K23)</f>
        <v>10</v>
      </c>
      <c r="L23" s="21">
        <f>SUM(ENERO:DICIEMBRE!L23)</f>
        <v>8</v>
      </c>
      <c r="M23" s="21">
        <f>SUM(ENERO:DICIEMBRE!M23)</f>
        <v>7</v>
      </c>
      <c r="N23" s="21">
        <f>SUM(ENERO:DICIEMBRE!N23)</f>
        <v>0</v>
      </c>
      <c r="O23" s="21">
        <f>SUM(ENERO:DICIEMBRE!O23)</f>
        <v>0</v>
      </c>
      <c r="P23" s="21">
        <f>SUM(ENERO:DICIEMBRE!P23)</f>
        <v>0</v>
      </c>
      <c r="Q23" s="21">
        <f>SUM(ENERO:DICIEMBRE!Q23)</f>
        <v>0</v>
      </c>
      <c r="R23" s="21">
        <f>SUM(ENERO:DICIEMBRE!R23)</f>
        <v>0</v>
      </c>
      <c r="S23" s="21">
        <f>SUM(ENERO:DICIEMBRE!S23)</f>
        <v>4</v>
      </c>
      <c r="T23" s="21">
        <f>SUM(ENERO:DICIEMBRE!T23)</f>
        <v>0</v>
      </c>
      <c r="U23" s="21">
        <f>SUM(ENERO:DICIEMBRE!U23)</f>
        <v>5</v>
      </c>
      <c r="V23" s="21">
        <f>SUM(ENERO:DICIEMBRE!V23)</f>
        <v>0</v>
      </c>
      <c r="W23" s="21">
        <f>SUM(ENERO:DICIEMBRE!W23)</f>
        <v>3</v>
      </c>
      <c r="X23" s="21">
        <f>SUM(ENERO:DICIEMBRE!X23)</f>
        <v>4</v>
      </c>
      <c r="Y23" s="21">
        <f>SUM(ENERO:DICIEMBRE!Y23)</f>
        <v>0</v>
      </c>
      <c r="Z23" s="21">
        <f>SUM(ENERO:DICIEMBRE!Z23)</f>
        <v>0</v>
      </c>
      <c r="AA23" s="21">
        <f>SUM(ENERO:DICIEMBRE!AA23)</f>
        <v>0</v>
      </c>
      <c r="AB23" s="21">
        <f>SUM(ENERO:DICIEMBRE!AB23)</f>
        <v>0</v>
      </c>
      <c r="AC23" s="21">
        <f>SUM(ENERO:DICIEMBRE!AC23)</f>
        <v>0</v>
      </c>
      <c r="AD23" s="21">
        <f>SUM(ENERO:DICIEMBRE!AD23)</f>
        <v>0</v>
      </c>
      <c r="AE23" s="21">
        <f>SUM(ENERO:DICIEMBRE!AE23)</f>
        <v>7</v>
      </c>
      <c r="AF23" s="21">
        <f>SUM(ENERO:DICIEMBRE!AF23)</f>
        <v>0</v>
      </c>
      <c r="AG23" s="21">
        <f>SUM(ENERO:DICIEMBRE!AG23)</f>
        <v>0</v>
      </c>
      <c r="AH23" s="21">
        <f>SUM(ENERO:DICIEMBRE!AH23)</f>
        <v>0</v>
      </c>
      <c r="AI23" s="21">
        <f>SUM(ENERO:DICIEMBRE!AI23)</f>
        <v>0</v>
      </c>
      <c r="AJ23" s="21">
        <f>SUM(ENERO:DICIEMBRE!AJ23)</f>
        <v>0</v>
      </c>
      <c r="AK23" s="21">
        <f>SUM(ENERO:DICIEMBRE!AK23)</f>
        <v>0</v>
      </c>
      <c r="AL23" s="21">
        <f>SUM(ENERO:DICIEMBRE!AL23)</f>
        <v>0</v>
      </c>
      <c r="AM23" s="21">
        <f>SUM(ENERO:DICIEMBRE!AM23)</f>
        <v>0</v>
      </c>
      <c r="AN23" s="21">
        <f>SUM(ENERO:DICIEMBRE!AN23)</f>
        <v>68</v>
      </c>
      <c r="AO23" s="21">
        <f>SUM(ENERO:DICIEMBRE!AO23)</f>
        <v>0</v>
      </c>
      <c r="AP23" s="21">
        <f>SUM(ENERO:DICIEMBRE!AP23)</f>
        <v>0</v>
      </c>
      <c r="AQ23" s="21">
        <f>SUM(ENERO:DICIEMBRE!AQ23)</f>
        <v>1</v>
      </c>
      <c r="AR23" s="21">
        <f>SUM(ENERO:DICIEMBRE!AR23)</f>
        <v>0</v>
      </c>
      <c r="AS23" s="21">
        <f>SUM(ENERO:DICIEMBRE!AS23)</f>
        <v>0</v>
      </c>
      <c r="AT23" s="21">
        <f>SUM(ENERO:DICIEMBRE!AT23)</f>
        <v>0</v>
      </c>
      <c r="AU23" s="21">
        <f>SUM(ENERO:DICIEMBRE!AU23)</f>
        <v>0</v>
      </c>
      <c r="AV23" s="21">
        <f>SUM(ENERO:DICIEMBRE!AV23)</f>
        <v>0</v>
      </c>
      <c r="AW23" t="str">
        <f t="shared" si="3"/>
        <v/>
      </c>
      <c r="CA23" s="29" t="str">
        <f t="shared" ref="CA23:CA26" si="23">IF(AND($C23&gt;0,AN23="")," * No olvide digitar la variable Beneficiarios. Digite Cero si no tiene.",IF(AN23&gt;$C23," * La variable Beneficiarios No puede ser mayor al Total Ambos Sexos.",""))</f>
        <v/>
      </c>
      <c r="CB23" s="29" t="str">
        <f t="shared" ref="CB23:CB26" si="24">IF(AND($C23&gt;0,AO23="")," * No olvide digitar la variable Niños, Niñas, adolescentes y Jóvenes SENAME. Digite Cero si no tiene.",IF(AO23&gt;$C23," * La variable Niños, Niñas, adolescentes y Jóvenes SENAME No puede ser mayor al Total Ambos Sexos.",""))</f>
        <v/>
      </c>
      <c r="CC23" s="29" t="str">
        <f t="shared" ref="CC23:CC26" si="25">IF(AND($C23&gt;0,AP23="")," * No olvide digitar la variable Niños, Niñas, adolescentes y Jóvenes Mejor Niñez. Digite Cero si no tiene.",IF(AP23&gt;$C23," * La variable Niños, Niñas, adolescentes y Jóvenes Mejor Niñez No puede ser mayor al Total Ambos Sexos.",""))</f>
        <v/>
      </c>
      <c r="CD23" s="29" t="str">
        <f t="shared" ref="CD23:CD26" si="26">IF(AND($C23&gt;0,AQ23="")," * No olvide digitar la variable Pueblos originarios. Digite Cero si no tiene.",IF(AQ23&gt;$C23," * La variable Pueblos Originarios No puede ser mayor al Total Ambos Sexos.",""))</f>
        <v/>
      </c>
      <c r="CE23" s="29" t="str">
        <f t="shared" ref="CE23:CE26" si="27">IF(AND($C23&gt;0,AR23="")," * No olvide digitar la variable Migrantes. Digite Cero si no tiene.",IF(AR23&gt;$C23," * La variable Migrantes No puede ser mayor al Total Ambos Sexos.",""))</f>
        <v/>
      </c>
      <c r="CF23" s="29" t="str">
        <f t="shared" ref="CF23:CF26" si="28">IF(AND($C23&gt;0,AS23="")," * No olvide digitar la variable Demencia. Digite Cero si no tiene.",IF(AS23&gt;$C23," * La variable Demencia No puede ser mayor al Total Ambos Sexos.",""))</f>
        <v/>
      </c>
      <c r="CG23" s="29" t="str">
        <f t="shared" ref="CG23:CG26" si="29">IF(AND($E23&gt;0,OR(AT23=""))," * No olvide digitar la variable Trans (Masculino). Digite Cero si no tiene.",IF((AT23)&gt;$E23," * La variable Trans (Masculino) No puede ser mayor al Total Mujeres.",""))</f>
        <v/>
      </c>
      <c r="CH23" s="29" t="str">
        <f t="shared" ref="CH23:CH26" si="30">IF(AND(D23&gt;0,OR(AU23=""))," * No olvide digitar la variable Trans (Femenino). Digite Cero si no tiene.",IF((AU23)&gt;D23," * La variable Trans (Femenino) No puede ser mayor al Total Hombres.",""))</f>
        <v/>
      </c>
      <c r="CI23" s="29" t="str">
        <f t="shared" ref="CI23:CI26" si="31">IF(AND($C23&gt;0,AV23="")," * No olvide digitar la variable Cuidadores de personas con demencia. Digite Cero si no tiene.",IF(AV23&gt;$C23," * La variable Cuidadores de personas con demencia No puede ser mayor al Total Ambos Sexos.",""))</f>
        <v/>
      </c>
      <c r="CK23" s="30">
        <f>IF(AND(C23&gt;0,AN23=""),1,IF(AN23&gt;C23,1,0))</f>
        <v>0</v>
      </c>
      <c r="CL23" s="30">
        <f>IF(AND(C23&gt;0,AO23=""),1,IF(AO23&gt;C23,1,0))</f>
        <v>0</v>
      </c>
      <c r="CM23" s="30">
        <f>IF(AND(C23&gt;0,AP23=""),1,IF(AP23&gt;C23,1,0))</f>
        <v>0</v>
      </c>
      <c r="CN23" s="30">
        <f>IF(AND(C23&gt;0,AQ23=""),1,IF(AQ23&gt;C23,1,0))</f>
        <v>0</v>
      </c>
      <c r="CO23" s="30">
        <f>IF(AND(C23&gt;0,AR23=""),1,IF(AR23&gt;C23,1,0))</f>
        <v>0</v>
      </c>
      <c r="CP23" s="30">
        <f>IF(AND(C23&gt;0,AS23=""),1,IF(AS23&gt;C23,1,0))</f>
        <v>0</v>
      </c>
      <c r="CQ23" s="30">
        <f>IF(AND(E23&gt;0,OR(AT23="")),1,IF((AT23)&gt;E23,1,0))</f>
        <v>0</v>
      </c>
      <c r="CR23" s="30">
        <f>IF(AND(D23&gt;0,OR(AU23="")),1,IF((AU23)&gt;D23,1,0))</f>
        <v>0</v>
      </c>
      <c r="CS23" s="30">
        <f t="shared" si="21"/>
        <v>0</v>
      </c>
    </row>
    <row r="24" spans="1:97" ht="15" customHeight="1" x14ac:dyDescent="0.25">
      <c r="A24" s="77" t="s">
        <v>50</v>
      </c>
      <c r="B24" s="78" t="s">
        <v>39</v>
      </c>
      <c r="C24" s="79">
        <f t="shared" si="1"/>
        <v>30</v>
      </c>
      <c r="D24" s="80">
        <f t="shared" si="2"/>
        <v>13</v>
      </c>
      <c r="E24" s="81">
        <f t="shared" si="2"/>
        <v>17</v>
      </c>
      <c r="F24" s="21">
        <f>SUM(ENERO:DICIEMBRE!F24)</f>
        <v>3</v>
      </c>
      <c r="G24" s="21">
        <f>SUM(ENERO:DICIEMBRE!G24)</f>
        <v>0</v>
      </c>
      <c r="H24" s="21">
        <f>SUM(ENERO:DICIEMBRE!H24)</f>
        <v>5</v>
      </c>
      <c r="I24" s="21">
        <f>SUM(ENERO:DICIEMBRE!I24)</f>
        <v>0</v>
      </c>
      <c r="J24" s="21">
        <f>SUM(ENERO:DICIEMBRE!J24)</f>
        <v>2</v>
      </c>
      <c r="K24" s="21">
        <f>SUM(ENERO:DICIEMBRE!K24)</f>
        <v>3</v>
      </c>
      <c r="L24" s="21">
        <f>SUM(ENERO:DICIEMBRE!L24)</f>
        <v>0</v>
      </c>
      <c r="M24" s="21">
        <f>SUM(ENERO:DICIEMBRE!M24)</f>
        <v>7</v>
      </c>
      <c r="N24" s="21">
        <f>SUM(ENERO:DICIEMBRE!N24)</f>
        <v>2</v>
      </c>
      <c r="O24" s="21">
        <f>SUM(ENERO:DICIEMBRE!O24)</f>
        <v>0</v>
      </c>
      <c r="P24" s="21">
        <f>SUM(ENERO:DICIEMBRE!P24)</f>
        <v>0</v>
      </c>
      <c r="Q24" s="21">
        <f>SUM(ENERO:DICIEMBRE!Q24)</f>
        <v>0</v>
      </c>
      <c r="R24" s="21">
        <f>SUM(ENERO:DICIEMBRE!R24)</f>
        <v>0</v>
      </c>
      <c r="S24" s="21">
        <f>SUM(ENERO:DICIEMBRE!S24)</f>
        <v>0</v>
      </c>
      <c r="T24" s="21">
        <f>SUM(ENERO:DICIEMBRE!T24)</f>
        <v>0</v>
      </c>
      <c r="U24" s="21">
        <f>SUM(ENERO:DICIEMBRE!U24)</f>
        <v>2</v>
      </c>
      <c r="V24" s="21">
        <f>SUM(ENERO:DICIEMBRE!V24)</f>
        <v>0</v>
      </c>
      <c r="W24" s="21">
        <f>SUM(ENERO:DICIEMBRE!W24)</f>
        <v>2</v>
      </c>
      <c r="X24" s="21">
        <f>SUM(ENERO:DICIEMBRE!X24)</f>
        <v>0</v>
      </c>
      <c r="Y24" s="21">
        <f>SUM(ENERO:DICIEMBRE!Y24)</f>
        <v>2</v>
      </c>
      <c r="Z24" s="21">
        <f>SUM(ENERO:DICIEMBRE!Z24)</f>
        <v>1</v>
      </c>
      <c r="AA24" s="21">
        <f>SUM(ENERO:DICIEMBRE!AA24)</f>
        <v>0</v>
      </c>
      <c r="AB24" s="21">
        <f>SUM(ENERO:DICIEMBRE!AB24)</f>
        <v>0</v>
      </c>
      <c r="AC24" s="21">
        <f>SUM(ENERO:DICIEMBRE!AC24)</f>
        <v>0</v>
      </c>
      <c r="AD24" s="21">
        <f>SUM(ENERO:DICIEMBRE!AD24)</f>
        <v>0</v>
      </c>
      <c r="AE24" s="21">
        <f>SUM(ENERO:DICIEMBRE!AE24)</f>
        <v>1</v>
      </c>
      <c r="AF24" s="21">
        <f>SUM(ENERO:DICIEMBRE!AF24)</f>
        <v>0</v>
      </c>
      <c r="AG24" s="21">
        <f>SUM(ENERO:DICIEMBRE!AG24)</f>
        <v>0</v>
      </c>
      <c r="AH24" s="21">
        <f>SUM(ENERO:DICIEMBRE!AH24)</f>
        <v>0</v>
      </c>
      <c r="AI24" s="21">
        <f>SUM(ENERO:DICIEMBRE!AI24)</f>
        <v>0</v>
      </c>
      <c r="AJ24" s="21">
        <f>SUM(ENERO:DICIEMBRE!AJ24)</f>
        <v>0</v>
      </c>
      <c r="AK24" s="21">
        <f>SUM(ENERO:DICIEMBRE!AK24)</f>
        <v>0</v>
      </c>
      <c r="AL24" s="21">
        <f>SUM(ENERO:DICIEMBRE!AL24)</f>
        <v>0</v>
      </c>
      <c r="AM24" s="21">
        <f>SUM(ENERO:DICIEMBRE!AM24)</f>
        <v>0</v>
      </c>
      <c r="AN24" s="21">
        <f>SUM(ENERO:DICIEMBRE!AN24)</f>
        <v>30</v>
      </c>
      <c r="AO24" s="21">
        <f>SUM(ENERO:DICIEMBRE!AO24)</f>
        <v>0</v>
      </c>
      <c r="AP24" s="21">
        <f>SUM(ENERO:DICIEMBRE!AP24)</f>
        <v>0</v>
      </c>
      <c r="AQ24" s="21">
        <f>SUM(ENERO:DICIEMBRE!AQ24)</f>
        <v>0</v>
      </c>
      <c r="AR24" s="21">
        <f>SUM(ENERO:DICIEMBRE!AR24)</f>
        <v>0</v>
      </c>
      <c r="AS24" s="21">
        <f>SUM(ENERO:DICIEMBRE!AS24)</f>
        <v>0</v>
      </c>
      <c r="AT24" s="21">
        <f>SUM(ENERO:DICIEMBRE!AT24)</f>
        <v>0</v>
      </c>
      <c r="AU24" s="21">
        <f>SUM(ENERO:DICIEMBRE!AU24)</f>
        <v>0</v>
      </c>
      <c r="AV24" s="21">
        <f>SUM(ENERO:DICIEMBRE!AV24)</f>
        <v>0</v>
      </c>
      <c r="AW24" t="str">
        <f>CA24&amp;CB24&amp;CC24&amp;CD24&amp;CE24&amp;CF24&amp;CG24&amp;CH24&amp;CI24</f>
        <v/>
      </c>
      <c r="CA24" s="29" t="str">
        <f t="shared" si="23"/>
        <v/>
      </c>
      <c r="CB24" s="29" t="str">
        <f t="shared" si="24"/>
        <v/>
      </c>
      <c r="CC24" s="29" t="str">
        <f t="shared" si="25"/>
        <v/>
      </c>
      <c r="CD24" s="29" t="str">
        <f t="shared" si="26"/>
        <v/>
      </c>
      <c r="CE24" s="29" t="str">
        <f t="shared" si="27"/>
        <v/>
      </c>
      <c r="CF24" s="29" t="str">
        <f t="shared" si="28"/>
        <v/>
      </c>
      <c r="CG24" s="29" t="str">
        <f t="shared" si="29"/>
        <v/>
      </c>
      <c r="CH24" s="29" t="str">
        <f t="shared" si="30"/>
        <v/>
      </c>
      <c r="CI24" s="29" t="str">
        <f t="shared" si="31"/>
        <v/>
      </c>
      <c r="CK24" s="30">
        <f>IF(AND(C24&gt;0,AN24=""),1,IF(AN24&gt;C24,1,0))</f>
        <v>0</v>
      </c>
      <c r="CL24" s="30">
        <f>IF(AND(C24&gt;0,AO24=""),1,IF(AO24&gt;C24,1,0))</f>
        <v>0</v>
      </c>
      <c r="CM24" s="30">
        <f>IF(AND(C24&gt;0,AP24=""),1,IF(AP24&gt;C24,1,0))</f>
        <v>0</v>
      </c>
      <c r="CN24" s="30">
        <f>IF(AND(C24&gt;0,AQ24=""),1,IF(AQ24&gt;C24,1,0))</f>
        <v>0</v>
      </c>
      <c r="CO24" s="30">
        <f>IF(AND(C24&gt;0,AR24=""),1,IF(AR24&gt;C24,1,0))</f>
        <v>0</v>
      </c>
      <c r="CP24" s="30">
        <f>IF(AND(C24&gt;0,AS24=""),1,IF(AS24&gt;C24,1,0))</f>
        <v>0</v>
      </c>
      <c r="CQ24" s="30">
        <f>IF(AND(E24&gt;0,OR(AT24="")),1,IF((AT24)&gt;E24,1,0))</f>
        <v>0</v>
      </c>
      <c r="CR24" s="30">
        <f>IF(AND(D24&gt;0,OR(AU24="")),1,IF((AU24)&gt;D24,1,0))</f>
        <v>0</v>
      </c>
      <c r="CS24" s="30">
        <f t="shared" si="21"/>
        <v>0</v>
      </c>
    </row>
    <row r="25" spans="1:97" ht="15" customHeight="1" x14ac:dyDescent="0.25">
      <c r="A25" s="785" t="s">
        <v>51</v>
      </c>
      <c r="B25" s="90" t="s">
        <v>39</v>
      </c>
      <c r="C25" s="18">
        <f t="shared" si="1"/>
        <v>3119</v>
      </c>
      <c r="D25" s="19">
        <f t="shared" si="2"/>
        <v>864</v>
      </c>
      <c r="E25" s="20">
        <f t="shared" si="2"/>
        <v>2255</v>
      </c>
      <c r="F25" s="21">
        <f>SUM(ENERO:DICIEMBRE!F25)</f>
        <v>0</v>
      </c>
      <c r="G25" s="21">
        <f>SUM(ENERO:DICIEMBRE!G25)</f>
        <v>1</v>
      </c>
      <c r="H25" s="21">
        <f>SUM(ENERO:DICIEMBRE!H25)</f>
        <v>9</v>
      </c>
      <c r="I25" s="21">
        <f>SUM(ENERO:DICIEMBRE!I25)</f>
        <v>9</v>
      </c>
      <c r="J25" s="21">
        <f>SUM(ENERO:DICIEMBRE!J25)</f>
        <v>40</v>
      </c>
      <c r="K25" s="21">
        <f>SUM(ENERO:DICIEMBRE!K25)</f>
        <v>133</v>
      </c>
      <c r="L25" s="21">
        <f>SUM(ENERO:DICIEMBRE!L25)</f>
        <v>28</v>
      </c>
      <c r="M25" s="21">
        <f>SUM(ENERO:DICIEMBRE!M25)</f>
        <v>408</v>
      </c>
      <c r="N25" s="21">
        <f>SUM(ENERO:DICIEMBRE!N25)</f>
        <v>131</v>
      </c>
      <c r="O25" s="21">
        <f>SUM(ENERO:DICIEMBRE!O25)</f>
        <v>140</v>
      </c>
      <c r="P25" s="21">
        <f>SUM(ENERO:DICIEMBRE!P25)</f>
        <v>88</v>
      </c>
      <c r="Q25" s="21">
        <f>SUM(ENERO:DICIEMBRE!Q25)</f>
        <v>142</v>
      </c>
      <c r="R25" s="21">
        <f>SUM(ENERO:DICIEMBRE!R25)</f>
        <v>108</v>
      </c>
      <c r="S25" s="21">
        <f>SUM(ENERO:DICIEMBRE!S25)</f>
        <v>280</v>
      </c>
      <c r="T25" s="21">
        <f>SUM(ENERO:DICIEMBRE!T25)</f>
        <v>82</v>
      </c>
      <c r="U25" s="21">
        <f>SUM(ENERO:DICIEMBRE!U25)</f>
        <v>221</v>
      </c>
      <c r="V25" s="21">
        <f>SUM(ENERO:DICIEMBRE!V25)</f>
        <v>55</v>
      </c>
      <c r="W25" s="21">
        <f>SUM(ENERO:DICIEMBRE!W25)</f>
        <v>169</v>
      </c>
      <c r="X25" s="21">
        <f>SUM(ENERO:DICIEMBRE!X25)</f>
        <v>78</v>
      </c>
      <c r="Y25" s="21">
        <f>SUM(ENERO:DICIEMBRE!Y25)</f>
        <v>223</v>
      </c>
      <c r="Z25" s="21">
        <f>SUM(ENERO:DICIEMBRE!Z25)</f>
        <v>71</v>
      </c>
      <c r="AA25" s="21">
        <f>SUM(ENERO:DICIEMBRE!AA25)</f>
        <v>173</v>
      </c>
      <c r="AB25" s="21">
        <f>SUM(ENERO:DICIEMBRE!AB25)</f>
        <v>53</v>
      </c>
      <c r="AC25" s="21">
        <f>SUM(ENERO:DICIEMBRE!AC25)</f>
        <v>114</v>
      </c>
      <c r="AD25" s="21">
        <f>SUM(ENERO:DICIEMBRE!AD25)</f>
        <v>70</v>
      </c>
      <c r="AE25" s="21">
        <f>SUM(ENERO:DICIEMBRE!AE25)</f>
        <v>120</v>
      </c>
      <c r="AF25" s="21">
        <f>SUM(ENERO:DICIEMBRE!AF25)</f>
        <v>34</v>
      </c>
      <c r="AG25" s="21">
        <f>SUM(ENERO:DICIEMBRE!AG25)</f>
        <v>71</v>
      </c>
      <c r="AH25" s="21">
        <f>SUM(ENERO:DICIEMBRE!AH25)</f>
        <v>12</v>
      </c>
      <c r="AI25" s="21">
        <f>SUM(ENERO:DICIEMBRE!AI25)</f>
        <v>21</v>
      </c>
      <c r="AJ25" s="21">
        <f>SUM(ENERO:DICIEMBRE!AJ25)</f>
        <v>5</v>
      </c>
      <c r="AK25" s="21">
        <f>SUM(ENERO:DICIEMBRE!AK25)</f>
        <v>23</v>
      </c>
      <c r="AL25" s="21">
        <f>SUM(ENERO:DICIEMBRE!AL25)</f>
        <v>0</v>
      </c>
      <c r="AM25" s="21">
        <f>SUM(ENERO:DICIEMBRE!AM25)</f>
        <v>7</v>
      </c>
      <c r="AN25" s="21">
        <f>SUM(ENERO:DICIEMBRE!AN25)</f>
        <v>3119</v>
      </c>
      <c r="AO25" s="21">
        <f>SUM(ENERO:DICIEMBRE!AO25)</f>
        <v>0</v>
      </c>
      <c r="AP25" s="21">
        <f>SUM(ENERO:DICIEMBRE!AP25)</f>
        <v>268</v>
      </c>
      <c r="AQ25" s="21">
        <f>SUM(ENERO:DICIEMBRE!AQ25)</f>
        <v>82</v>
      </c>
      <c r="AR25" s="21">
        <f>SUM(ENERO:DICIEMBRE!AR25)</f>
        <v>0</v>
      </c>
      <c r="AS25" s="21">
        <f>SUM(ENERO:DICIEMBRE!AS25)</f>
        <v>0</v>
      </c>
      <c r="AT25" s="21">
        <f>SUM(ENERO:DICIEMBRE!AT25)</f>
        <v>0</v>
      </c>
      <c r="AU25" s="21">
        <f>SUM(ENERO:DICIEMBRE!AU25)</f>
        <v>0</v>
      </c>
      <c r="AV25" s="21">
        <f>SUM(ENERO:DICIEMBRE!AV25)</f>
        <v>0</v>
      </c>
      <c r="AW25" t="str">
        <f t="shared" si="3"/>
        <v/>
      </c>
      <c r="CA25" s="29" t="str">
        <f t="shared" si="23"/>
        <v/>
      </c>
      <c r="CB25" s="29" t="str">
        <f t="shared" si="24"/>
        <v/>
      </c>
      <c r="CC25" s="29" t="str">
        <f t="shared" si="25"/>
        <v/>
      </c>
      <c r="CD25" s="29" t="str">
        <f t="shared" si="26"/>
        <v/>
      </c>
      <c r="CE25" s="29" t="str">
        <f t="shared" si="27"/>
        <v/>
      </c>
      <c r="CF25" s="29" t="str">
        <f t="shared" si="28"/>
        <v/>
      </c>
      <c r="CG25" s="29" t="str">
        <f t="shared" si="29"/>
        <v/>
      </c>
      <c r="CH25" s="29" t="str">
        <f t="shared" si="30"/>
        <v/>
      </c>
      <c r="CI25" s="29" t="str">
        <f t="shared" si="31"/>
        <v/>
      </c>
      <c r="CK25" s="30">
        <f>IF(AND(C25&gt;0,AN25=""),1,IF(AN25&gt;C25,1,0))</f>
        <v>0</v>
      </c>
      <c r="CL25" s="30">
        <f>IF(AND(C25&gt;0,AO25=""),1,IF(AO25&gt;C25,1,0))</f>
        <v>0</v>
      </c>
      <c r="CM25" s="30">
        <f>IF(AND(C25&gt;0,AP25=""),1,IF(AP25&gt;C25,1,0))</f>
        <v>0</v>
      </c>
      <c r="CN25" s="30">
        <f>IF(AND(C25&gt;0,AQ25=""),1,IF(AQ25&gt;C25,1,0))</f>
        <v>0</v>
      </c>
      <c r="CO25" s="30">
        <f>IF(AND(C25&gt;0,AR25=""),1,IF(AR25&gt;C25,1,0))</f>
        <v>0</v>
      </c>
      <c r="CP25" s="30">
        <f>IF(AND(C25&gt;0,AS25=""),1,IF(AS25&gt;C25,1,0))</f>
        <v>0</v>
      </c>
      <c r="CQ25" s="30">
        <f>IF(AND(E25&gt;0,OR(AT25="")),1,IF((AT25)&gt;E25,1,0))</f>
        <v>0</v>
      </c>
      <c r="CR25" s="30">
        <f>IF(AND(D25&gt;0,OR(AU25="")),1,IF((AU25)&gt;D25,1,0))</f>
        <v>0</v>
      </c>
      <c r="CS25" s="30">
        <f>IF(AND($C25&gt;0,AV25=""),1,IF(AV25&gt;$C25,1,0))</f>
        <v>0</v>
      </c>
    </row>
    <row r="26" spans="1:97" ht="15" customHeight="1" x14ac:dyDescent="0.25">
      <c r="A26" s="787"/>
      <c r="B26" s="91" t="s">
        <v>52</v>
      </c>
      <c r="C26" s="92">
        <f t="shared" si="1"/>
        <v>0</v>
      </c>
      <c r="D26" s="93">
        <f t="shared" si="2"/>
        <v>0</v>
      </c>
      <c r="E26" s="94">
        <f t="shared" si="2"/>
        <v>0</v>
      </c>
      <c r="F26" s="21">
        <f>SUM(ENERO:DICIEMBRE!F26)</f>
        <v>0</v>
      </c>
      <c r="G26" s="21">
        <f>SUM(ENERO:DICIEMBRE!G26)</f>
        <v>0</v>
      </c>
      <c r="H26" s="21">
        <f>SUM(ENERO:DICIEMBRE!H26)</f>
        <v>0</v>
      </c>
      <c r="I26" s="21">
        <f>SUM(ENERO:DICIEMBRE!I26)</f>
        <v>0</v>
      </c>
      <c r="J26" s="21">
        <f>SUM(ENERO:DICIEMBRE!J26)</f>
        <v>0</v>
      </c>
      <c r="K26" s="21">
        <f>SUM(ENERO:DICIEMBRE!K26)</f>
        <v>0</v>
      </c>
      <c r="L26" s="21">
        <f>SUM(ENERO:DICIEMBRE!L26)</f>
        <v>0</v>
      </c>
      <c r="M26" s="21">
        <f>SUM(ENERO:DICIEMBRE!M26)</f>
        <v>0</v>
      </c>
      <c r="N26" s="21">
        <f>SUM(ENERO:DICIEMBRE!N26)</f>
        <v>0</v>
      </c>
      <c r="O26" s="21">
        <f>SUM(ENERO:DICIEMBRE!O26)</f>
        <v>0</v>
      </c>
      <c r="P26" s="21">
        <f>SUM(ENERO:DICIEMBRE!P26)</f>
        <v>0</v>
      </c>
      <c r="Q26" s="21">
        <f>SUM(ENERO:DICIEMBRE!Q26)</f>
        <v>0</v>
      </c>
      <c r="R26" s="21">
        <f>SUM(ENERO:DICIEMBRE!R26)</f>
        <v>0</v>
      </c>
      <c r="S26" s="21">
        <f>SUM(ENERO:DICIEMBRE!S26)</f>
        <v>0</v>
      </c>
      <c r="T26" s="21">
        <f>SUM(ENERO:DICIEMBRE!T26)</f>
        <v>0</v>
      </c>
      <c r="U26" s="21">
        <f>SUM(ENERO:DICIEMBRE!U26)</f>
        <v>0</v>
      </c>
      <c r="V26" s="21">
        <f>SUM(ENERO:DICIEMBRE!V26)</f>
        <v>0</v>
      </c>
      <c r="W26" s="21">
        <f>SUM(ENERO:DICIEMBRE!W26)</f>
        <v>0</v>
      </c>
      <c r="X26" s="21">
        <f>SUM(ENERO:DICIEMBRE!X26)</f>
        <v>0</v>
      </c>
      <c r="Y26" s="21">
        <f>SUM(ENERO:DICIEMBRE!Y26)</f>
        <v>0</v>
      </c>
      <c r="Z26" s="21">
        <f>SUM(ENERO:DICIEMBRE!Z26)</f>
        <v>0</v>
      </c>
      <c r="AA26" s="21">
        <f>SUM(ENERO:DICIEMBRE!AA26)</f>
        <v>0</v>
      </c>
      <c r="AB26" s="21">
        <f>SUM(ENERO:DICIEMBRE!AB26)</f>
        <v>0</v>
      </c>
      <c r="AC26" s="21">
        <f>SUM(ENERO:DICIEMBRE!AC26)</f>
        <v>0</v>
      </c>
      <c r="AD26" s="21">
        <f>SUM(ENERO:DICIEMBRE!AD26)</f>
        <v>0</v>
      </c>
      <c r="AE26" s="21">
        <f>SUM(ENERO:DICIEMBRE!AE26)</f>
        <v>0</v>
      </c>
      <c r="AF26" s="21">
        <f>SUM(ENERO:DICIEMBRE!AF26)</f>
        <v>0</v>
      </c>
      <c r="AG26" s="21">
        <f>SUM(ENERO:DICIEMBRE!AG26)</f>
        <v>0</v>
      </c>
      <c r="AH26" s="21">
        <f>SUM(ENERO:DICIEMBRE!AH26)</f>
        <v>0</v>
      </c>
      <c r="AI26" s="21">
        <f>SUM(ENERO:DICIEMBRE!AI26)</f>
        <v>0</v>
      </c>
      <c r="AJ26" s="21">
        <f>SUM(ENERO:DICIEMBRE!AJ26)</f>
        <v>0</v>
      </c>
      <c r="AK26" s="21">
        <f>SUM(ENERO:DICIEMBRE!AK26)</f>
        <v>0</v>
      </c>
      <c r="AL26" s="21">
        <f>SUM(ENERO:DICIEMBRE!AL26)</f>
        <v>0</v>
      </c>
      <c r="AM26" s="21">
        <f>SUM(ENERO:DICIEMBRE!AM26)</f>
        <v>0</v>
      </c>
      <c r="AN26" s="21">
        <f>SUM(ENERO:DICIEMBRE!AN26)</f>
        <v>0</v>
      </c>
      <c r="AO26" s="21">
        <f>SUM(ENERO:DICIEMBRE!AO26)</f>
        <v>0</v>
      </c>
      <c r="AP26" s="21">
        <f>SUM(ENERO:DICIEMBRE!AP26)</f>
        <v>0</v>
      </c>
      <c r="AQ26" s="21">
        <f>SUM(ENERO:DICIEMBRE!AQ26)</f>
        <v>0</v>
      </c>
      <c r="AR26" s="21">
        <f>SUM(ENERO:DICIEMBRE!AR26)</f>
        <v>0</v>
      </c>
      <c r="AS26" s="21">
        <f>SUM(ENERO:DICIEMBRE!AS26)</f>
        <v>0</v>
      </c>
      <c r="AT26" s="21">
        <f>SUM(ENERO:DICIEMBRE!AT26)</f>
        <v>0</v>
      </c>
      <c r="AU26" s="21">
        <f>SUM(ENERO:DICIEMBRE!AU26)</f>
        <v>0</v>
      </c>
      <c r="AV26" s="21">
        <f>SUM(ENERO:DICIEMBRE!AV26)</f>
        <v>0</v>
      </c>
      <c r="AW26" t="str">
        <f t="shared" si="3"/>
        <v/>
      </c>
      <c r="CA26" s="29" t="str">
        <f t="shared" si="23"/>
        <v/>
      </c>
      <c r="CB26" s="29" t="str">
        <f t="shared" si="24"/>
        <v/>
      </c>
      <c r="CC26" s="29" t="str">
        <f t="shared" si="25"/>
        <v/>
      </c>
      <c r="CD26" s="29" t="str">
        <f t="shared" si="26"/>
        <v/>
      </c>
      <c r="CE26" s="29" t="str">
        <f t="shared" si="27"/>
        <v/>
      </c>
      <c r="CF26" s="29" t="str">
        <f t="shared" si="28"/>
        <v/>
      </c>
      <c r="CG26" s="29" t="str">
        <f t="shared" si="29"/>
        <v/>
      </c>
      <c r="CH26" s="29" t="str">
        <f t="shared" si="30"/>
        <v/>
      </c>
      <c r="CI26" s="29" t="str">
        <f t="shared" si="31"/>
        <v/>
      </c>
      <c r="CK26" s="30">
        <f>IF(AND(C26&gt;0,AN26=""),1,IF(AN26&gt;C26,1,0))</f>
        <v>0</v>
      </c>
      <c r="CL26" s="30">
        <f>IF(AND(C26&gt;0,AO26=""),1,IF(AO26&gt;C26,1,0))</f>
        <v>0</v>
      </c>
      <c r="CM26" s="30">
        <f>IF(AND(C26&gt;0,AP26=""),1,IF(AP26&gt;C26,1,0))</f>
        <v>0</v>
      </c>
      <c r="CN26" s="30">
        <f>IF(AND(C26&gt;0,AQ26=""),1,IF(AQ26&gt;C26,1,0))</f>
        <v>0</v>
      </c>
      <c r="CO26" s="30">
        <f>IF(AND(C26&gt;0,AR26=""),1,IF(AR26&gt;C26,1,0))</f>
        <v>0</v>
      </c>
      <c r="CP26" s="30">
        <f>IF(AND(C26&gt;0,AS26=""),1,IF(AS26&gt;C26,1,0))</f>
        <v>0</v>
      </c>
      <c r="CQ26" s="30">
        <f>IF(AND(E26&gt;0,OR(AT26="")),1,IF((AT26)&gt;E26,1,0))</f>
        <v>0</v>
      </c>
      <c r="CR26" s="30">
        <f>IF(AND(D26&gt;0,OR(AU26="")),1,IF((AU26)&gt;D26,1,0))</f>
        <v>0</v>
      </c>
      <c r="CS26" s="30">
        <f t="shared" si="21"/>
        <v>0</v>
      </c>
    </row>
    <row r="27" spans="1:97" s="11" customFormat="1" ht="18" customHeight="1" x14ac:dyDescent="0.2">
      <c r="A27" s="103" t="s">
        <v>53</v>
      </c>
      <c r="B27" s="103"/>
      <c r="C27" s="5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"/>
      <c r="P27" s="10"/>
      <c r="Q27" s="10"/>
      <c r="R27" s="10"/>
      <c r="S27" s="10"/>
      <c r="T27" s="10"/>
      <c r="U27" s="10"/>
      <c r="V27" s="104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97" ht="21.75" customHeight="1" x14ac:dyDescent="0.25">
      <c r="A28" s="772" t="s">
        <v>3</v>
      </c>
      <c r="B28" s="772" t="s">
        <v>54</v>
      </c>
      <c r="C28" s="761" t="s">
        <v>55</v>
      </c>
      <c r="D28" s="775"/>
      <c r="E28" s="761" t="s">
        <v>56</v>
      </c>
      <c r="F28" s="762"/>
      <c r="G28" s="775"/>
      <c r="H28" s="761" t="s">
        <v>15</v>
      </c>
      <c r="I28" s="775"/>
      <c r="J28" s="761" t="s">
        <v>16</v>
      </c>
      <c r="K28" s="775"/>
      <c r="L28" s="761" t="s">
        <v>17</v>
      </c>
      <c r="M28" s="775"/>
      <c r="N28" s="761" t="s">
        <v>18</v>
      </c>
      <c r="O28" s="775"/>
      <c r="P28" s="761" t="s">
        <v>19</v>
      </c>
      <c r="Q28" s="775"/>
      <c r="R28" s="767" t="s">
        <v>20</v>
      </c>
      <c r="S28" s="768"/>
      <c r="T28" s="767" t="s">
        <v>21</v>
      </c>
      <c r="U28" s="768"/>
      <c r="V28" s="767" t="s">
        <v>22</v>
      </c>
      <c r="W28" s="768"/>
      <c r="X28" s="767" t="s">
        <v>23</v>
      </c>
      <c r="Y28" s="768"/>
      <c r="Z28" s="767" t="s">
        <v>24</v>
      </c>
      <c r="AA28" s="768"/>
      <c r="AB28" s="767" t="s">
        <v>25</v>
      </c>
      <c r="AC28" s="768"/>
      <c r="AD28" s="767" t="s">
        <v>26</v>
      </c>
      <c r="AE28" s="768"/>
      <c r="AF28" s="767" t="s">
        <v>27</v>
      </c>
      <c r="AG28" s="768"/>
      <c r="AH28" s="767" t="s">
        <v>28</v>
      </c>
      <c r="AI28" s="768"/>
      <c r="AJ28" s="767" t="s">
        <v>29</v>
      </c>
      <c r="AK28" s="768"/>
      <c r="AL28" s="767" t="s">
        <v>30</v>
      </c>
      <c r="AM28" s="768"/>
      <c r="AN28" s="767" t="s">
        <v>31</v>
      </c>
      <c r="AO28" s="769"/>
      <c r="AP28" s="764" t="s">
        <v>10</v>
      </c>
      <c r="AQ28" s="776" t="s">
        <v>11</v>
      </c>
      <c r="AR28" s="776" t="s">
        <v>8</v>
      </c>
      <c r="AS28" s="776" t="s">
        <v>9</v>
      </c>
      <c r="AT28" s="776" t="s">
        <v>57</v>
      </c>
      <c r="AU28" s="757" t="s">
        <v>58</v>
      </c>
    </row>
    <row r="29" spans="1:97" ht="42" x14ac:dyDescent="0.25">
      <c r="A29" s="774"/>
      <c r="B29" s="774"/>
      <c r="C29" s="105" t="s">
        <v>59</v>
      </c>
      <c r="D29" s="105" t="s">
        <v>60</v>
      </c>
      <c r="E29" s="15" t="s">
        <v>34</v>
      </c>
      <c r="F29" s="106" t="s">
        <v>35</v>
      </c>
      <c r="G29" s="107" t="s">
        <v>36</v>
      </c>
      <c r="H29" s="15" t="s">
        <v>35</v>
      </c>
      <c r="I29" s="107" t="s">
        <v>36</v>
      </c>
      <c r="J29" s="15" t="s">
        <v>35</v>
      </c>
      <c r="K29" s="107" t="s">
        <v>36</v>
      </c>
      <c r="L29" s="15" t="s">
        <v>35</v>
      </c>
      <c r="M29" s="107" t="s">
        <v>36</v>
      </c>
      <c r="N29" s="15" t="s">
        <v>35</v>
      </c>
      <c r="O29" s="107" t="s">
        <v>36</v>
      </c>
      <c r="P29" s="15" t="s">
        <v>35</v>
      </c>
      <c r="Q29" s="107" t="s">
        <v>36</v>
      </c>
      <c r="R29" s="15" t="s">
        <v>35</v>
      </c>
      <c r="S29" s="107" t="s">
        <v>36</v>
      </c>
      <c r="T29" s="15" t="s">
        <v>35</v>
      </c>
      <c r="U29" s="108" t="s">
        <v>36</v>
      </c>
      <c r="V29" s="15" t="s">
        <v>35</v>
      </c>
      <c r="W29" s="107" t="s">
        <v>36</v>
      </c>
      <c r="X29" s="15" t="s">
        <v>35</v>
      </c>
      <c r="Y29" s="107" t="s">
        <v>36</v>
      </c>
      <c r="Z29" s="15" t="s">
        <v>35</v>
      </c>
      <c r="AA29" s="107" t="s">
        <v>36</v>
      </c>
      <c r="AB29" s="15" t="s">
        <v>35</v>
      </c>
      <c r="AC29" s="107" t="s">
        <v>36</v>
      </c>
      <c r="AD29" s="15" t="s">
        <v>35</v>
      </c>
      <c r="AE29" s="107" t="s">
        <v>36</v>
      </c>
      <c r="AF29" s="15" t="s">
        <v>35</v>
      </c>
      <c r="AG29" s="107" t="s">
        <v>36</v>
      </c>
      <c r="AH29" s="15" t="s">
        <v>35</v>
      </c>
      <c r="AI29" s="107" t="s">
        <v>36</v>
      </c>
      <c r="AJ29" s="15" t="s">
        <v>35</v>
      </c>
      <c r="AK29" s="107" t="s">
        <v>36</v>
      </c>
      <c r="AL29" s="15" t="s">
        <v>35</v>
      </c>
      <c r="AM29" s="107" t="s">
        <v>36</v>
      </c>
      <c r="AN29" s="15" t="s">
        <v>35</v>
      </c>
      <c r="AO29" s="109" t="s">
        <v>36</v>
      </c>
      <c r="AP29" s="766"/>
      <c r="AQ29" s="778"/>
      <c r="AR29" s="778"/>
      <c r="AS29" s="778"/>
      <c r="AT29" s="778"/>
      <c r="AU29" s="760"/>
    </row>
    <row r="30" spans="1:97" x14ac:dyDescent="0.25">
      <c r="A30" s="90" t="s">
        <v>61</v>
      </c>
      <c r="B30" s="110">
        <f>SUM(C30:D30)</f>
        <v>0</v>
      </c>
      <c r="C30" s="22"/>
      <c r="D30" s="111"/>
      <c r="E30" s="112">
        <f>SUM(F30+G30)</f>
        <v>0</v>
      </c>
      <c r="F30" s="113">
        <f>SUM(H30+J30+L30+N30+P30+R30+T30+V30+X30+Z30+AB30+AD30+AF30+AH30+AJ30+AL30+AN30)</f>
        <v>0</v>
      </c>
      <c r="G30" s="114">
        <f>SUM(I30+K30+M30+O30+Q30+S30+U30+W30+Y30+AA30+AC30+AE30+AG30+AI30+AK30+AM30+AO30)</f>
        <v>0</v>
      </c>
      <c r="H30" s="21"/>
      <c r="I30" s="22"/>
      <c r="J30" s="21"/>
      <c r="K30" s="23"/>
      <c r="L30" s="21"/>
      <c r="M30" s="23"/>
      <c r="N30" s="21"/>
      <c r="O30" s="23"/>
      <c r="P30" s="21"/>
      <c r="Q30" s="22"/>
      <c r="R30" s="21"/>
      <c r="S30" s="22"/>
      <c r="T30" s="24"/>
      <c r="U30" s="23"/>
      <c r="V30" s="21"/>
      <c r="W30" s="23"/>
      <c r="X30" s="21"/>
      <c r="Y30" s="23"/>
      <c r="Z30" s="21"/>
      <c r="AA30" s="22"/>
      <c r="AB30" s="21"/>
      <c r="AC30" s="22"/>
      <c r="AD30" s="21"/>
      <c r="AE30" s="23"/>
      <c r="AF30" s="21"/>
      <c r="AG30" s="22"/>
      <c r="AH30" s="21"/>
      <c r="AI30" s="22"/>
      <c r="AJ30" s="21"/>
      <c r="AK30" s="23"/>
      <c r="AL30" s="21"/>
      <c r="AM30" s="23"/>
      <c r="AN30" s="24"/>
      <c r="AO30" s="25"/>
      <c r="AP30" s="26"/>
      <c r="AQ30" s="27"/>
      <c r="AR30" s="27"/>
      <c r="AS30" s="27"/>
      <c r="AT30" s="27"/>
      <c r="AU30" s="22"/>
      <c r="AV30" t="str">
        <f>CA30&amp;CB30&amp;CC30&amp;CD30&amp;CE30&amp;CF30</f>
        <v/>
      </c>
      <c r="CA30" s="29" t="str">
        <f>IF(AND($E30&gt;0,AP30=""),"  * No olvide digitar la variable Pueblos originarios. Digite Cero si no tiene.",IF(AP30&gt;E30," * La variable Pueblos originarios No puede ser mayor al Total Ambos Sexos.",""))</f>
        <v/>
      </c>
      <c r="CB30" s="29" t="str">
        <f>IF(AND($E30&gt;0,AQ30=""),"  * No olvide digitar la variable Migrantes. Digite Cero si no tiene.",IF(AQ30&gt;$E30," * La variable Migrantes No puede ser mayor al Total Ambos Sexos.",""))</f>
        <v/>
      </c>
      <c r="CC30" s="29" t="str">
        <f>IF(AND($E30&gt;0,AR30=""),"  * No olvide digitar la variable Niños, Niñas, adolescentes y jóvenes SENAME. Digite Cero si no tiene.",IF(AR30&gt;$E30," * La variable Niños, Niñas, adolescentes y jóvenes SENAME No puede ser mayor al Total Ambos Sexos.",""))</f>
        <v/>
      </c>
      <c r="CD30" s="29" t="str">
        <f>IF(AND($E30&gt;0,AS30=""),"  * No olvide digitar la variable Niños, Niñas, adolescentes y jóvenes Mejor Niñez. Digite Cero si no tiene.",IF(AS30&gt;$E30," * La variable Niños, Niñas, adolescentes y jóvenes Mejor Niñez No puede ser mayor al Total Ambos Sexos.",""))</f>
        <v/>
      </c>
      <c r="CE30" s="29" t="str">
        <f>IF(AND($E30&gt;0,AT30="")," * No olvide digitar la variable Personas con sospecha de demencia. Digite Cero si no tiene.",IF(AT30&gt;$E30," * La variable Personas con sospecha de demencia No puede ser mayor al Total Ambos Sexos.",""))</f>
        <v/>
      </c>
      <c r="CF30" s="29" t="str">
        <f>IF(AND($E30&gt;0,AU30="")," * No olvide digitar la variable Personas con diagnóstico de demencia. Digite Cero si no tiene.",IF(AU30&gt;$E30," * La variable Personas con diagnóstico de demencia No puede ser mayor al Total Ambos Sexos.",""))</f>
        <v/>
      </c>
      <c r="CK30" s="30">
        <f>IF(AND(E30&gt;0,AP30=""),1,IF(AP30&gt;E30,1,0))</f>
        <v>0</v>
      </c>
      <c r="CL30" s="30">
        <f>IF(AND(E30&gt;0,AQ30=""),1,IF(AQ30&gt;E30,1,0))</f>
        <v>0</v>
      </c>
      <c r="CM30" s="30">
        <f>IF(AND(E30&gt;0,AR30=""),1,IF(AR30&gt;E30,1,0))</f>
        <v>0</v>
      </c>
      <c r="CN30" s="30">
        <f>IF(AND(E30&gt;0,AS30=""),1,IF(AS30&gt;E30,1,0))</f>
        <v>0</v>
      </c>
      <c r="CO30" s="30">
        <f>IF(AND(E30&gt;0,AT30=""),1,IF(AT30&gt;E30,1,0))</f>
        <v>0</v>
      </c>
      <c r="CP30" s="30">
        <f>IF(AND(E30&gt;0,AU30=""),1,IF(AU30&gt;E30,1,0))</f>
        <v>0</v>
      </c>
    </row>
    <row r="31" spans="1:97" x14ac:dyDescent="0.25">
      <c r="A31" s="115" t="s">
        <v>62</v>
      </c>
      <c r="B31" s="116">
        <f>SUM(C31:D31)</f>
        <v>0</v>
      </c>
      <c r="C31" s="97"/>
      <c r="D31" s="117"/>
      <c r="E31" s="118">
        <f>SUM(F31+G31)</f>
        <v>0</v>
      </c>
      <c r="F31" s="119">
        <f>SUM(H31+J31+L31+N31+P31+R31+T31+V31+X31+Z31+AB31+AD31+AF31+AH31+AJ31+AL31+AN31)</f>
        <v>0</v>
      </c>
      <c r="G31" s="120">
        <f>SUM(I31+K31+M31+O31+Q31+S31+U31+W31+Y31+AA31+AC31+AE31+AG31+AI31+AK31+AM31+AO31)</f>
        <v>0</v>
      </c>
      <c r="H31" s="95"/>
      <c r="I31" s="97"/>
      <c r="J31" s="95"/>
      <c r="K31" s="96"/>
      <c r="L31" s="95"/>
      <c r="M31" s="96"/>
      <c r="N31" s="95"/>
      <c r="O31" s="96"/>
      <c r="P31" s="95"/>
      <c r="Q31" s="97"/>
      <c r="R31" s="95"/>
      <c r="S31" s="97"/>
      <c r="T31" s="98"/>
      <c r="U31" s="96"/>
      <c r="V31" s="95"/>
      <c r="W31" s="96"/>
      <c r="X31" s="95"/>
      <c r="Y31" s="96"/>
      <c r="Z31" s="95"/>
      <c r="AA31" s="97"/>
      <c r="AB31" s="95"/>
      <c r="AC31" s="97"/>
      <c r="AD31" s="95"/>
      <c r="AE31" s="96"/>
      <c r="AF31" s="95"/>
      <c r="AG31" s="97"/>
      <c r="AH31" s="95"/>
      <c r="AI31" s="97"/>
      <c r="AJ31" s="95"/>
      <c r="AK31" s="96"/>
      <c r="AL31" s="95"/>
      <c r="AM31" s="96"/>
      <c r="AN31" s="98"/>
      <c r="AO31" s="99"/>
      <c r="AP31" s="100"/>
      <c r="AQ31" s="101"/>
      <c r="AR31" s="101"/>
      <c r="AS31" s="101"/>
      <c r="AT31" s="101"/>
      <c r="AU31" s="97"/>
      <c r="AV31" t="str">
        <f>CA31&amp;CB31&amp;CC31&amp;CD31&amp;CE31&amp;CF31</f>
        <v/>
      </c>
      <c r="CA31" s="29" t="str">
        <f>IF(AND($E31&gt;0,AP31=""),"  * No olvide digitar la variable Pueblos originarios. Digite Cero si no tiene.",IF(AP31&gt;E31," * La variable Pueblos originarios No puede ser mayor al Total Ambos Sexos.",""))</f>
        <v/>
      </c>
      <c r="CB31" s="29" t="str">
        <f>IF(AND($E31&gt;0,AQ31=""),"  * No olvide digitar la variable Migrantes. Digite Cero si no tiene.",IF(AQ31&gt;$E31," * La variable Migrantes No puede ser mayor al Total Ambos Sexos.",""))</f>
        <v/>
      </c>
      <c r="CC31" s="29" t="str">
        <f>IF(AND($E31&gt;0,AR31=""),"  * No olvide digitar la variable Niños, Niñas, adolescentes y jóvenes SENAME. Digite Cero si no tiene.",IF(AR31&gt;$E31," * La variable Niños, Niñas, adolescentes y jóvenes SENAME No puede ser mayor al Total Ambos Sexos.",""))</f>
        <v/>
      </c>
      <c r="CD31" s="29" t="str">
        <f>IF(AND($E31&gt;0,AS31=""),"  * No olvide digitar la variable Niños, Niñas, adolescentes y jóvenes Mejor Niñez. Digite Cero si no tiene.",IF(AS31&gt;$E31," * La variable Niños, Niñas, adolescentes y jóvenes Mejor Niñez No puede ser mayor al Total Ambos Sexos.",""))</f>
        <v/>
      </c>
      <c r="CE31" s="29" t="str">
        <f>IF(AND($E31&gt;0,AT31="")," * No olvide digitar la variable Personas con sospecha de demencia. Digite Cero si no tiene.",IF(AT31&gt;$E31," * La variable Personas con sospecha de demencia No puede ser mayor al Total Ambos Sexos.",""))</f>
        <v/>
      </c>
      <c r="CF31" s="29" t="str">
        <f>IF(AND($E31&gt;0,AU31="")," * No olvide digitar la variable Personas con diagnóstico de demencia. Digite Cero si no tiene.",IF(AU31&gt;$E31," * La variable Personas con diagnóstico de demencia No puede ser mayor al Total Ambos Sexos.",""))</f>
        <v/>
      </c>
      <c r="CK31" s="30">
        <f>IF(AND(E31&gt;0,AP31=""),1,IF(AP31&gt;E31,1,0))</f>
        <v>0</v>
      </c>
      <c r="CL31" s="30">
        <f>IF(AND(E31&gt;0,AQ31=""),1,IF(AQ31&gt;E31,1,0))</f>
        <v>0</v>
      </c>
      <c r="CM31" s="30">
        <f>IF(AND(E31&gt;0,AR31=""),1,IF(AR31&gt;E31,1,0))</f>
        <v>0</v>
      </c>
      <c r="CN31" s="30">
        <f>IF(AND(E31&gt;0,AS31=""),1,IF(AS31&gt;E31,1,0))</f>
        <v>0</v>
      </c>
      <c r="CO31" s="30">
        <f>IF(AND(E31&gt;0,AT31=""),1,IF(AT31&gt;E31,1,0))</f>
        <v>0</v>
      </c>
      <c r="CP31" s="30">
        <f>IF(AND(E31&gt;0,AU31=""),1,IF(AU31&gt;E31,1,0))</f>
        <v>0</v>
      </c>
    </row>
    <row r="32" spans="1:97" s="124" customFormat="1" ht="15" customHeight="1" x14ac:dyDescent="0.15">
      <c r="A32" s="121" t="s">
        <v>48</v>
      </c>
      <c r="B32" s="122">
        <f t="shared" ref="B32:H32" si="32">SUM(B30:B31)</f>
        <v>0</v>
      </c>
      <c r="C32" s="60">
        <f t="shared" si="32"/>
        <v>0</v>
      </c>
      <c r="D32" s="122">
        <f t="shared" si="32"/>
        <v>0</v>
      </c>
      <c r="E32" s="66">
        <f t="shared" si="32"/>
        <v>0</v>
      </c>
      <c r="F32" s="66">
        <f t="shared" si="32"/>
        <v>0</v>
      </c>
      <c r="G32" s="66">
        <f t="shared" si="32"/>
        <v>0</v>
      </c>
      <c r="H32" s="59">
        <f t="shared" si="32"/>
        <v>0</v>
      </c>
      <c r="I32" s="66">
        <f t="shared" ref="I32:AU32" si="33">SUM(I30:I31)</f>
        <v>0</v>
      </c>
      <c r="J32" s="59">
        <f t="shared" si="33"/>
        <v>0</v>
      </c>
      <c r="K32" s="66">
        <f t="shared" si="33"/>
        <v>0</v>
      </c>
      <c r="L32" s="59">
        <f t="shared" si="33"/>
        <v>0</v>
      </c>
      <c r="M32" s="66">
        <f t="shared" si="33"/>
        <v>0</v>
      </c>
      <c r="N32" s="59">
        <f t="shared" si="33"/>
        <v>0</v>
      </c>
      <c r="O32" s="66">
        <f t="shared" si="33"/>
        <v>0</v>
      </c>
      <c r="P32" s="59">
        <f t="shared" si="33"/>
        <v>0</v>
      </c>
      <c r="Q32" s="66">
        <f t="shared" si="33"/>
        <v>0</v>
      </c>
      <c r="R32" s="59">
        <f t="shared" si="33"/>
        <v>0</v>
      </c>
      <c r="S32" s="66">
        <f t="shared" si="33"/>
        <v>0</v>
      </c>
      <c r="T32" s="59">
        <f t="shared" si="33"/>
        <v>0</v>
      </c>
      <c r="U32" s="66">
        <f t="shared" si="33"/>
        <v>0</v>
      </c>
      <c r="V32" s="59">
        <f t="shared" si="33"/>
        <v>0</v>
      </c>
      <c r="W32" s="66">
        <f t="shared" si="33"/>
        <v>0</v>
      </c>
      <c r="X32" s="59">
        <f t="shared" si="33"/>
        <v>0</v>
      </c>
      <c r="Y32" s="66">
        <f t="shared" si="33"/>
        <v>0</v>
      </c>
      <c r="Z32" s="59">
        <f t="shared" si="33"/>
        <v>0</v>
      </c>
      <c r="AA32" s="66">
        <f t="shared" si="33"/>
        <v>0</v>
      </c>
      <c r="AB32" s="59">
        <f t="shared" si="33"/>
        <v>0</v>
      </c>
      <c r="AC32" s="66">
        <f t="shared" si="33"/>
        <v>0</v>
      </c>
      <c r="AD32" s="59">
        <f t="shared" si="33"/>
        <v>0</v>
      </c>
      <c r="AE32" s="66">
        <f t="shared" si="33"/>
        <v>0</v>
      </c>
      <c r="AF32" s="59">
        <f t="shared" si="33"/>
        <v>0</v>
      </c>
      <c r="AG32" s="66">
        <f t="shared" si="33"/>
        <v>0</v>
      </c>
      <c r="AH32" s="59">
        <f t="shared" si="33"/>
        <v>0</v>
      </c>
      <c r="AI32" s="66">
        <f t="shared" si="33"/>
        <v>0</v>
      </c>
      <c r="AJ32" s="59">
        <f t="shared" si="33"/>
        <v>0</v>
      </c>
      <c r="AK32" s="66">
        <f t="shared" si="33"/>
        <v>0</v>
      </c>
      <c r="AL32" s="59">
        <f t="shared" si="33"/>
        <v>0</v>
      </c>
      <c r="AM32" s="66">
        <f t="shared" si="33"/>
        <v>0</v>
      </c>
      <c r="AN32" s="59">
        <f t="shared" si="33"/>
        <v>0</v>
      </c>
      <c r="AO32" s="123">
        <f t="shared" si="33"/>
        <v>0</v>
      </c>
      <c r="AP32" s="64">
        <f t="shared" si="33"/>
        <v>0</v>
      </c>
      <c r="AQ32" s="65">
        <f t="shared" si="33"/>
        <v>0</v>
      </c>
      <c r="AR32" s="65">
        <f t="shared" si="33"/>
        <v>0</v>
      </c>
      <c r="AS32" s="65">
        <f t="shared" si="33"/>
        <v>0</v>
      </c>
      <c r="AT32" s="65">
        <f t="shared" si="33"/>
        <v>0</v>
      </c>
      <c r="AU32" s="60">
        <f t="shared" si="33"/>
        <v>0</v>
      </c>
    </row>
    <row r="33" spans="1:42" s="11" customFormat="1" ht="12" x14ac:dyDescent="0.2">
      <c r="A33" s="103" t="s">
        <v>63</v>
      </c>
      <c r="B33" s="103"/>
      <c r="C33" s="5"/>
      <c r="D33" s="103"/>
      <c r="E33" s="103"/>
      <c r="F33" s="103"/>
      <c r="G33" s="103"/>
      <c r="H33" s="103"/>
      <c r="I33" s="103"/>
      <c r="J33" s="103"/>
      <c r="K33" s="103"/>
      <c r="L33" s="103"/>
      <c r="M33" s="103"/>
    </row>
    <row r="34" spans="1:42" x14ac:dyDescent="0.25">
      <c r="A34" s="772" t="s">
        <v>3</v>
      </c>
      <c r="B34" s="772" t="s">
        <v>64</v>
      </c>
      <c r="C34" s="761" t="s">
        <v>65</v>
      </c>
      <c r="D34" s="775"/>
      <c r="E34" s="761" t="s">
        <v>56</v>
      </c>
      <c r="F34" s="762"/>
      <c r="G34" s="775"/>
      <c r="H34" s="790" t="s">
        <v>66</v>
      </c>
      <c r="I34" s="791"/>
      <c r="J34" s="791"/>
      <c r="K34" s="791"/>
      <c r="L34" s="791"/>
      <c r="M34" s="792"/>
    </row>
    <row r="35" spans="1:42" ht="42" x14ac:dyDescent="0.25">
      <c r="A35" s="774"/>
      <c r="B35" s="774"/>
      <c r="C35" s="15" t="s">
        <v>59</v>
      </c>
      <c r="D35" s="125" t="s">
        <v>67</v>
      </c>
      <c r="E35" s="15" t="s">
        <v>34</v>
      </c>
      <c r="F35" s="106" t="s">
        <v>35</v>
      </c>
      <c r="G35" s="126" t="s">
        <v>36</v>
      </c>
      <c r="H35" s="127" t="s">
        <v>68</v>
      </c>
      <c r="I35" s="128" t="s">
        <v>69</v>
      </c>
      <c r="J35" s="128" t="s">
        <v>70</v>
      </c>
      <c r="K35" s="128" t="s">
        <v>71</v>
      </c>
      <c r="L35" s="128" t="s">
        <v>72</v>
      </c>
      <c r="M35" s="129" t="s">
        <v>73</v>
      </c>
    </row>
    <row r="36" spans="1:42" x14ac:dyDescent="0.25">
      <c r="A36" s="90" t="s">
        <v>61</v>
      </c>
      <c r="B36" s="110">
        <f>SUM(C36:D36)</f>
        <v>29</v>
      </c>
      <c r="C36" s="21">
        <f>SUM(ENERO:DICIEMBRE!C36)</f>
        <v>0</v>
      </c>
      <c r="D36" s="21">
        <f>SUM(ENERO:DICIEMBRE!D36)</f>
        <v>29</v>
      </c>
      <c r="E36" s="130">
        <f>SUM(F36:G36)</f>
        <v>105</v>
      </c>
      <c r="F36" s="21">
        <f>SUM(ENERO:DICIEMBRE!F36)</f>
        <v>37</v>
      </c>
      <c r="G36" s="21">
        <f>SUM(ENERO:DICIEMBRE!G36)</f>
        <v>68</v>
      </c>
      <c r="H36" s="21">
        <f>SUM(ENERO:DICIEMBRE!H36)</f>
        <v>0</v>
      </c>
      <c r="I36" s="21">
        <f>SUM(ENERO:DICIEMBRE!I36)</f>
        <v>0</v>
      </c>
      <c r="J36" s="21">
        <f>SUM(ENERO:DICIEMBRE!J36)</f>
        <v>0</v>
      </c>
      <c r="K36" s="21">
        <f>SUM(ENERO:DICIEMBRE!K36)</f>
        <v>29</v>
      </c>
      <c r="L36" s="21">
        <f>SUM(ENERO:DICIEMBRE!L36)</f>
        <v>0</v>
      </c>
      <c r="M36" s="21">
        <f>SUM(ENERO:DICIEMBRE!M36)</f>
        <v>0</v>
      </c>
    </row>
    <row r="37" spans="1:42" x14ac:dyDescent="0.25">
      <c r="A37" s="131" t="s">
        <v>62</v>
      </c>
      <c r="B37" s="132">
        <f>SUM(C37:D37)</f>
        <v>0</v>
      </c>
      <c r="C37" s="21">
        <f>SUM(ENERO:DICIEMBRE!C37)</f>
        <v>0</v>
      </c>
      <c r="D37" s="21">
        <f>SUM(ENERO:DICIEMBRE!D37)</f>
        <v>0</v>
      </c>
      <c r="E37" s="133">
        <f>SUM(F37:G37)</f>
        <v>0</v>
      </c>
      <c r="F37" s="21">
        <f>SUM(ENERO:DICIEMBRE!F37)</f>
        <v>0</v>
      </c>
      <c r="G37" s="21">
        <f>SUM(ENERO:DICIEMBRE!G37)</f>
        <v>0</v>
      </c>
      <c r="H37" s="21">
        <f>SUM(ENERO:DICIEMBRE!H37)</f>
        <v>0</v>
      </c>
      <c r="I37" s="21">
        <f>SUM(ENERO:DICIEMBRE!I37)</f>
        <v>0</v>
      </c>
      <c r="J37" s="21">
        <f>SUM(ENERO:DICIEMBRE!J37)</f>
        <v>0</v>
      </c>
      <c r="K37" s="21">
        <f>SUM(ENERO:DICIEMBRE!K37)</f>
        <v>0</v>
      </c>
      <c r="L37" s="21">
        <f>SUM(ENERO:DICIEMBRE!L37)</f>
        <v>0</v>
      </c>
      <c r="M37" s="21">
        <f>SUM(ENERO:DICIEMBRE!M37)</f>
        <v>0</v>
      </c>
    </row>
    <row r="38" spans="1:42" x14ac:dyDescent="0.25">
      <c r="A38" s="121" t="s">
        <v>48</v>
      </c>
      <c r="B38" s="122">
        <f t="shared" ref="B38:M38" si="34">SUM(B36:B37)</f>
        <v>29</v>
      </c>
      <c r="C38" s="136">
        <f t="shared" si="34"/>
        <v>0</v>
      </c>
      <c r="D38" s="137">
        <f t="shared" si="34"/>
        <v>29</v>
      </c>
      <c r="E38" s="136">
        <f t="shared" si="34"/>
        <v>105</v>
      </c>
      <c r="F38" s="138">
        <f t="shared" si="34"/>
        <v>37</v>
      </c>
      <c r="G38" s="138">
        <f t="shared" si="34"/>
        <v>68</v>
      </c>
      <c r="H38" s="136">
        <f t="shared" si="34"/>
        <v>0</v>
      </c>
      <c r="I38" s="139">
        <f t="shared" si="34"/>
        <v>0</v>
      </c>
      <c r="J38" s="139">
        <f t="shared" si="34"/>
        <v>0</v>
      </c>
      <c r="K38" s="139">
        <f t="shared" si="34"/>
        <v>29</v>
      </c>
      <c r="L38" s="139">
        <f t="shared" si="34"/>
        <v>0</v>
      </c>
      <c r="M38" s="140">
        <f t="shared" si="34"/>
        <v>0</v>
      </c>
    </row>
    <row r="39" spans="1:42" s="11" customFormat="1" ht="12" x14ac:dyDescent="0.2">
      <c r="A39" s="141" t="s">
        <v>74</v>
      </c>
      <c r="B39" s="6"/>
      <c r="C39" s="6"/>
    </row>
    <row r="40" spans="1:42" x14ac:dyDescent="0.25">
      <c r="A40" s="142" t="s">
        <v>3</v>
      </c>
      <c r="B40" s="143" t="s">
        <v>4</v>
      </c>
      <c r="C40" s="143" t="s">
        <v>5</v>
      </c>
    </row>
    <row r="41" spans="1:42" x14ac:dyDescent="0.25">
      <c r="A41" s="785" t="s">
        <v>75</v>
      </c>
      <c r="B41" s="78" t="s">
        <v>52</v>
      </c>
      <c r="C41" s="21">
        <f>SUM(ENERO:DICIEMBRE!C41)</f>
        <v>0</v>
      </c>
    </row>
    <row r="42" spans="1:42" x14ac:dyDescent="0.25">
      <c r="A42" s="787"/>
      <c r="B42" s="145" t="s">
        <v>39</v>
      </c>
      <c r="C42" s="21">
        <f>SUM(ENERO:DICIEMBRE!C42)</f>
        <v>0</v>
      </c>
    </row>
    <row r="43" spans="1:42" x14ac:dyDescent="0.25">
      <c r="A43" s="785" t="s">
        <v>76</v>
      </c>
      <c r="B43" s="78" t="s">
        <v>52</v>
      </c>
      <c r="C43" s="21">
        <f>SUM(ENERO:DICIEMBRE!C43)</f>
        <v>0</v>
      </c>
    </row>
    <row r="44" spans="1:42" x14ac:dyDescent="0.25">
      <c r="A44" s="787"/>
      <c r="B44" s="147" t="s">
        <v>39</v>
      </c>
      <c r="C44" s="21">
        <f>SUM(ENERO:DICIEMBRE!C44)</f>
        <v>0</v>
      </c>
    </row>
    <row r="45" spans="1:42" s="11" customFormat="1" ht="12" x14ac:dyDescent="0.2">
      <c r="A45" s="103" t="s">
        <v>77</v>
      </c>
      <c r="B45" s="148"/>
      <c r="C45" s="148"/>
      <c r="D45" s="149"/>
      <c r="E45" s="149"/>
      <c r="F45" s="149"/>
      <c r="G45" s="149"/>
      <c r="H45" s="149"/>
      <c r="I45" s="149"/>
      <c r="J45" s="149"/>
      <c r="K45" s="149"/>
      <c r="L45" s="150"/>
      <c r="M45" s="151"/>
      <c r="N45" s="152"/>
      <c r="O45" s="153"/>
      <c r="P45" s="153"/>
      <c r="Q45" s="153"/>
      <c r="R45" s="153"/>
      <c r="S45" s="153"/>
      <c r="T45" s="153"/>
      <c r="U45" s="153"/>
      <c r="V45" s="154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3"/>
      <c r="AH45" s="153"/>
      <c r="AI45" s="153"/>
      <c r="AJ45" s="153"/>
      <c r="AK45" s="153"/>
      <c r="AL45" s="153"/>
      <c r="AM45" s="153"/>
      <c r="AN45" s="155"/>
      <c r="AO45" s="156"/>
      <c r="AP45" s="156"/>
    </row>
    <row r="46" spans="1:42" x14ac:dyDescent="0.25">
      <c r="A46" s="793" t="s">
        <v>78</v>
      </c>
      <c r="B46" s="794"/>
      <c r="C46" s="799" t="s">
        <v>5</v>
      </c>
      <c r="D46" s="800"/>
      <c r="E46" s="801"/>
      <c r="F46" s="761" t="s">
        <v>6</v>
      </c>
      <c r="G46" s="762"/>
      <c r="H46" s="762"/>
      <c r="I46" s="762"/>
      <c r="J46" s="762"/>
      <c r="K46" s="762"/>
      <c r="L46" s="762"/>
      <c r="M46" s="762"/>
      <c r="N46" s="762"/>
      <c r="O46" s="762"/>
      <c r="P46" s="762"/>
      <c r="Q46" s="762"/>
      <c r="R46" s="762"/>
      <c r="S46" s="762"/>
      <c r="T46" s="762"/>
      <c r="U46" s="762"/>
      <c r="V46" s="762"/>
      <c r="W46" s="762"/>
      <c r="X46" s="762"/>
      <c r="Y46" s="762"/>
      <c r="Z46" s="762"/>
      <c r="AA46" s="762"/>
      <c r="AB46" s="762"/>
      <c r="AC46" s="762"/>
      <c r="AD46" s="762"/>
      <c r="AE46" s="762"/>
      <c r="AF46" s="762"/>
      <c r="AG46" s="762"/>
      <c r="AH46" s="762"/>
      <c r="AI46" s="762"/>
      <c r="AJ46" s="762"/>
      <c r="AK46" s="763"/>
      <c r="AL46" s="764" t="s">
        <v>7</v>
      </c>
      <c r="AM46" s="776" t="s">
        <v>10</v>
      </c>
      <c r="AN46" s="757" t="s">
        <v>11</v>
      </c>
    </row>
    <row r="47" spans="1:42" x14ac:dyDescent="0.25">
      <c r="A47" s="795"/>
      <c r="B47" s="796"/>
      <c r="C47" s="802"/>
      <c r="D47" s="803"/>
      <c r="E47" s="804"/>
      <c r="F47" s="761" t="s">
        <v>16</v>
      </c>
      <c r="G47" s="775"/>
      <c r="H47" s="761" t="s">
        <v>17</v>
      </c>
      <c r="I47" s="775"/>
      <c r="J47" s="761" t="s">
        <v>18</v>
      </c>
      <c r="K47" s="775"/>
      <c r="L47" s="761" t="s">
        <v>19</v>
      </c>
      <c r="M47" s="775"/>
      <c r="N47" s="767" t="s">
        <v>20</v>
      </c>
      <c r="O47" s="768"/>
      <c r="P47" s="767" t="s">
        <v>21</v>
      </c>
      <c r="Q47" s="768"/>
      <c r="R47" s="767" t="s">
        <v>22</v>
      </c>
      <c r="S47" s="768"/>
      <c r="T47" s="767" t="s">
        <v>23</v>
      </c>
      <c r="U47" s="768"/>
      <c r="V47" s="767" t="s">
        <v>24</v>
      </c>
      <c r="W47" s="768"/>
      <c r="X47" s="767" t="s">
        <v>25</v>
      </c>
      <c r="Y47" s="768"/>
      <c r="Z47" s="767" t="s">
        <v>26</v>
      </c>
      <c r="AA47" s="768"/>
      <c r="AB47" s="767" t="s">
        <v>27</v>
      </c>
      <c r="AC47" s="768"/>
      <c r="AD47" s="767" t="s">
        <v>28</v>
      </c>
      <c r="AE47" s="768"/>
      <c r="AF47" s="767" t="s">
        <v>29</v>
      </c>
      <c r="AG47" s="768"/>
      <c r="AH47" s="767" t="s">
        <v>30</v>
      </c>
      <c r="AI47" s="768"/>
      <c r="AJ47" s="767" t="s">
        <v>31</v>
      </c>
      <c r="AK47" s="769"/>
      <c r="AL47" s="765"/>
      <c r="AM47" s="777"/>
      <c r="AN47" s="779"/>
    </row>
    <row r="48" spans="1:42" x14ac:dyDescent="0.25">
      <c r="A48" s="797"/>
      <c r="B48" s="798"/>
      <c r="C48" s="157" t="s">
        <v>34</v>
      </c>
      <c r="D48" s="158" t="s">
        <v>35</v>
      </c>
      <c r="E48" s="159" t="s">
        <v>36</v>
      </c>
      <c r="F48" s="15" t="s">
        <v>35</v>
      </c>
      <c r="G48" s="107" t="s">
        <v>36</v>
      </c>
      <c r="H48" s="15" t="s">
        <v>35</v>
      </c>
      <c r="I48" s="107" t="s">
        <v>36</v>
      </c>
      <c r="J48" s="15" t="s">
        <v>35</v>
      </c>
      <c r="K48" s="107" t="s">
        <v>36</v>
      </c>
      <c r="L48" s="15" t="s">
        <v>35</v>
      </c>
      <c r="M48" s="107" t="s">
        <v>36</v>
      </c>
      <c r="N48" s="15" t="s">
        <v>35</v>
      </c>
      <c r="O48" s="107" t="s">
        <v>36</v>
      </c>
      <c r="P48" s="15" t="s">
        <v>35</v>
      </c>
      <c r="Q48" s="107" t="s">
        <v>36</v>
      </c>
      <c r="R48" s="15" t="s">
        <v>35</v>
      </c>
      <c r="S48" s="107" t="s">
        <v>36</v>
      </c>
      <c r="T48" s="15" t="s">
        <v>35</v>
      </c>
      <c r="U48" s="107" t="s">
        <v>36</v>
      </c>
      <c r="V48" s="15" t="s">
        <v>35</v>
      </c>
      <c r="W48" s="107" t="s">
        <v>36</v>
      </c>
      <c r="X48" s="15" t="s">
        <v>35</v>
      </c>
      <c r="Y48" s="107" t="s">
        <v>36</v>
      </c>
      <c r="Z48" s="15" t="s">
        <v>35</v>
      </c>
      <c r="AA48" s="107" t="s">
        <v>36</v>
      </c>
      <c r="AB48" s="15" t="s">
        <v>35</v>
      </c>
      <c r="AC48" s="107" t="s">
        <v>36</v>
      </c>
      <c r="AD48" s="15" t="s">
        <v>35</v>
      </c>
      <c r="AE48" s="107" t="s">
        <v>36</v>
      </c>
      <c r="AF48" s="15" t="s">
        <v>35</v>
      </c>
      <c r="AG48" s="107" t="s">
        <v>36</v>
      </c>
      <c r="AH48" s="15" t="s">
        <v>35</v>
      </c>
      <c r="AI48" s="107" t="s">
        <v>36</v>
      </c>
      <c r="AJ48" s="160" t="s">
        <v>35</v>
      </c>
      <c r="AK48" s="109" t="s">
        <v>36</v>
      </c>
      <c r="AL48" s="766"/>
      <c r="AM48" s="778"/>
      <c r="AN48" s="760"/>
    </row>
    <row r="49" spans="1:91" x14ac:dyDescent="0.25">
      <c r="A49" s="161" t="s">
        <v>79</v>
      </c>
      <c r="B49" s="161" t="s">
        <v>80</v>
      </c>
      <c r="C49" s="18">
        <f>SUM(D49+E49)</f>
        <v>0</v>
      </c>
      <c r="D49" s="19">
        <f>SUM(F49+H49+J49+L49+N49+P49+R49+T49+V49+X49+Z49+AB49+AD49+AF49+AH49+AJ49)</f>
        <v>0</v>
      </c>
      <c r="E49" s="20">
        <f>SUM(G49+I49+K49+M49+O49+Q49+S49+U49+W49+Y49+AA49+AC49+AE49+AG49+AI49+AK49)</f>
        <v>0</v>
      </c>
      <c r="F49" s="21">
        <f>SUM(ENERO:DICIEMBRE!F49)</f>
        <v>0</v>
      </c>
      <c r="G49" s="21">
        <f>SUM(ENERO:DICIEMBRE!G49)</f>
        <v>0</v>
      </c>
      <c r="H49" s="21">
        <f>SUM(ENERO:DICIEMBRE!H49)</f>
        <v>0</v>
      </c>
      <c r="I49" s="21">
        <f>SUM(ENERO:DICIEMBRE!I49)</f>
        <v>0</v>
      </c>
      <c r="J49" s="21">
        <f>SUM(ENERO:DICIEMBRE!J49)</f>
        <v>0</v>
      </c>
      <c r="K49" s="21">
        <f>SUM(ENERO:DICIEMBRE!K49)</f>
        <v>0</v>
      </c>
      <c r="L49" s="21">
        <f>SUM(ENERO:DICIEMBRE!L49)</f>
        <v>0</v>
      </c>
      <c r="M49" s="21">
        <f>SUM(ENERO:DICIEMBRE!M49)</f>
        <v>0</v>
      </c>
      <c r="N49" s="21">
        <f>SUM(ENERO:DICIEMBRE!N49)</f>
        <v>0</v>
      </c>
      <c r="O49" s="21">
        <f>SUM(ENERO:DICIEMBRE!O49)</f>
        <v>0</v>
      </c>
      <c r="P49" s="21">
        <f>SUM(ENERO:DICIEMBRE!P49)</f>
        <v>0</v>
      </c>
      <c r="Q49" s="21">
        <f>SUM(ENERO:DICIEMBRE!Q49)</f>
        <v>0</v>
      </c>
      <c r="R49" s="21">
        <f>SUM(ENERO:DICIEMBRE!R49)</f>
        <v>0</v>
      </c>
      <c r="S49" s="21">
        <f>SUM(ENERO:DICIEMBRE!S49)</f>
        <v>0</v>
      </c>
      <c r="T49" s="21">
        <f>SUM(ENERO:DICIEMBRE!T49)</f>
        <v>0</v>
      </c>
      <c r="U49" s="21">
        <f>SUM(ENERO:DICIEMBRE!U49)</f>
        <v>0</v>
      </c>
      <c r="V49" s="21">
        <f>SUM(ENERO:DICIEMBRE!V49)</f>
        <v>0</v>
      </c>
      <c r="W49" s="21">
        <f>SUM(ENERO:DICIEMBRE!W49)</f>
        <v>0</v>
      </c>
      <c r="X49" s="21">
        <f>SUM(ENERO:DICIEMBRE!X49)</f>
        <v>0</v>
      </c>
      <c r="Y49" s="21">
        <f>SUM(ENERO:DICIEMBRE!Y49)</f>
        <v>0</v>
      </c>
      <c r="Z49" s="21">
        <f>SUM(ENERO:DICIEMBRE!Z49)</f>
        <v>0</v>
      </c>
      <c r="AA49" s="21">
        <f>SUM(ENERO:DICIEMBRE!AA49)</f>
        <v>0</v>
      </c>
      <c r="AB49" s="21">
        <f>SUM(ENERO:DICIEMBRE!AB49)</f>
        <v>0</v>
      </c>
      <c r="AC49" s="21">
        <f>SUM(ENERO:DICIEMBRE!AC49)</f>
        <v>0</v>
      </c>
      <c r="AD49" s="21">
        <f>SUM(ENERO:DICIEMBRE!AD49)</f>
        <v>0</v>
      </c>
      <c r="AE49" s="21">
        <f>SUM(ENERO:DICIEMBRE!AE49)</f>
        <v>0</v>
      </c>
      <c r="AF49" s="21">
        <f>SUM(ENERO:DICIEMBRE!AF49)</f>
        <v>0</v>
      </c>
      <c r="AG49" s="21">
        <f>SUM(ENERO:DICIEMBRE!AG49)</f>
        <v>0</v>
      </c>
      <c r="AH49" s="21">
        <f>SUM(ENERO:DICIEMBRE!AH49)</f>
        <v>0</v>
      </c>
      <c r="AI49" s="21">
        <f>SUM(ENERO:DICIEMBRE!AI49)</f>
        <v>0</v>
      </c>
      <c r="AJ49" s="21">
        <f>SUM(ENERO:DICIEMBRE!AJ49)</f>
        <v>0</v>
      </c>
      <c r="AK49" s="21">
        <f>SUM(ENERO:DICIEMBRE!AK49)</f>
        <v>0</v>
      </c>
      <c r="AL49" s="21">
        <f>SUM(ENERO:DICIEMBRE!AL49)</f>
        <v>0</v>
      </c>
      <c r="AM49" s="21">
        <f>SUM(ENERO:DICIEMBRE!AM49)</f>
        <v>0</v>
      </c>
      <c r="AN49" s="21">
        <f>SUM(ENERO:DICIEMBRE!AN49)</f>
        <v>0</v>
      </c>
      <c r="AO49" t="str">
        <f>CA49&amp;CB49&amp;CC49&amp;CD49</f>
        <v/>
      </c>
      <c r="CA49" s="29" t="str">
        <f>IF(AND($C49&gt;0,AL49="")," * No olvide digitar la variable Beneficiarios. Digite Cero si no tiene.",IF(AL49&gt;$C49,"  * La variable Beneficiarios No puede ser mayor al Total Ambos Sexos.",""))</f>
        <v/>
      </c>
      <c r="CB49" s="29" t="str">
        <f>IF(AND($C49&gt;0,AM49=""),"  * No olvide digitar la variable Pueblos originarios. Digite Cero si no tiene.",IF(AM49&gt;$C49,"  * La variable Pueblos originarios No puede ser mayor al Total Ambos Sexos.",""))</f>
        <v/>
      </c>
      <c r="CC49" s="29" t="str">
        <f>IF(AND($C49&gt;0,AN49="")," * No olvide digitar la variable Migrantes. Digite Cero si no tiene.",IF(AN49&gt;$C49,"  * La variable Migrantes No puede ser mayor al Total Ambos Sexos.",""))</f>
        <v/>
      </c>
      <c r="CK49" s="30">
        <f>IF(AND(C49&gt;0,AL49=""),1,IF(AL49&gt;C49,1,0))</f>
        <v>0</v>
      </c>
      <c r="CL49" s="30">
        <f>IF(AND(C49&gt;0,AM49=""),1,IF(AM49&gt;C49,1,0))</f>
        <v>0</v>
      </c>
      <c r="CM49" s="30">
        <f>IF(AND(C49&gt;0,AN49=""),1,IF(AN49&gt;C49,1,0))</f>
        <v>0</v>
      </c>
    </row>
    <row r="50" spans="1:91" x14ac:dyDescent="0.25">
      <c r="A50" s="166" t="s">
        <v>81</v>
      </c>
      <c r="B50" s="166" t="s">
        <v>80</v>
      </c>
      <c r="C50" s="92">
        <f>SUM(D50+E50)</f>
        <v>0</v>
      </c>
      <c r="D50" s="93">
        <f>SUM(F50+H50+J50+L50+N50+P50+R50+T50+V50+X50+Z50+AB50+AD50+AF50+AH50+AJ50)</f>
        <v>0</v>
      </c>
      <c r="E50" s="167">
        <f>SUM(G50+I50+K50+M50+O50+Q50+S50+U50+W50+Y50+AA50+AC50+AE50+AG50+AI50+AK50)</f>
        <v>0</v>
      </c>
      <c r="F50" s="21">
        <f>SUM(ENERO:DICIEMBRE!F50)</f>
        <v>0</v>
      </c>
      <c r="G50" s="21">
        <f>SUM(ENERO:DICIEMBRE!G50)</f>
        <v>0</v>
      </c>
      <c r="H50" s="21">
        <f>SUM(ENERO:DICIEMBRE!H50)</f>
        <v>0</v>
      </c>
      <c r="I50" s="21">
        <f>SUM(ENERO:DICIEMBRE!I50)</f>
        <v>0</v>
      </c>
      <c r="J50" s="21">
        <f>SUM(ENERO:DICIEMBRE!J50)</f>
        <v>0</v>
      </c>
      <c r="K50" s="21">
        <f>SUM(ENERO:DICIEMBRE!K50)</f>
        <v>0</v>
      </c>
      <c r="L50" s="21">
        <f>SUM(ENERO:DICIEMBRE!L50)</f>
        <v>0</v>
      </c>
      <c r="M50" s="21">
        <f>SUM(ENERO:DICIEMBRE!M50)</f>
        <v>0</v>
      </c>
      <c r="N50" s="21">
        <f>SUM(ENERO:DICIEMBRE!N50)</f>
        <v>0</v>
      </c>
      <c r="O50" s="21">
        <f>SUM(ENERO:DICIEMBRE!O50)</f>
        <v>0</v>
      </c>
      <c r="P50" s="21">
        <f>SUM(ENERO:DICIEMBRE!P50)</f>
        <v>0</v>
      </c>
      <c r="Q50" s="21">
        <f>SUM(ENERO:DICIEMBRE!Q50)</f>
        <v>0</v>
      </c>
      <c r="R50" s="21">
        <f>SUM(ENERO:DICIEMBRE!R50)</f>
        <v>0</v>
      </c>
      <c r="S50" s="21">
        <f>SUM(ENERO:DICIEMBRE!S50)</f>
        <v>0</v>
      </c>
      <c r="T50" s="21">
        <f>SUM(ENERO:DICIEMBRE!T50)</f>
        <v>0</v>
      </c>
      <c r="U50" s="21">
        <f>SUM(ENERO:DICIEMBRE!U50)</f>
        <v>0</v>
      </c>
      <c r="V50" s="21">
        <f>SUM(ENERO:DICIEMBRE!V50)</f>
        <v>0</v>
      </c>
      <c r="W50" s="21">
        <f>SUM(ENERO:DICIEMBRE!W50)</f>
        <v>0</v>
      </c>
      <c r="X50" s="21">
        <f>SUM(ENERO:DICIEMBRE!X50)</f>
        <v>0</v>
      </c>
      <c r="Y50" s="21">
        <f>SUM(ENERO:DICIEMBRE!Y50)</f>
        <v>0</v>
      </c>
      <c r="Z50" s="21">
        <f>SUM(ENERO:DICIEMBRE!Z50)</f>
        <v>0</v>
      </c>
      <c r="AA50" s="21">
        <f>SUM(ENERO:DICIEMBRE!AA50)</f>
        <v>0</v>
      </c>
      <c r="AB50" s="21">
        <f>SUM(ENERO:DICIEMBRE!AB50)</f>
        <v>0</v>
      </c>
      <c r="AC50" s="21">
        <f>SUM(ENERO:DICIEMBRE!AC50)</f>
        <v>0</v>
      </c>
      <c r="AD50" s="21">
        <f>SUM(ENERO:DICIEMBRE!AD50)</f>
        <v>0</v>
      </c>
      <c r="AE50" s="21">
        <f>SUM(ENERO:DICIEMBRE!AE50)</f>
        <v>0</v>
      </c>
      <c r="AF50" s="21">
        <f>SUM(ENERO:DICIEMBRE!AF50)</f>
        <v>0</v>
      </c>
      <c r="AG50" s="21">
        <f>SUM(ENERO:DICIEMBRE!AG50)</f>
        <v>0</v>
      </c>
      <c r="AH50" s="21">
        <f>SUM(ENERO:DICIEMBRE!AH50)</f>
        <v>0</v>
      </c>
      <c r="AI50" s="21">
        <f>SUM(ENERO:DICIEMBRE!AI50)</f>
        <v>0</v>
      </c>
      <c r="AJ50" s="21">
        <f>SUM(ENERO:DICIEMBRE!AJ50)</f>
        <v>0</v>
      </c>
      <c r="AK50" s="21">
        <f>SUM(ENERO:DICIEMBRE!AK50)</f>
        <v>0</v>
      </c>
      <c r="AL50" s="21">
        <f>SUM(ENERO:DICIEMBRE!AL50)</f>
        <v>0</v>
      </c>
      <c r="AM50" s="21">
        <f>SUM(ENERO:DICIEMBRE!AM50)</f>
        <v>0</v>
      </c>
      <c r="AN50" s="21">
        <f>SUM(ENERO:DICIEMBRE!AN50)</f>
        <v>0</v>
      </c>
      <c r="AO50" t="str">
        <f>CA50&amp;CB50&amp;CC50&amp;CD50</f>
        <v/>
      </c>
      <c r="CA50" s="29" t="str">
        <f>IF(AND($C50&gt;0,AL50="")," * No olvide digitar la variable Beneficiarios. Digite Cero si no tiene.",IF(AL50&gt;$C50,"  * La variable Beneficiarios No puede ser mayor al Total Ambos Sexos.",""))</f>
        <v/>
      </c>
      <c r="CB50" s="29" t="str">
        <f>IF(AND($C50&gt;0,AM50=""),"  * No olvide digitar la variable Pueblos originarios. Digite Cero si no tiene.",IF(AM50&gt;$C50,"  * La variable Pueblos originarios No puede ser mayor al Total Ambos Sexos.",""))</f>
        <v/>
      </c>
      <c r="CC50" s="29" t="str">
        <f>IF(AND($C50&gt;0,AN50="")," * No olvide digitar la variable Migrantes. Digite Cero si no tiene.",IF(AN50&gt;$C50,"  * La variable Migrantes No puede ser mayor al Total Ambos Sexos.",""))</f>
        <v/>
      </c>
      <c r="CK50" s="30">
        <f>IF(AND(C50&gt;0,AL50=""),1,IF(AL50&gt;C50,1,0))</f>
        <v>0</v>
      </c>
      <c r="CL50" s="30">
        <f>IF(AND(C50&gt;0,AM50=""),1,IF(AM50&gt;C50,1,0))</f>
        <v>0</v>
      </c>
      <c r="CM50" s="30">
        <f>IF(AND(C50&gt;0,AN50=""),1,IF(AN50&gt;C50,1,0))</f>
        <v>0</v>
      </c>
    </row>
    <row r="51" spans="1:91" s="11" customFormat="1" ht="12" x14ac:dyDescent="0.2">
      <c r="A51" s="805" t="s">
        <v>82</v>
      </c>
      <c r="B51" s="805"/>
      <c r="C51" s="805"/>
      <c r="D51" s="805"/>
      <c r="E51" s="805"/>
      <c r="F51" s="805"/>
      <c r="G51" s="805"/>
      <c r="H51" s="805"/>
      <c r="I51" s="805"/>
      <c r="J51" s="805"/>
      <c r="K51" s="805"/>
      <c r="L51" s="805"/>
      <c r="M51" s="805"/>
      <c r="N51" s="171"/>
      <c r="O51" s="172"/>
      <c r="P51" s="172"/>
      <c r="Q51" s="172"/>
      <c r="R51" s="172"/>
      <c r="S51" s="172"/>
      <c r="T51" s="172"/>
      <c r="U51" s="172"/>
      <c r="V51" s="173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4"/>
    </row>
    <row r="52" spans="1:91" x14ac:dyDescent="0.25">
      <c r="A52" s="793" t="s">
        <v>3</v>
      </c>
      <c r="B52" s="794"/>
      <c r="C52" s="800" t="s">
        <v>5</v>
      </c>
      <c r="D52" s="800"/>
      <c r="E52" s="801"/>
      <c r="F52" s="806" t="s">
        <v>6</v>
      </c>
      <c r="G52" s="807"/>
      <c r="H52" s="807"/>
      <c r="I52" s="807"/>
      <c r="J52" s="807"/>
      <c r="K52" s="807"/>
      <c r="L52" s="807"/>
      <c r="M52" s="807"/>
      <c r="N52" s="807"/>
      <c r="O52" s="807"/>
      <c r="P52" s="807"/>
      <c r="Q52" s="807"/>
      <c r="R52" s="807"/>
      <c r="S52" s="807"/>
      <c r="T52" s="807"/>
      <c r="U52" s="807"/>
      <c r="V52" s="807"/>
      <c r="W52" s="807"/>
      <c r="X52" s="807"/>
      <c r="Y52" s="807"/>
      <c r="Z52" s="807"/>
      <c r="AA52" s="807"/>
      <c r="AB52" s="807"/>
      <c r="AC52" s="807"/>
      <c r="AD52" s="807"/>
      <c r="AE52" s="807"/>
      <c r="AF52" s="807"/>
      <c r="AG52" s="807"/>
      <c r="AH52" s="807"/>
      <c r="AI52" s="807"/>
      <c r="AJ52" s="807"/>
      <c r="AK52" s="808"/>
      <c r="AL52" s="764" t="s">
        <v>10</v>
      </c>
      <c r="AM52" s="757" t="s">
        <v>11</v>
      </c>
    </row>
    <row r="53" spans="1:91" x14ac:dyDescent="0.25">
      <c r="A53" s="795"/>
      <c r="B53" s="796"/>
      <c r="C53" s="803"/>
      <c r="D53" s="803"/>
      <c r="E53" s="804"/>
      <c r="F53" s="761" t="s">
        <v>16</v>
      </c>
      <c r="G53" s="775"/>
      <c r="H53" s="761" t="s">
        <v>17</v>
      </c>
      <c r="I53" s="775"/>
      <c r="J53" s="761" t="s">
        <v>18</v>
      </c>
      <c r="K53" s="775"/>
      <c r="L53" s="761" t="s">
        <v>19</v>
      </c>
      <c r="M53" s="775"/>
      <c r="N53" s="767" t="s">
        <v>20</v>
      </c>
      <c r="O53" s="768"/>
      <c r="P53" s="767" t="s">
        <v>21</v>
      </c>
      <c r="Q53" s="768"/>
      <c r="R53" s="767" t="s">
        <v>22</v>
      </c>
      <c r="S53" s="768"/>
      <c r="T53" s="767" t="s">
        <v>23</v>
      </c>
      <c r="U53" s="768"/>
      <c r="V53" s="767" t="s">
        <v>24</v>
      </c>
      <c r="W53" s="768"/>
      <c r="X53" s="767" t="s">
        <v>25</v>
      </c>
      <c r="Y53" s="768"/>
      <c r="Z53" s="767" t="s">
        <v>26</v>
      </c>
      <c r="AA53" s="768"/>
      <c r="AB53" s="767" t="s">
        <v>27</v>
      </c>
      <c r="AC53" s="768"/>
      <c r="AD53" s="767" t="s">
        <v>28</v>
      </c>
      <c r="AE53" s="768"/>
      <c r="AF53" s="767" t="s">
        <v>29</v>
      </c>
      <c r="AG53" s="768"/>
      <c r="AH53" s="767" t="s">
        <v>30</v>
      </c>
      <c r="AI53" s="768"/>
      <c r="AJ53" s="767" t="s">
        <v>31</v>
      </c>
      <c r="AK53" s="769"/>
      <c r="AL53" s="765"/>
      <c r="AM53" s="779"/>
    </row>
    <row r="54" spans="1:91" x14ac:dyDescent="0.25">
      <c r="A54" s="797"/>
      <c r="B54" s="798"/>
      <c r="C54" s="175" t="s">
        <v>34</v>
      </c>
      <c r="D54" s="176" t="s">
        <v>35</v>
      </c>
      <c r="E54" s="177" t="s">
        <v>36</v>
      </c>
      <c r="F54" s="12" t="s">
        <v>35</v>
      </c>
      <c r="G54" s="178" t="s">
        <v>36</v>
      </c>
      <c r="H54" s="12" t="s">
        <v>35</v>
      </c>
      <c r="I54" s="178" t="s">
        <v>36</v>
      </c>
      <c r="J54" s="12" t="s">
        <v>35</v>
      </c>
      <c r="K54" s="178" t="s">
        <v>36</v>
      </c>
      <c r="L54" s="12" t="s">
        <v>35</v>
      </c>
      <c r="M54" s="178" t="s">
        <v>36</v>
      </c>
      <c r="N54" s="12" t="s">
        <v>35</v>
      </c>
      <c r="O54" s="178" t="s">
        <v>36</v>
      </c>
      <c r="P54" s="12" t="s">
        <v>35</v>
      </c>
      <c r="Q54" s="178" t="s">
        <v>36</v>
      </c>
      <c r="R54" s="12" t="s">
        <v>35</v>
      </c>
      <c r="S54" s="178" t="s">
        <v>36</v>
      </c>
      <c r="T54" s="12" t="s">
        <v>35</v>
      </c>
      <c r="U54" s="178" t="s">
        <v>36</v>
      </c>
      <c r="V54" s="12" t="s">
        <v>35</v>
      </c>
      <c r="W54" s="178" t="s">
        <v>36</v>
      </c>
      <c r="X54" s="12" t="s">
        <v>35</v>
      </c>
      <c r="Y54" s="178" t="s">
        <v>36</v>
      </c>
      <c r="Z54" s="12" t="s">
        <v>35</v>
      </c>
      <c r="AA54" s="178" t="s">
        <v>36</v>
      </c>
      <c r="AB54" s="12" t="s">
        <v>35</v>
      </c>
      <c r="AC54" s="178" t="s">
        <v>36</v>
      </c>
      <c r="AD54" s="12" t="s">
        <v>35</v>
      </c>
      <c r="AE54" s="178" t="s">
        <v>36</v>
      </c>
      <c r="AF54" s="12" t="s">
        <v>35</v>
      </c>
      <c r="AG54" s="178" t="s">
        <v>36</v>
      </c>
      <c r="AH54" s="12" t="s">
        <v>35</v>
      </c>
      <c r="AI54" s="178" t="s">
        <v>36</v>
      </c>
      <c r="AJ54" s="179" t="s">
        <v>35</v>
      </c>
      <c r="AK54" s="180" t="s">
        <v>36</v>
      </c>
      <c r="AL54" s="766"/>
      <c r="AM54" s="760"/>
    </row>
    <row r="55" spans="1:91" x14ac:dyDescent="0.25">
      <c r="A55" s="809" t="s">
        <v>83</v>
      </c>
      <c r="B55" s="181" t="s">
        <v>38</v>
      </c>
      <c r="C55" s="18">
        <f>SUM(D55+E55)</f>
        <v>0</v>
      </c>
      <c r="D55" s="19">
        <f t="shared" ref="D55:E60" si="35">SUM(F55+H55+J55+L55+N55+P55+R55+T55+V55+X55+Z55+AB55+AD55+AF55+AH55+AJ55)</f>
        <v>0</v>
      </c>
      <c r="E55" s="20">
        <f t="shared" si="35"/>
        <v>0</v>
      </c>
      <c r="F55" s="21"/>
      <c r="G55" s="22"/>
      <c r="H55" s="21"/>
      <c r="I55" s="23"/>
      <c r="J55" s="21"/>
      <c r="K55" s="23"/>
      <c r="L55" s="21"/>
      <c r="M55" s="23"/>
      <c r="N55" s="24"/>
      <c r="O55" s="23"/>
      <c r="P55" s="24"/>
      <c r="Q55" s="23"/>
      <c r="R55" s="24"/>
      <c r="S55" s="23"/>
      <c r="T55" s="24"/>
      <c r="U55" s="23"/>
      <c r="V55" s="24"/>
      <c r="W55" s="23"/>
      <c r="X55" s="24"/>
      <c r="Y55" s="23"/>
      <c r="Z55" s="24"/>
      <c r="AA55" s="23"/>
      <c r="AB55" s="24"/>
      <c r="AC55" s="23"/>
      <c r="AD55" s="24"/>
      <c r="AE55" s="23"/>
      <c r="AF55" s="24"/>
      <c r="AG55" s="23"/>
      <c r="AH55" s="24"/>
      <c r="AI55" s="23"/>
      <c r="AJ55" s="24"/>
      <c r="AK55" s="25"/>
      <c r="AL55" s="163"/>
      <c r="AM55" s="165"/>
      <c r="AN55" t="str">
        <f t="shared" ref="AN55:AN76" si="36">CA55&amp;CB55&amp;CC55</f>
        <v/>
      </c>
      <c r="CA55" s="29" t="str">
        <f>IF(AND($C55&gt;0,AL55="")," * No olvide digitar la variable Pueblos Originarios. Digite cero si no tiene.",IF(AL55&gt;$C55," * La variable Pueblos Originarios no puede ser mayor al Total Ambos Sexos.",""))</f>
        <v/>
      </c>
      <c r="CB55" s="29" t="str">
        <f>IF(AND($C55&gt;0,AM55="")," * No olvide digitar la variable Migrantes. Digite cero si no tiene.",IF(AM55&gt;$C55," * La variable Migrantes no puede ser mayor al Total Ambos Sexos.",""))</f>
        <v/>
      </c>
      <c r="CK55" s="30">
        <f t="shared" ref="CK55:CK76" si="37">IF(AND(C55&gt;0,AL55=""),1,IF(AL55&gt;C55,1,0))</f>
        <v>0</v>
      </c>
      <c r="CL55" s="30">
        <f t="shared" ref="CL55:CL76" si="38">IF(AND(C55&gt;0,AM55=""),1,IF(AM55&gt;C55,1,0))</f>
        <v>0</v>
      </c>
    </row>
    <row r="56" spans="1:91" x14ac:dyDescent="0.25">
      <c r="A56" s="810"/>
      <c r="B56" s="182" t="s">
        <v>52</v>
      </c>
      <c r="C56" s="32">
        <f t="shared" ref="C56:C76" si="39">SUM(D56+E56)</f>
        <v>0</v>
      </c>
      <c r="D56" s="33">
        <f t="shared" si="35"/>
        <v>0</v>
      </c>
      <c r="E56" s="34">
        <f t="shared" si="35"/>
        <v>0</v>
      </c>
      <c r="F56" s="35"/>
      <c r="G56" s="36"/>
      <c r="H56" s="35"/>
      <c r="I56" s="37"/>
      <c r="J56" s="35"/>
      <c r="K56" s="37"/>
      <c r="L56" s="35"/>
      <c r="M56" s="37"/>
      <c r="N56" s="38"/>
      <c r="O56" s="37"/>
      <c r="P56" s="38"/>
      <c r="Q56" s="37"/>
      <c r="R56" s="38"/>
      <c r="S56" s="37"/>
      <c r="T56" s="38"/>
      <c r="U56" s="37"/>
      <c r="V56" s="38"/>
      <c r="W56" s="37"/>
      <c r="X56" s="38"/>
      <c r="Y56" s="37"/>
      <c r="Z56" s="38"/>
      <c r="AA56" s="37"/>
      <c r="AB56" s="38"/>
      <c r="AC56" s="37"/>
      <c r="AD56" s="38"/>
      <c r="AE56" s="37"/>
      <c r="AF56" s="38"/>
      <c r="AG56" s="37"/>
      <c r="AH56" s="38"/>
      <c r="AI56" s="37"/>
      <c r="AJ56" s="38"/>
      <c r="AK56" s="39"/>
      <c r="AL56" s="183"/>
      <c r="AM56" s="184"/>
      <c r="AN56" t="str">
        <f t="shared" si="36"/>
        <v/>
      </c>
      <c r="CA56" s="29" t="str">
        <f t="shared" ref="CA56:CA76" si="40">IF(AND($C56&gt;0,AL56="")," * No olvide digitar la variable Pueblos Originarios. Digite cero si no tiene.",IF(AL56&gt;$C56," * La variable Pueblos Originarios no puede ser mayor al Total Ambos Sexos.",""))</f>
        <v/>
      </c>
      <c r="CB56" s="29" t="str">
        <f t="shared" ref="CB56:CB76" si="41">IF(AND($C56&gt;0,AM56="")," * No olvide digitar la variable Migrantes. Digite cero si no tiene.",IF(AM56&gt;$C56," * La variable Migrantes no puede ser mayor al Total Ambos Sexos.",""))</f>
        <v/>
      </c>
      <c r="CK56" s="30">
        <f t="shared" si="37"/>
        <v>0</v>
      </c>
      <c r="CL56" s="30">
        <f t="shared" si="38"/>
        <v>0</v>
      </c>
    </row>
    <row r="57" spans="1:91" x14ac:dyDescent="0.25">
      <c r="A57" s="810"/>
      <c r="B57" s="182" t="s">
        <v>39</v>
      </c>
      <c r="C57" s="32">
        <f t="shared" si="39"/>
        <v>0</v>
      </c>
      <c r="D57" s="33">
        <f t="shared" si="35"/>
        <v>0</v>
      </c>
      <c r="E57" s="34">
        <f t="shared" si="35"/>
        <v>0</v>
      </c>
      <c r="F57" s="35"/>
      <c r="G57" s="36"/>
      <c r="H57" s="35"/>
      <c r="I57" s="37"/>
      <c r="J57" s="35"/>
      <c r="K57" s="37"/>
      <c r="L57" s="35"/>
      <c r="M57" s="37"/>
      <c r="N57" s="38"/>
      <c r="O57" s="37"/>
      <c r="P57" s="38"/>
      <c r="Q57" s="37"/>
      <c r="R57" s="38"/>
      <c r="S57" s="37"/>
      <c r="T57" s="38"/>
      <c r="U57" s="37"/>
      <c r="V57" s="38"/>
      <c r="W57" s="37"/>
      <c r="X57" s="38"/>
      <c r="Y57" s="37"/>
      <c r="Z57" s="38"/>
      <c r="AA57" s="37"/>
      <c r="AB57" s="38"/>
      <c r="AC57" s="37"/>
      <c r="AD57" s="38"/>
      <c r="AE57" s="37"/>
      <c r="AF57" s="38"/>
      <c r="AG57" s="37"/>
      <c r="AH57" s="38"/>
      <c r="AI57" s="37"/>
      <c r="AJ57" s="38"/>
      <c r="AK57" s="39"/>
      <c r="AL57" s="183"/>
      <c r="AM57" s="184"/>
      <c r="AN57" t="str">
        <f t="shared" si="36"/>
        <v/>
      </c>
      <c r="CA57" s="29" t="str">
        <f t="shared" si="40"/>
        <v/>
      </c>
      <c r="CB57" s="29" t="str">
        <f t="shared" si="41"/>
        <v/>
      </c>
      <c r="CK57" s="30">
        <f t="shared" si="37"/>
        <v>0</v>
      </c>
      <c r="CL57" s="30">
        <f t="shared" si="38"/>
        <v>0</v>
      </c>
    </row>
    <row r="58" spans="1:91" x14ac:dyDescent="0.25">
      <c r="A58" s="810"/>
      <c r="B58" s="182" t="s">
        <v>84</v>
      </c>
      <c r="C58" s="32">
        <f t="shared" si="39"/>
        <v>0</v>
      </c>
      <c r="D58" s="33">
        <f t="shared" si="35"/>
        <v>0</v>
      </c>
      <c r="E58" s="34">
        <f t="shared" si="35"/>
        <v>0</v>
      </c>
      <c r="F58" s="35"/>
      <c r="G58" s="36"/>
      <c r="H58" s="35"/>
      <c r="I58" s="37"/>
      <c r="J58" s="35"/>
      <c r="K58" s="37"/>
      <c r="L58" s="35"/>
      <c r="M58" s="37"/>
      <c r="N58" s="38"/>
      <c r="O58" s="37"/>
      <c r="P58" s="38"/>
      <c r="Q58" s="37"/>
      <c r="R58" s="38"/>
      <c r="S58" s="37"/>
      <c r="T58" s="38"/>
      <c r="U58" s="37"/>
      <c r="V58" s="38"/>
      <c r="W58" s="37"/>
      <c r="X58" s="38"/>
      <c r="Y58" s="37"/>
      <c r="Z58" s="38"/>
      <c r="AA58" s="37"/>
      <c r="AB58" s="38"/>
      <c r="AC58" s="37"/>
      <c r="AD58" s="38"/>
      <c r="AE58" s="37"/>
      <c r="AF58" s="38"/>
      <c r="AG58" s="37"/>
      <c r="AH58" s="38"/>
      <c r="AI58" s="37"/>
      <c r="AJ58" s="38"/>
      <c r="AK58" s="39"/>
      <c r="AL58" s="183"/>
      <c r="AM58" s="184"/>
      <c r="AN58" t="str">
        <f t="shared" si="36"/>
        <v/>
      </c>
      <c r="CA58" s="29" t="str">
        <f t="shared" si="40"/>
        <v/>
      </c>
      <c r="CB58" s="29" t="str">
        <f t="shared" si="41"/>
        <v/>
      </c>
      <c r="CK58" s="30">
        <f t="shared" si="37"/>
        <v>0</v>
      </c>
      <c r="CL58" s="30">
        <f t="shared" si="38"/>
        <v>0</v>
      </c>
    </row>
    <row r="59" spans="1:91" x14ac:dyDescent="0.25">
      <c r="A59" s="810"/>
      <c r="B59" s="182" t="s">
        <v>42</v>
      </c>
      <c r="C59" s="32">
        <f t="shared" si="39"/>
        <v>0</v>
      </c>
      <c r="D59" s="33">
        <f t="shared" si="35"/>
        <v>0</v>
      </c>
      <c r="E59" s="34">
        <f t="shared" si="35"/>
        <v>0</v>
      </c>
      <c r="F59" s="35"/>
      <c r="G59" s="36"/>
      <c r="H59" s="35"/>
      <c r="I59" s="37"/>
      <c r="J59" s="35"/>
      <c r="K59" s="37"/>
      <c r="L59" s="35"/>
      <c r="M59" s="37"/>
      <c r="N59" s="38"/>
      <c r="O59" s="37"/>
      <c r="P59" s="38"/>
      <c r="Q59" s="37"/>
      <c r="R59" s="38"/>
      <c r="S59" s="37"/>
      <c r="T59" s="38"/>
      <c r="U59" s="37"/>
      <c r="V59" s="38"/>
      <c r="W59" s="37"/>
      <c r="X59" s="38"/>
      <c r="Y59" s="37"/>
      <c r="Z59" s="38"/>
      <c r="AA59" s="37"/>
      <c r="AB59" s="38"/>
      <c r="AC59" s="37"/>
      <c r="AD59" s="38"/>
      <c r="AE59" s="37"/>
      <c r="AF59" s="38"/>
      <c r="AG59" s="37"/>
      <c r="AH59" s="38"/>
      <c r="AI59" s="37"/>
      <c r="AJ59" s="38"/>
      <c r="AK59" s="39"/>
      <c r="AL59" s="183"/>
      <c r="AM59" s="184"/>
      <c r="AN59" t="str">
        <f t="shared" si="36"/>
        <v/>
      </c>
      <c r="CA59" s="29" t="str">
        <f t="shared" si="40"/>
        <v/>
      </c>
      <c r="CB59" s="29" t="str">
        <f t="shared" si="41"/>
        <v/>
      </c>
      <c r="CK59" s="30">
        <f t="shared" si="37"/>
        <v>0</v>
      </c>
      <c r="CL59" s="30">
        <f t="shared" si="38"/>
        <v>0</v>
      </c>
    </row>
    <row r="60" spans="1:91" x14ac:dyDescent="0.25">
      <c r="A60" s="811"/>
      <c r="B60" s="185" t="s">
        <v>85</v>
      </c>
      <c r="C60" s="186">
        <f t="shared" si="39"/>
        <v>0</v>
      </c>
      <c r="D60" s="54">
        <f t="shared" si="35"/>
        <v>0</v>
      </c>
      <c r="E60" s="187">
        <f t="shared" si="35"/>
        <v>0</v>
      </c>
      <c r="F60" s="95"/>
      <c r="G60" s="97"/>
      <c r="H60" s="95"/>
      <c r="I60" s="96"/>
      <c r="J60" s="95"/>
      <c r="K60" s="96"/>
      <c r="L60" s="95"/>
      <c r="M60" s="96"/>
      <c r="N60" s="98"/>
      <c r="O60" s="96"/>
      <c r="P60" s="98"/>
      <c r="Q60" s="96"/>
      <c r="R60" s="98"/>
      <c r="S60" s="96"/>
      <c r="T60" s="98"/>
      <c r="U60" s="96"/>
      <c r="V60" s="98"/>
      <c r="W60" s="96"/>
      <c r="X60" s="98"/>
      <c r="Y60" s="96"/>
      <c r="Z60" s="98"/>
      <c r="AA60" s="96"/>
      <c r="AB60" s="98"/>
      <c r="AC60" s="96"/>
      <c r="AD60" s="98"/>
      <c r="AE60" s="96"/>
      <c r="AF60" s="98"/>
      <c r="AG60" s="96"/>
      <c r="AH60" s="98"/>
      <c r="AI60" s="96"/>
      <c r="AJ60" s="98"/>
      <c r="AK60" s="99"/>
      <c r="AL60" s="188"/>
      <c r="AM60" s="189"/>
      <c r="AN60" t="str">
        <f t="shared" si="36"/>
        <v/>
      </c>
      <c r="CA60" s="29" t="str">
        <f t="shared" si="40"/>
        <v/>
      </c>
      <c r="CB60" s="29" t="str">
        <f t="shared" si="41"/>
        <v/>
      </c>
      <c r="CK60" s="30">
        <f t="shared" si="37"/>
        <v>0</v>
      </c>
      <c r="CL60" s="30">
        <f t="shared" si="38"/>
        <v>0</v>
      </c>
    </row>
    <row r="61" spans="1:91" x14ac:dyDescent="0.25">
      <c r="A61" s="809" t="s">
        <v>86</v>
      </c>
      <c r="B61" s="181" t="s">
        <v>39</v>
      </c>
      <c r="C61" s="18">
        <f t="shared" si="39"/>
        <v>0</v>
      </c>
      <c r="D61" s="19">
        <f t="shared" ref="D61:E66" si="42">SUM(H61+J61+L61)</f>
        <v>0</v>
      </c>
      <c r="E61" s="20">
        <f t="shared" si="42"/>
        <v>0</v>
      </c>
      <c r="F61" s="190"/>
      <c r="G61" s="191"/>
      <c r="H61" s="21"/>
      <c r="I61" s="23"/>
      <c r="J61" s="21"/>
      <c r="K61" s="23"/>
      <c r="L61" s="21"/>
      <c r="M61" s="23"/>
      <c r="N61" s="192"/>
      <c r="O61" s="193"/>
      <c r="P61" s="192"/>
      <c r="Q61" s="193"/>
      <c r="R61" s="192"/>
      <c r="S61" s="193"/>
      <c r="T61" s="192"/>
      <c r="U61" s="193"/>
      <c r="V61" s="192"/>
      <c r="W61" s="193"/>
      <c r="X61" s="192"/>
      <c r="Y61" s="193"/>
      <c r="Z61" s="192"/>
      <c r="AA61" s="193"/>
      <c r="AB61" s="192"/>
      <c r="AC61" s="193"/>
      <c r="AD61" s="192"/>
      <c r="AE61" s="193"/>
      <c r="AF61" s="192"/>
      <c r="AG61" s="193"/>
      <c r="AH61" s="190"/>
      <c r="AI61" s="193"/>
      <c r="AJ61" s="192"/>
      <c r="AK61" s="194"/>
      <c r="AL61" s="163"/>
      <c r="AM61" s="165"/>
      <c r="AN61" t="str">
        <f t="shared" si="36"/>
        <v/>
      </c>
      <c r="CA61" s="29" t="str">
        <f t="shared" si="40"/>
        <v/>
      </c>
      <c r="CB61" s="29" t="str">
        <f t="shared" si="41"/>
        <v/>
      </c>
      <c r="CK61" s="30">
        <f t="shared" si="37"/>
        <v>0</v>
      </c>
      <c r="CL61" s="30">
        <f t="shared" si="38"/>
        <v>0</v>
      </c>
    </row>
    <row r="62" spans="1:91" x14ac:dyDescent="0.25">
      <c r="A62" s="811"/>
      <c r="B62" s="182" t="s">
        <v>42</v>
      </c>
      <c r="C62" s="186">
        <f t="shared" si="39"/>
        <v>0</v>
      </c>
      <c r="D62" s="54">
        <f t="shared" si="42"/>
        <v>0</v>
      </c>
      <c r="E62" s="187">
        <f t="shared" si="42"/>
        <v>0</v>
      </c>
      <c r="F62" s="195"/>
      <c r="G62" s="196"/>
      <c r="H62" s="95"/>
      <c r="I62" s="96"/>
      <c r="J62" s="95"/>
      <c r="K62" s="96"/>
      <c r="L62" s="95"/>
      <c r="M62" s="96"/>
      <c r="N62" s="197"/>
      <c r="O62" s="198"/>
      <c r="P62" s="197"/>
      <c r="Q62" s="198"/>
      <c r="R62" s="197"/>
      <c r="S62" s="198"/>
      <c r="T62" s="197"/>
      <c r="U62" s="198"/>
      <c r="V62" s="197"/>
      <c r="W62" s="198"/>
      <c r="X62" s="197"/>
      <c r="Y62" s="198"/>
      <c r="Z62" s="197"/>
      <c r="AA62" s="198"/>
      <c r="AB62" s="197"/>
      <c r="AC62" s="198"/>
      <c r="AD62" s="197"/>
      <c r="AE62" s="198"/>
      <c r="AF62" s="197"/>
      <c r="AG62" s="198"/>
      <c r="AH62" s="195"/>
      <c r="AI62" s="198"/>
      <c r="AJ62" s="197"/>
      <c r="AK62" s="199"/>
      <c r="AL62" s="188"/>
      <c r="AM62" s="189"/>
      <c r="AN62" t="str">
        <f t="shared" si="36"/>
        <v/>
      </c>
      <c r="CA62" s="29" t="str">
        <f t="shared" si="40"/>
        <v/>
      </c>
      <c r="CB62" s="29" t="str">
        <f t="shared" si="41"/>
        <v/>
      </c>
      <c r="CK62" s="30">
        <f t="shared" si="37"/>
        <v>0</v>
      </c>
      <c r="CL62" s="30">
        <f t="shared" si="38"/>
        <v>0</v>
      </c>
    </row>
    <row r="63" spans="1:91" x14ac:dyDescent="0.25">
      <c r="A63" s="809" t="s">
        <v>87</v>
      </c>
      <c r="B63" s="181" t="s">
        <v>38</v>
      </c>
      <c r="C63" s="18">
        <f t="shared" si="39"/>
        <v>0</v>
      </c>
      <c r="D63" s="19">
        <f t="shared" si="42"/>
        <v>0</v>
      </c>
      <c r="E63" s="20">
        <f t="shared" si="42"/>
        <v>0</v>
      </c>
      <c r="F63" s="190"/>
      <c r="G63" s="191"/>
      <c r="H63" s="21"/>
      <c r="I63" s="23"/>
      <c r="J63" s="21"/>
      <c r="K63" s="23"/>
      <c r="L63" s="21"/>
      <c r="M63" s="23"/>
      <c r="N63" s="192"/>
      <c r="O63" s="193"/>
      <c r="P63" s="192"/>
      <c r="Q63" s="193"/>
      <c r="R63" s="192"/>
      <c r="S63" s="193"/>
      <c r="T63" s="192"/>
      <c r="U63" s="193"/>
      <c r="V63" s="192"/>
      <c r="W63" s="193"/>
      <c r="X63" s="192"/>
      <c r="Y63" s="193"/>
      <c r="Z63" s="192"/>
      <c r="AA63" s="193"/>
      <c r="AB63" s="192"/>
      <c r="AC63" s="193"/>
      <c r="AD63" s="192"/>
      <c r="AE63" s="193"/>
      <c r="AF63" s="192"/>
      <c r="AG63" s="193"/>
      <c r="AH63" s="190"/>
      <c r="AI63" s="193"/>
      <c r="AJ63" s="192"/>
      <c r="AK63" s="194"/>
      <c r="AL63" s="163"/>
      <c r="AM63" s="165"/>
      <c r="AN63" t="str">
        <f t="shared" si="36"/>
        <v/>
      </c>
      <c r="CA63" s="29" t="str">
        <f t="shared" si="40"/>
        <v/>
      </c>
      <c r="CB63" s="29" t="str">
        <f t="shared" si="41"/>
        <v/>
      </c>
      <c r="CK63" s="30">
        <f t="shared" si="37"/>
        <v>0</v>
      </c>
      <c r="CL63" s="30">
        <f t="shared" si="38"/>
        <v>0</v>
      </c>
    </row>
    <row r="64" spans="1:91" x14ac:dyDescent="0.25">
      <c r="A64" s="810"/>
      <c r="B64" s="182" t="s">
        <v>52</v>
      </c>
      <c r="C64" s="32">
        <f t="shared" si="39"/>
        <v>0</v>
      </c>
      <c r="D64" s="33">
        <f t="shared" si="42"/>
        <v>0</v>
      </c>
      <c r="E64" s="34">
        <f t="shared" si="42"/>
        <v>0</v>
      </c>
      <c r="F64" s="200"/>
      <c r="G64" s="201"/>
      <c r="H64" s="35"/>
      <c r="I64" s="37"/>
      <c r="J64" s="35"/>
      <c r="K64" s="37"/>
      <c r="L64" s="35"/>
      <c r="M64" s="37"/>
      <c r="N64" s="202"/>
      <c r="O64" s="203"/>
      <c r="P64" s="202"/>
      <c r="Q64" s="203"/>
      <c r="R64" s="202"/>
      <c r="S64" s="203"/>
      <c r="T64" s="202"/>
      <c r="U64" s="203"/>
      <c r="V64" s="202"/>
      <c r="W64" s="203"/>
      <c r="X64" s="202"/>
      <c r="Y64" s="203"/>
      <c r="Z64" s="202"/>
      <c r="AA64" s="203"/>
      <c r="AB64" s="202"/>
      <c r="AC64" s="203"/>
      <c r="AD64" s="202"/>
      <c r="AE64" s="203"/>
      <c r="AF64" s="202"/>
      <c r="AG64" s="203"/>
      <c r="AH64" s="200"/>
      <c r="AI64" s="203"/>
      <c r="AJ64" s="202"/>
      <c r="AK64" s="204"/>
      <c r="AL64" s="183"/>
      <c r="AM64" s="184"/>
      <c r="AN64" t="str">
        <f t="shared" si="36"/>
        <v/>
      </c>
      <c r="CA64" s="29" t="str">
        <f t="shared" si="40"/>
        <v/>
      </c>
      <c r="CB64" s="29" t="str">
        <f t="shared" si="41"/>
        <v/>
      </c>
      <c r="CK64" s="30">
        <f t="shared" si="37"/>
        <v>0</v>
      </c>
      <c r="CL64" s="30">
        <f t="shared" si="38"/>
        <v>0</v>
      </c>
    </row>
    <row r="65" spans="1:90" x14ac:dyDescent="0.25">
      <c r="A65" s="810"/>
      <c r="B65" s="182" t="s">
        <v>39</v>
      </c>
      <c r="C65" s="32">
        <f t="shared" si="39"/>
        <v>0</v>
      </c>
      <c r="D65" s="33">
        <f t="shared" si="42"/>
        <v>0</v>
      </c>
      <c r="E65" s="34">
        <f t="shared" si="42"/>
        <v>0</v>
      </c>
      <c r="F65" s="200"/>
      <c r="G65" s="201"/>
      <c r="H65" s="35"/>
      <c r="I65" s="37"/>
      <c r="J65" s="35"/>
      <c r="K65" s="37"/>
      <c r="L65" s="35"/>
      <c r="M65" s="37"/>
      <c r="N65" s="202"/>
      <c r="O65" s="203"/>
      <c r="P65" s="202"/>
      <c r="Q65" s="203"/>
      <c r="R65" s="202"/>
      <c r="S65" s="203"/>
      <c r="T65" s="202"/>
      <c r="U65" s="203"/>
      <c r="V65" s="202"/>
      <c r="W65" s="203"/>
      <c r="X65" s="202"/>
      <c r="Y65" s="203"/>
      <c r="Z65" s="202"/>
      <c r="AA65" s="203"/>
      <c r="AB65" s="202"/>
      <c r="AC65" s="203"/>
      <c r="AD65" s="202"/>
      <c r="AE65" s="203"/>
      <c r="AF65" s="202"/>
      <c r="AG65" s="203"/>
      <c r="AH65" s="200"/>
      <c r="AI65" s="203"/>
      <c r="AJ65" s="202"/>
      <c r="AK65" s="204"/>
      <c r="AL65" s="183"/>
      <c r="AM65" s="184"/>
      <c r="AN65" t="str">
        <f t="shared" si="36"/>
        <v/>
      </c>
      <c r="CA65" s="29" t="str">
        <f t="shared" si="40"/>
        <v/>
      </c>
      <c r="CB65" s="29" t="str">
        <f t="shared" si="41"/>
        <v/>
      </c>
      <c r="CK65" s="30">
        <f t="shared" si="37"/>
        <v>0</v>
      </c>
      <c r="CL65" s="30">
        <f t="shared" si="38"/>
        <v>0</v>
      </c>
    </row>
    <row r="66" spans="1:90" x14ac:dyDescent="0.25">
      <c r="A66" s="811"/>
      <c r="B66" s="182" t="s">
        <v>42</v>
      </c>
      <c r="C66" s="186">
        <f t="shared" si="39"/>
        <v>0</v>
      </c>
      <c r="D66" s="54">
        <f t="shared" si="42"/>
        <v>0</v>
      </c>
      <c r="E66" s="187">
        <f t="shared" si="42"/>
        <v>0</v>
      </c>
      <c r="F66" s="195"/>
      <c r="G66" s="196"/>
      <c r="H66" s="95"/>
      <c r="I66" s="96"/>
      <c r="J66" s="95"/>
      <c r="K66" s="96"/>
      <c r="L66" s="95"/>
      <c r="M66" s="96"/>
      <c r="N66" s="197"/>
      <c r="O66" s="198"/>
      <c r="P66" s="197"/>
      <c r="Q66" s="198"/>
      <c r="R66" s="197"/>
      <c r="S66" s="198"/>
      <c r="T66" s="197"/>
      <c r="U66" s="198"/>
      <c r="V66" s="197"/>
      <c r="W66" s="198"/>
      <c r="X66" s="197"/>
      <c r="Y66" s="198"/>
      <c r="Z66" s="197"/>
      <c r="AA66" s="198"/>
      <c r="AB66" s="197"/>
      <c r="AC66" s="198"/>
      <c r="AD66" s="197"/>
      <c r="AE66" s="198"/>
      <c r="AF66" s="197"/>
      <c r="AG66" s="198"/>
      <c r="AH66" s="195"/>
      <c r="AI66" s="198"/>
      <c r="AJ66" s="197"/>
      <c r="AK66" s="199"/>
      <c r="AL66" s="188"/>
      <c r="AM66" s="189"/>
      <c r="AN66" t="str">
        <f t="shared" si="36"/>
        <v/>
      </c>
      <c r="CA66" s="29" t="str">
        <f t="shared" si="40"/>
        <v/>
      </c>
      <c r="CB66" s="29" t="str">
        <f t="shared" si="41"/>
        <v/>
      </c>
      <c r="CK66" s="30">
        <f t="shared" si="37"/>
        <v>0</v>
      </c>
      <c r="CL66" s="30">
        <f t="shared" si="38"/>
        <v>0</v>
      </c>
    </row>
    <row r="67" spans="1:90" x14ac:dyDescent="0.25">
      <c r="A67" s="809" t="s">
        <v>88</v>
      </c>
      <c r="B67" s="181" t="s">
        <v>38</v>
      </c>
      <c r="C67" s="18">
        <f t="shared" si="39"/>
        <v>0</v>
      </c>
      <c r="D67" s="19">
        <f t="shared" ref="D67:D76" si="43">SUM(H67+J67+L67+N67+P67+R67+T67+V67+X67+Z67+AB67+AD67+AF67+AH67+AJ67)</f>
        <v>0</v>
      </c>
      <c r="E67" s="20">
        <f t="shared" ref="E67:E76" si="44">SUM(I67+K67+M67+O67+Q67+S67+U67+W67+Y67+AA67+AC67+AE67+AG67+AI67+AK67)</f>
        <v>0</v>
      </c>
      <c r="F67" s="190"/>
      <c r="G67" s="193"/>
      <c r="H67" s="21"/>
      <c r="I67" s="23"/>
      <c r="J67" s="21"/>
      <c r="K67" s="23"/>
      <c r="L67" s="21"/>
      <c r="M67" s="23"/>
      <c r="N67" s="21"/>
      <c r="O67" s="23"/>
      <c r="P67" s="21"/>
      <c r="Q67" s="23"/>
      <c r="R67" s="21"/>
      <c r="S67" s="23"/>
      <c r="T67" s="21"/>
      <c r="U67" s="23"/>
      <c r="V67" s="21"/>
      <c r="W67" s="23"/>
      <c r="X67" s="21"/>
      <c r="Y67" s="23"/>
      <c r="Z67" s="21"/>
      <c r="AA67" s="23"/>
      <c r="AB67" s="21"/>
      <c r="AC67" s="23"/>
      <c r="AD67" s="21"/>
      <c r="AE67" s="23"/>
      <c r="AF67" s="21"/>
      <c r="AG67" s="23"/>
      <c r="AH67" s="21"/>
      <c r="AI67" s="23"/>
      <c r="AJ67" s="21"/>
      <c r="AK67" s="25"/>
      <c r="AL67" s="163"/>
      <c r="AM67" s="165"/>
      <c r="AN67" t="str">
        <f t="shared" si="36"/>
        <v/>
      </c>
      <c r="CA67" s="29" t="str">
        <f t="shared" si="40"/>
        <v/>
      </c>
      <c r="CB67" s="29" t="str">
        <f t="shared" si="41"/>
        <v/>
      </c>
      <c r="CK67" s="30">
        <f t="shared" si="37"/>
        <v>0</v>
      </c>
      <c r="CL67" s="30">
        <f t="shared" si="38"/>
        <v>0</v>
      </c>
    </row>
    <row r="68" spans="1:90" x14ac:dyDescent="0.25">
      <c r="A68" s="811"/>
      <c r="B68" s="182" t="s">
        <v>52</v>
      </c>
      <c r="C68" s="43">
        <f t="shared" si="39"/>
        <v>0</v>
      </c>
      <c r="D68" s="44">
        <f t="shared" si="43"/>
        <v>0</v>
      </c>
      <c r="E68" s="187">
        <f t="shared" si="44"/>
        <v>0</v>
      </c>
      <c r="F68" s="195"/>
      <c r="G68" s="198"/>
      <c r="H68" s="95"/>
      <c r="I68" s="96"/>
      <c r="J68" s="95"/>
      <c r="K68" s="96"/>
      <c r="L68" s="95"/>
      <c r="M68" s="96"/>
      <c r="N68" s="95"/>
      <c r="O68" s="96"/>
      <c r="P68" s="95"/>
      <c r="Q68" s="96"/>
      <c r="R68" s="95"/>
      <c r="S68" s="96"/>
      <c r="T68" s="95"/>
      <c r="U68" s="96"/>
      <c r="V68" s="95"/>
      <c r="W68" s="96"/>
      <c r="X68" s="95"/>
      <c r="Y68" s="96"/>
      <c r="Z68" s="95"/>
      <c r="AA68" s="96"/>
      <c r="AB68" s="95"/>
      <c r="AC68" s="96"/>
      <c r="AD68" s="95"/>
      <c r="AE68" s="96"/>
      <c r="AF68" s="95"/>
      <c r="AG68" s="96"/>
      <c r="AH68" s="95"/>
      <c r="AI68" s="96"/>
      <c r="AJ68" s="95"/>
      <c r="AK68" s="99"/>
      <c r="AL68" s="188"/>
      <c r="AM68" s="189"/>
      <c r="AN68" t="str">
        <f t="shared" si="36"/>
        <v/>
      </c>
      <c r="CA68" s="29" t="str">
        <f t="shared" si="40"/>
        <v/>
      </c>
      <c r="CB68" s="29" t="str">
        <f t="shared" si="41"/>
        <v/>
      </c>
      <c r="CK68" s="30">
        <f t="shared" si="37"/>
        <v>0</v>
      </c>
      <c r="CL68" s="30">
        <f t="shared" si="38"/>
        <v>0</v>
      </c>
    </row>
    <row r="69" spans="1:90" x14ac:dyDescent="0.25">
      <c r="A69" s="809" t="s">
        <v>89</v>
      </c>
      <c r="B69" s="181" t="s">
        <v>38</v>
      </c>
      <c r="C69" s="18">
        <f t="shared" si="39"/>
        <v>0</v>
      </c>
      <c r="D69" s="19">
        <f t="shared" si="43"/>
        <v>0</v>
      </c>
      <c r="E69" s="20">
        <f t="shared" si="44"/>
        <v>0</v>
      </c>
      <c r="F69" s="190"/>
      <c r="G69" s="191"/>
      <c r="H69" s="21"/>
      <c r="I69" s="23"/>
      <c r="J69" s="21"/>
      <c r="K69" s="23"/>
      <c r="L69" s="21"/>
      <c r="M69" s="23"/>
      <c r="N69" s="21"/>
      <c r="O69" s="23"/>
      <c r="P69" s="21"/>
      <c r="Q69" s="23"/>
      <c r="R69" s="21"/>
      <c r="S69" s="23"/>
      <c r="T69" s="21"/>
      <c r="U69" s="23"/>
      <c r="V69" s="21"/>
      <c r="W69" s="23"/>
      <c r="X69" s="21"/>
      <c r="Y69" s="23"/>
      <c r="Z69" s="21"/>
      <c r="AA69" s="23"/>
      <c r="AB69" s="21"/>
      <c r="AC69" s="23"/>
      <c r="AD69" s="21"/>
      <c r="AE69" s="23"/>
      <c r="AF69" s="21"/>
      <c r="AG69" s="23"/>
      <c r="AH69" s="21"/>
      <c r="AI69" s="23"/>
      <c r="AJ69" s="21"/>
      <c r="AK69" s="25"/>
      <c r="AL69" s="163"/>
      <c r="AM69" s="165"/>
      <c r="AN69" t="str">
        <f t="shared" si="36"/>
        <v/>
      </c>
      <c r="CA69" s="29" t="str">
        <f t="shared" si="40"/>
        <v/>
      </c>
      <c r="CB69" s="29" t="str">
        <f t="shared" si="41"/>
        <v/>
      </c>
      <c r="CK69" s="30">
        <f t="shared" si="37"/>
        <v>0</v>
      </c>
      <c r="CL69" s="30">
        <f t="shared" si="38"/>
        <v>0</v>
      </c>
    </row>
    <row r="70" spans="1:90" x14ac:dyDescent="0.25">
      <c r="A70" s="811"/>
      <c r="B70" s="182" t="s">
        <v>52</v>
      </c>
      <c r="C70" s="186">
        <f t="shared" si="39"/>
        <v>0</v>
      </c>
      <c r="D70" s="54">
        <f t="shared" si="43"/>
        <v>0</v>
      </c>
      <c r="E70" s="187">
        <f t="shared" si="44"/>
        <v>0</v>
      </c>
      <c r="F70" s="195"/>
      <c r="G70" s="196"/>
      <c r="H70" s="95"/>
      <c r="I70" s="96"/>
      <c r="J70" s="95"/>
      <c r="K70" s="96"/>
      <c r="L70" s="95"/>
      <c r="M70" s="96"/>
      <c r="N70" s="95"/>
      <c r="O70" s="96"/>
      <c r="P70" s="95"/>
      <c r="Q70" s="96"/>
      <c r="R70" s="95"/>
      <c r="S70" s="96"/>
      <c r="T70" s="95"/>
      <c r="U70" s="96"/>
      <c r="V70" s="95"/>
      <c r="W70" s="96"/>
      <c r="X70" s="95"/>
      <c r="Y70" s="96"/>
      <c r="Z70" s="95"/>
      <c r="AA70" s="96"/>
      <c r="AB70" s="95"/>
      <c r="AC70" s="96"/>
      <c r="AD70" s="95"/>
      <c r="AE70" s="96"/>
      <c r="AF70" s="95"/>
      <c r="AG70" s="96"/>
      <c r="AH70" s="95"/>
      <c r="AI70" s="96"/>
      <c r="AJ70" s="95"/>
      <c r="AK70" s="99"/>
      <c r="AL70" s="188"/>
      <c r="AM70" s="189"/>
      <c r="AN70" t="str">
        <f t="shared" si="36"/>
        <v/>
      </c>
      <c r="CA70" s="29" t="str">
        <f t="shared" si="40"/>
        <v/>
      </c>
      <c r="CB70" s="29" t="str">
        <f t="shared" si="41"/>
        <v/>
      </c>
      <c r="CK70" s="30">
        <f t="shared" si="37"/>
        <v>0</v>
      </c>
      <c r="CL70" s="30">
        <f t="shared" si="38"/>
        <v>0</v>
      </c>
    </row>
    <row r="71" spans="1:90" x14ac:dyDescent="0.25">
      <c r="A71" s="809" t="s">
        <v>90</v>
      </c>
      <c r="B71" s="181" t="s">
        <v>38</v>
      </c>
      <c r="C71" s="18">
        <f t="shared" si="39"/>
        <v>0</v>
      </c>
      <c r="D71" s="19">
        <f t="shared" si="43"/>
        <v>0</v>
      </c>
      <c r="E71" s="20">
        <f t="shared" si="44"/>
        <v>0</v>
      </c>
      <c r="F71" s="190"/>
      <c r="G71" s="191"/>
      <c r="H71" s="21"/>
      <c r="I71" s="23"/>
      <c r="J71" s="21"/>
      <c r="K71" s="23"/>
      <c r="L71" s="21"/>
      <c r="M71" s="23"/>
      <c r="N71" s="21"/>
      <c r="O71" s="23"/>
      <c r="P71" s="21"/>
      <c r="Q71" s="23"/>
      <c r="R71" s="21"/>
      <c r="S71" s="23"/>
      <c r="T71" s="21"/>
      <c r="U71" s="23"/>
      <c r="V71" s="21"/>
      <c r="W71" s="23"/>
      <c r="X71" s="21"/>
      <c r="Y71" s="23"/>
      <c r="Z71" s="21"/>
      <c r="AA71" s="23"/>
      <c r="AB71" s="21"/>
      <c r="AC71" s="23"/>
      <c r="AD71" s="21"/>
      <c r="AE71" s="23"/>
      <c r="AF71" s="21"/>
      <c r="AG71" s="23"/>
      <c r="AH71" s="21"/>
      <c r="AI71" s="23"/>
      <c r="AJ71" s="21"/>
      <c r="AK71" s="25"/>
      <c r="AL71" s="163"/>
      <c r="AM71" s="165"/>
      <c r="AN71" t="str">
        <f t="shared" si="36"/>
        <v/>
      </c>
      <c r="CA71" s="29" t="str">
        <f t="shared" si="40"/>
        <v/>
      </c>
      <c r="CB71" s="29" t="str">
        <f t="shared" si="41"/>
        <v/>
      </c>
      <c r="CK71" s="30">
        <f t="shared" si="37"/>
        <v>0</v>
      </c>
      <c r="CL71" s="30">
        <f t="shared" si="38"/>
        <v>0</v>
      </c>
    </row>
    <row r="72" spans="1:90" x14ac:dyDescent="0.25">
      <c r="A72" s="810"/>
      <c r="B72" s="182" t="s">
        <v>52</v>
      </c>
      <c r="C72" s="32">
        <f t="shared" si="39"/>
        <v>0</v>
      </c>
      <c r="D72" s="33">
        <f t="shared" si="43"/>
        <v>0</v>
      </c>
      <c r="E72" s="34">
        <f t="shared" si="44"/>
        <v>0</v>
      </c>
      <c r="F72" s="200"/>
      <c r="G72" s="201"/>
      <c r="H72" s="35"/>
      <c r="I72" s="37"/>
      <c r="J72" s="35"/>
      <c r="K72" s="37"/>
      <c r="L72" s="35"/>
      <c r="M72" s="37"/>
      <c r="N72" s="35"/>
      <c r="O72" s="37"/>
      <c r="P72" s="35"/>
      <c r="Q72" s="37"/>
      <c r="R72" s="35"/>
      <c r="S72" s="37"/>
      <c r="T72" s="35"/>
      <c r="U72" s="37"/>
      <c r="V72" s="35"/>
      <c r="W72" s="37"/>
      <c r="X72" s="35"/>
      <c r="Y72" s="37"/>
      <c r="Z72" s="35"/>
      <c r="AA72" s="37"/>
      <c r="AB72" s="35"/>
      <c r="AC72" s="37"/>
      <c r="AD72" s="35"/>
      <c r="AE72" s="37"/>
      <c r="AF72" s="35"/>
      <c r="AG72" s="37"/>
      <c r="AH72" s="35"/>
      <c r="AI72" s="37"/>
      <c r="AJ72" s="35"/>
      <c r="AK72" s="39"/>
      <c r="AL72" s="183"/>
      <c r="AM72" s="184"/>
      <c r="AN72" t="str">
        <f t="shared" si="36"/>
        <v/>
      </c>
      <c r="CA72" s="29" t="str">
        <f t="shared" si="40"/>
        <v/>
      </c>
      <c r="CB72" s="29" t="str">
        <f t="shared" si="41"/>
        <v/>
      </c>
      <c r="CK72" s="30">
        <f t="shared" si="37"/>
        <v>0</v>
      </c>
      <c r="CL72" s="30">
        <f t="shared" si="38"/>
        <v>0</v>
      </c>
    </row>
    <row r="73" spans="1:90" x14ac:dyDescent="0.25">
      <c r="A73" s="810"/>
      <c r="B73" s="182" t="s">
        <v>39</v>
      </c>
      <c r="C73" s="32">
        <f t="shared" si="39"/>
        <v>0</v>
      </c>
      <c r="D73" s="33">
        <f t="shared" si="43"/>
        <v>0</v>
      </c>
      <c r="E73" s="34">
        <f t="shared" si="44"/>
        <v>0</v>
      </c>
      <c r="F73" s="200"/>
      <c r="G73" s="201"/>
      <c r="H73" s="35"/>
      <c r="I73" s="37"/>
      <c r="J73" s="35"/>
      <c r="K73" s="37"/>
      <c r="L73" s="35"/>
      <c r="M73" s="37"/>
      <c r="N73" s="35"/>
      <c r="O73" s="37"/>
      <c r="P73" s="35"/>
      <c r="Q73" s="37"/>
      <c r="R73" s="35"/>
      <c r="S73" s="37"/>
      <c r="T73" s="35"/>
      <c r="U73" s="37"/>
      <c r="V73" s="35"/>
      <c r="W73" s="37"/>
      <c r="X73" s="35"/>
      <c r="Y73" s="37"/>
      <c r="Z73" s="35"/>
      <c r="AA73" s="37"/>
      <c r="AB73" s="35"/>
      <c r="AC73" s="37"/>
      <c r="AD73" s="35"/>
      <c r="AE73" s="37"/>
      <c r="AF73" s="35"/>
      <c r="AG73" s="37"/>
      <c r="AH73" s="35"/>
      <c r="AI73" s="37"/>
      <c r="AJ73" s="35"/>
      <c r="AK73" s="39"/>
      <c r="AL73" s="183"/>
      <c r="AM73" s="184"/>
      <c r="AN73" t="str">
        <f t="shared" si="36"/>
        <v/>
      </c>
      <c r="CA73" s="29" t="str">
        <f t="shared" si="40"/>
        <v/>
      </c>
      <c r="CB73" s="29" t="str">
        <f t="shared" si="41"/>
        <v/>
      </c>
      <c r="CK73" s="30">
        <f t="shared" si="37"/>
        <v>0</v>
      </c>
      <c r="CL73" s="30">
        <f t="shared" si="38"/>
        <v>0</v>
      </c>
    </row>
    <row r="74" spans="1:90" x14ac:dyDescent="0.25">
      <c r="A74" s="810"/>
      <c r="B74" s="182" t="s">
        <v>84</v>
      </c>
      <c r="C74" s="32">
        <f t="shared" si="39"/>
        <v>0</v>
      </c>
      <c r="D74" s="33">
        <f t="shared" si="43"/>
        <v>0</v>
      </c>
      <c r="E74" s="34">
        <f t="shared" si="44"/>
        <v>0</v>
      </c>
      <c r="F74" s="200"/>
      <c r="G74" s="201"/>
      <c r="H74" s="35"/>
      <c r="I74" s="37"/>
      <c r="J74" s="35"/>
      <c r="K74" s="37"/>
      <c r="L74" s="35"/>
      <c r="M74" s="37"/>
      <c r="N74" s="35"/>
      <c r="O74" s="37"/>
      <c r="P74" s="35"/>
      <c r="Q74" s="37"/>
      <c r="R74" s="35"/>
      <c r="S74" s="37"/>
      <c r="T74" s="35"/>
      <c r="U74" s="37"/>
      <c r="V74" s="35"/>
      <c r="W74" s="37"/>
      <c r="X74" s="35"/>
      <c r="Y74" s="37"/>
      <c r="Z74" s="35"/>
      <c r="AA74" s="37"/>
      <c r="AB74" s="35"/>
      <c r="AC74" s="37"/>
      <c r="AD74" s="35"/>
      <c r="AE74" s="37"/>
      <c r="AF74" s="35"/>
      <c r="AG74" s="37"/>
      <c r="AH74" s="35"/>
      <c r="AI74" s="37"/>
      <c r="AJ74" s="35"/>
      <c r="AK74" s="39"/>
      <c r="AL74" s="183"/>
      <c r="AM74" s="184"/>
      <c r="AN74" t="str">
        <f t="shared" si="36"/>
        <v/>
      </c>
      <c r="CA74" s="29" t="str">
        <f t="shared" si="40"/>
        <v/>
      </c>
      <c r="CB74" s="29" t="str">
        <f t="shared" si="41"/>
        <v/>
      </c>
      <c r="CK74" s="30">
        <f t="shared" si="37"/>
        <v>0</v>
      </c>
      <c r="CL74" s="30">
        <f t="shared" si="38"/>
        <v>0</v>
      </c>
    </row>
    <row r="75" spans="1:90" x14ac:dyDescent="0.25">
      <c r="A75" s="810"/>
      <c r="B75" s="182" t="s">
        <v>42</v>
      </c>
      <c r="C75" s="32">
        <f t="shared" si="39"/>
        <v>0</v>
      </c>
      <c r="D75" s="33">
        <f t="shared" si="43"/>
        <v>0</v>
      </c>
      <c r="E75" s="34">
        <f t="shared" si="44"/>
        <v>0</v>
      </c>
      <c r="F75" s="200"/>
      <c r="G75" s="201"/>
      <c r="H75" s="35"/>
      <c r="I75" s="37"/>
      <c r="J75" s="35"/>
      <c r="K75" s="37"/>
      <c r="L75" s="35"/>
      <c r="M75" s="37"/>
      <c r="N75" s="35"/>
      <c r="O75" s="37"/>
      <c r="P75" s="35"/>
      <c r="Q75" s="37"/>
      <c r="R75" s="35"/>
      <c r="S75" s="37"/>
      <c r="T75" s="35"/>
      <c r="U75" s="37"/>
      <c r="V75" s="35"/>
      <c r="W75" s="37"/>
      <c r="X75" s="35"/>
      <c r="Y75" s="37"/>
      <c r="Z75" s="35"/>
      <c r="AA75" s="37"/>
      <c r="AB75" s="35"/>
      <c r="AC75" s="37"/>
      <c r="AD75" s="35"/>
      <c r="AE75" s="37"/>
      <c r="AF75" s="35"/>
      <c r="AG75" s="37"/>
      <c r="AH75" s="35"/>
      <c r="AI75" s="37"/>
      <c r="AJ75" s="35"/>
      <c r="AK75" s="39"/>
      <c r="AL75" s="183"/>
      <c r="AM75" s="184"/>
      <c r="AN75" t="str">
        <f t="shared" si="36"/>
        <v/>
      </c>
      <c r="CA75" s="29" t="str">
        <f t="shared" si="40"/>
        <v/>
      </c>
      <c r="CB75" s="29" t="str">
        <f t="shared" si="41"/>
        <v/>
      </c>
      <c r="CK75" s="30">
        <f t="shared" si="37"/>
        <v>0</v>
      </c>
      <c r="CL75" s="30">
        <f t="shared" si="38"/>
        <v>0</v>
      </c>
    </row>
    <row r="76" spans="1:90" x14ac:dyDescent="0.25">
      <c r="A76" s="811"/>
      <c r="B76" s="185" t="s">
        <v>85</v>
      </c>
      <c r="C76" s="186">
        <f t="shared" si="39"/>
        <v>0</v>
      </c>
      <c r="D76" s="54">
        <f t="shared" si="43"/>
        <v>0</v>
      </c>
      <c r="E76" s="187">
        <f t="shared" si="44"/>
        <v>0</v>
      </c>
      <c r="F76" s="195"/>
      <c r="G76" s="196"/>
      <c r="H76" s="95"/>
      <c r="I76" s="96"/>
      <c r="J76" s="95"/>
      <c r="K76" s="96"/>
      <c r="L76" s="95"/>
      <c r="M76" s="96"/>
      <c r="N76" s="95"/>
      <c r="O76" s="96"/>
      <c r="P76" s="95"/>
      <c r="Q76" s="96"/>
      <c r="R76" s="95"/>
      <c r="S76" s="96"/>
      <c r="T76" s="95"/>
      <c r="U76" s="96"/>
      <c r="V76" s="95"/>
      <c r="W76" s="96"/>
      <c r="X76" s="95"/>
      <c r="Y76" s="96"/>
      <c r="Z76" s="95"/>
      <c r="AA76" s="96"/>
      <c r="AB76" s="95"/>
      <c r="AC76" s="96"/>
      <c r="AD76" s="95"/>
      <c r="AE76" s="96"/>
      <c r="AF76" s="95"/>
      <c r="AG76" s="96"/>
      <c r="AH76" s="95"/>
      <c r="AI76" s="96"/>
      <c r="AJ76" s="95"/>
      <c r="AK76" s="99"/>
      <c r="AL76" s="188"/>
      <c r="AM76" s="189"/>
      <c r="AN76" t="str">
        <f t="shared" si="36"/>
        <v/>
      </c>
      <c r="CA76" s="29" t="str">
        <f t="shared" si="40"/>
        <v/>
      </c>
      <c r="CB76" s="29" t="str">
        <f t="shared" si="41"/>
        <v/>
      </c>
      <c r="CK76" s="30">
        <f t="shared" si="37"/>
        <v>0</v>
      </c>
      <c r="CL76" s="30">
        <f t="shared" si="38"/>
        <v>0</v>
      </c>
    </row>
    <row r="77" spans="1:90" s="11" customFormat="1" ht="12" x14ac:dyDescent="0.2">
      <c r="A77" s="205" t="s">
        <v>91</v>
      </c>
      <c r="B77" s="206"/>
      <c r="C77" s="206"/>
      <c r="D77" s="207"/>
      <c r="E77" s="207"/>
      <c r="F77" s="207"/>
      <c r="G77" s="173"/>
      <c r="H77" s="173"/>
      <c r="I77" s="173"/>
    </row>
    <row r="78" spans="1:90" x14ac:dyDescent="0.25">
      <c r="A78" s="818" t="s">
        <v>92</v>
      </c>
      <c r="B78" s="813" t="s">
        <v>93</v>
      </c>
      <c r="C78" s="813"/>
      <c r="D78" s="813" t="s">
        <v>94</v>
      </c>
      <c r="E78" s="824"/>
      <c r="F78" s="812" t="s">
        <v>95</v>
      </c>
      <c r="G78" s="813"/>
      <c r="H78" s="812" t="s">
        <v>96</v>
      </c>
      <c r="I78" s="813"/>
    </row>
    <row r="79" spans="1:90" ht="21" x14ac:dyDescent="0.25">
      <c r="A79" s="819"/>
      <c r="B79" s="208" t="s">
        <v>97</v>
      </c>
      <c r="C79" s="209" t="s">
        <v>98</v>
      </c>
      <c r="D79" s="208" t="s">
        <v>97</v>
      </c>
      <c r="E79" s="210" t="s">
        <v>98</v>
      </c>
      <c r="F79" s="211" t="s">
        <v>97</v>
      </c>
      <c r="G79" s="209" t="s">
        <v>98</v>
      </c>
      <c r="H79" s="211" t="s">
        <v>97</v>
      </c>
      <c r="I79" s="209" t="s">
        <v>98</v>
      </c>
    </row>
    <row r="80" spans="1:90" x14ac:dyDescent="0.25">
      <c r="A80" s="212" t="s">
        <v>99</v>
      </c>
      <c r="B80" s="213"/>
      <c r="C80" s="214"/>
      <c r="D80" s="213"/>
      <c r="E80" s="215"/>
      <c r="F80" s="216"/>
      <c r="G80" s="214"/>
      <c r="H80" s="216"/>
      <c r="I80" s="214"/>
    </row>
    <row r="81" spans="1:9" x14ac:dyDescent="0.25">
      <c r="A81" s="217" t="s">
        <v>100</v>
      </c>
      <c r="B81" s="218"/>
      <c r="C81" s="219"/>
      <c r="D81" s="218"/>
      <c r="E81" s="220"/>
      <c r="F81" s="221"/>
      <c r="G81" s="219"/>
      <c r="H81" s="221"/>
      <c r="I81" s="219"/>
    </row>
    <row r="82" spans="1:9" x14ac:dyDescent="0.25">
      <c r="A82" s="217" t="s">
        <v>101</v>
      </c>
      <c r="B82" s="218"/>
      <c r="C82" s="219"/>
      <c r="D82" s="218"/>
      <c r="E82" s="220"/>
      <c r="F82" s="221"/>
      <c r="G82" s="219"/>
      <c r="H82" s="221"/>
      <c r="I82" s="219"/>
    </row>
    <row r="83" spans="1:9" x14ac:dyDescent="0.25">
      <c r="A83" s="222" t="s">
        <v>102</v>
      </c>
      <c r="B83" s="95"/>
      <c r="C83" s="198"/>
      <c r="D83" s="95"/>
      <c r="E83" s="199"/>
      <c r="F83" s="102"/>
      <c r="G83" s="198"/>
      <c r="H83" s="102"/>
      <c r="I83" s="198"/>
    </row>
    <row r="84" spans="1:9" s="11" customFormat="1" ht="12" x14ac:dyDescent="0.2">
      <c r="A84" s="103" t="s">
        <v>103</v>
      </c>
      <c r="B84" s="149"/>
      <c r="C84" s="149"/>
      <c r="D84" s="149"/>
    </row>
    <row r="85" spans="1:9" ht="31.5" x14ac:dyDescent="0.25">
      <c r="A85" s="223" t="s">
        <v>104</v>
      </c>
      <c r="B85" s="224" t="s">
        <v>105</v>
      </c>
      <c r="C85" s="225" t="s">
        <v>106</v>
      </c>
      <c r="D85" s="226" t="s">
        <v>107</v>
      </c>
    </row>
    <row r="86" spans="1:9" x14ac:dyDescent="0.25">
      <c r="A86" s="227" t="s">
        <v>108</v>
      </c>
      <c r="B86" s="21">
        <f>SUM(ENERO:DICIEMBRE!B86)</f>
        <v>692</v>
      </c>
      <c r="C86" s="21">
        <f>SUM(ENERO:DICIEMBRE!C86)</f>
        <v>275</v>
      </c>
      <c r="D86" s="21">
        <f>SUM(ENERO:DICIEMBRE!D86)</f>
        <v>428</v>
      </c>
    </row>
    <row r="87" spans="1:9" x14ac:dyDescent="0.25">
      <c r="A87" s="217" t="s">
        <v>109</v>
      </c>
      <c r="B87" s="21">
        <f>SUM(ENERO:DICIEMBRE!B87)</f>
        <v>0</v>
      </c>
      <c r="C87" s="21">
        <f>SUM(ENERO:DICIEMBRE!C87)</f>
        <v>0</v>
      </c>
      <c r="D87" s="21">
        <f>SUM(ENERO:DICIEMBRE!D87)</f>
        <v>0</v>
      </c>
    </row>
    <row r="88" spans="1:9" x14ac:dyDescent="0.25">
      <c r="A88" s="217" t="s">
        <v>110</v>
      </c>
      <c r="B88" s="21">
        <f>SUM(ENERO:DICIEMBRE!B88)</f>
        <v>0</v>
      </c>
      <c r="C88" s="21">
        <f>SUM(ENERO:DICIEMBRE!C88)</f>
        <v>0</v>
      </c>
      <c r="D88" s="21">
        <f>SUM(ENERO:DICIEMBRE!D88)</f>
        <v>0</v>
      </c>
    </row>
    <row r="89" spans="1:9" x14ac:dyDescent="0.25">
      <c r="A89" s="234" t="s">
        <v>111</v>
      </c>
      <c r="B89" s="21">
        <f>SUM(ENERO:DICIEMBRE!B89)</f>
        <v>0</v>
      </c>
      <c r="C89" s="21">
        <f>SUM(ENERO:DICIEMBRE!C89)</f>
        <v>0</v>
      </c>
      <c r="D89" s="21">
        <f>SUM(ENERO:DICIEMBRE!D89)</f>
        <v>0</v>
      </c>
    </row>
    <row r="90" spans="1:9" ht="22.5" x14ac:dyDescent="0.25">
      <c r="A90" s="235" t="s">
        <v>112</v>
      </c>
      <c r="B90" s="21">
        <f>SUM(ENERO:DICIEMBRE!B90)</f>
        <v>0</v>
      </c>
      <c r="C90" s="21">
        <f>SUM(ENERO:DICIEMBRE!C90)</f>
        <v>0</v>
      </c>
      <c r="D90" s="21">
        <f>SUM(ENERO:DICIEMBRE!D90)</f>
        <v>0</v>
      </c>
    </row>
    <row r="91" spans="1:9" ht="22.5" x14ac:dyDescent="0.25">
      <c r="A91" s="235" t="s">
        <v>113</v>
      </c>
      <c r="B91" s="21">
        <f>SUM(ENERO:DICIEMBRE!B91)</f>
        <v>0</v>
      </c>
      <c r="C91" s="21">
        <f>SUM(ENERO:DICIEMBRE!C91)</f>
        <v>0</v>
      </c>
      <c r="D91" s="21">
        <f>SUM(ENERO:DICIEMBRE!D91)</f>
        <v>0</v>
      </c>
    </row>
    <row r="92" spans="1:9" ht="22.5" x14ac:dyDescent="0.25">
      <c r="A92" s="235" t="s">
        <v>114</v>
      </c>
      <c r="B92" s="21">
        <f>SUM(ENERO:DICIEMBRE!B92)</f>
        <v>0</v>
      </c>
      <c r="C92" s="21">
        <f>SUM(ENERO:DICIEMBRE!C92)</f>
        <v>0</v>
      </c>
      <c r="D92" s="21">
        <f>SUM(ENERO:DICIEMBRE!D92)</f>
        <v>0</v>
      </c>
    </row>
    <row r="93" spans="1:9" x14ac:dyDescent="0.25">
      <c r="A93" s="237" t="s">
        <v>115</v>
      </c>
      <c r="B93" s="21">
        <f>SUM(ENERO:DICIEMBRE!B93)</f>
        <v>0</v>
      </c>
      <c r="C93" s="21">
        <f>SUM(ENERO:DICIEMBRE!C93)</f>
        <v>0</v>
      </c>
      <c r="D93" s="21">
        <f>SUM(ENERO:DICIEMBRE!D93)</f>
        <v>0</v>
      </c>
    </row>
    <row r="94" spans="1:9" s="11" customFormat="1" ht="12" x14ac:dyDescent="0.2">
      <c r="A94" s="152" t="s">
        <v>116</v>
      </c>
      <c r="B94" s="155"/>
      <c r="C94" s="155"/>
      <c r="D94" s="155"/>
      <c r="E94" s="8"/>
      <c r="F94" s="155"/>
    </row>
    <row r="95" spans="1:9" x14ac:dyDescent="0.25">
      <c r="A95" s="772" t="s">
        <v>117</v>
      </c>
      <c r="B95" s="814" t="s">
        <v>118</v>
      </c>
      <c r="C95" s="816" t="s">
        <v>119</v>
      </c>
      <c r="D95" s="801" t="s">
        <v>120</v>
      </c>
      <c r="E95" s="806" t="s">
        <v>121</v>
      </c>
      <c r="F95" s="812"/>
    </row>
    <row r="96" spans="1:9" x14ac:dyDescent="0.25">
      <c r="A96" s="774"/>
      <c r="B96" s="815"/>
      <c r="C96" s="817"/>
      <c r="D96" s="804"/>
      <c r="E96" s="208" t="s">
        <v>122</v>
      </c>
      <c r="F96" s="241" t="s">
        <v>123</v>
      </c>
    </row>
    <row r="97" spans="1:16" x14ac:dyDescent="0.25">
      <c r="A97" s="242" t="s">
        <v>124</v>
      </c>
      <c r="B97" s="21">
        <f>SUM(ENERO:DICIEMBRE!B97)</f>
        <v>341</v>
      </c>
      <c r="C97" s="21">
        <f>SUM(ENERO:DICIEMBRE!C97)</f>
        <v>33</v>
      </c>
      <c r="D97" s="21">
        <f>SUM(ENERO:DICIEMBRE!D97)</f>
        <v>327</v>
      </c>
      <c r="E97" s="21">
        <f>SUM(ENERO:DICIEMBRE!E97)</f>
        <v>11</v>
      </c>
      <c r="F97" s="21">
        <f>SUM(ENERO:DICIEMBRE!F97)</f>
        <v>10</v>
      </c>
    </row>
    <row r="98" spans="1:16" x14ac:dyDescent="0.25">
      <c r="A98" s="243" t="s">
        <v>125</v>
      </c>
      <c r="B98" s="21">
        <f>SUM(ENERO:DICIEMBRE!B98)</f>
        <v>0</v>
      </c>
      <c r="C98" s="21">
        <f>SUM(ENERO:DICIEMBRE!C98)</f>
        <v>0</v>
      </c>
      <c r="D98" s="21">
        <f>SUM(ENERO:DICIEMBRE!D98)</f>
        <v>0</v>
      </c>
      <c r="E98" s="21">
        <f>SUM(ENERO:DICIEMBRE!E98)</f>
        <v>0</v>
      </c>
      <c r="F98" s="21">
        <f>SUM(ENERO:DICIEMBRE!F98)</f>
        <v>0</v>
      </c>
    </row>
    <row r="99" spans="1:16" x14ac:dyDescent="0.25">
      <c r="A99" s="243" t="s">
        <v>126</v>
      </c>
      <c r="B99" s="21">
        <f>SUM(ENERO:DICIEMBRE!B99)</f>
        <v>0</v>
      </c>
      <c r="C99" s="21">
        <f>SUM(ENERO:DICIEMBRE!C99)</f>
        <v>0</v>
      </c>
      <c r="D99" s="21">
        <f>SUM(ENERO:DICIEMBRE!D99)</f>
        <v>0</v>
      </c>
      <c r="E99" s="21">
        <f>SUM(ENERO:DICIEMBRE!E99)</f>
        <v>0</v>
      </c>
      <c r="F99" s="21">
        <f>SUM(ENERO:DICIEMBRE!F99)</f>
        <v>0</v>
      </c>
    </row>
    <row r="100" spans="1:16" x14ac:dyDescent="0.25">
      <c r="A100" s="243" t="s">
        <v>127</v>
      </c>
      <c r="B100" s="21">
        <f>SUM(ENERO:DICIEMBRE!B100)</f>
        <v>0</v>
      </c>
      <c r="C100" s="21">
        <f>SUM(ENERO:DICIEMBRE!C100)</f>
        <v>1</v>
      </c>
      <c r="D100" s="21">
        <f>SUM(ENERO:DICIEMBRE!D100)</f>
        <v>1</v>
      </c>
      <c r="E100" s="21">
        <f>SUM(ENERO:DICIEMBRE!E100)</f>
        <v>1</v>
      </c>
      <c r="F100" s="21">
        <f>SUM(ENERO:DICIEMBRE!F100)</f>
        <v>1</v>
      </c>
    </row>
    <row r="101" spans="1:16" x14ac:dyDescent="0.25">
      <c r="A101" s="243" t="s">
        <v>128</v>
      </c>
      <c r="B101" s="21">
        <f>SUM(ENERO:DICIEMBRE!B101)</f>
        <v>0</v>
      </c>
      <c r="C101" s="21">
        <f>SUM(ENERO:DICIEMBRE!C101)</f>
        <v>0</v>
      </c>
      <c r="D101" s="21">
        <f>SUM(ENERO:DICIEMBRE!D101)</f>
        <v>0</v>
      </c>
      <c r="E101" s="21">
        <f>SUM(ENERO:DICIEMBRE!E101)</f>
        <v>0</v>
      </c>
      <c r="F101" s="21">
        <f>SUM(ENERO:DICIEMBRE!F101)</f>
        <v>0</v>
      </c>
    </row>
    <row r="102" spans="1:16" x14ac:dyDescent="0.25">
      <c r="A102" s="244" t="s">
        <v>48</v>
      </c>
      <c r="B102" s="245">
        <f>SUM(B97:B101)</f>
        <v>341</v>
      </c>
      <c r="C102" s="246">
        <f>SUM(C97:C101)</f>
        <v>34</v>
      </c>
      <c r="D102" s="247">
        <f>SUM(D97:D101)</f>
        <v>328</v>
      </c>
      <c r="E102" s="245">
        <f>SUM(E97:E101)</f>
        <v>12</v>
      </c>
      <c r="F102" s="248">
        <f>SUM(F97:F101)</f>
        <v>11</v>
      </c>
    </row>
    <row r="103" spans="1:16" x14ac:dyDescent="0.25">
      <c r="A103" s="152" t="s">
        <v>129</v>
      </c>
      <c r="B103" s="155"/>
      <c r="C103" s="155"/>
      <c r="D103" s="155"/>
      <c r="E103" s="8"/>
      <c r="F103" s="155"/>
    </row>
    <row r="104" spans="1:16" x14ac:dyDescent="0.25">
      <c r="A104" s="772" t="s">
        <v>130</v>
      </c>
      <c r="B104" s="814" t="s">
        <v>118</v>
      </c>
      <c r="C104" s="801" t="s">
        <v>119</v>
      </c>
      <c r="D104" s="799" t="s">
        <v>120</v>
      </c>
      <c r="E104" s="820" t="s">
        <v>8</v>
      </c>
      <c r="F104" s="822" t="s">
        <v>9</v>
      </c>
    </row>
    <row r="105" spans="1:16" x14ac:dyDescent="0.25">
      <c r="A105" s="774"/>
      <c r="B105" s="815"/>
      <c r="C105" s="804"/>
      <c r="D105" s="802"/>
      <c r="E105" s="821"/>
      <c r="F105" s="823"/>
    </row>
    <row r="106" spans="1:16" x14ac:dyDescent="0.25">
      <c r="A106" s="242" t="s">
        <v>131</v>
      </c>
      <c r="B106" s="21">
        <f>SUM(ENERO:DICIEMBRE!B106)</f>
        <v>72</v>
      </c>
      <c r="C106" s="21">
        <f>SUM(ENERO:DICIEMBRE!C106)</f>
        <v>3</v>
      </c>
      <c r="D106" s="21">
        <f>SUM(ENERO:DICIEMBRE!D106)</f>
        <v>64</v>
      </c>
      <c r="E106" s="21">
        <f>SUM(ENERO:DICIEMBRE!E106)</f>
        <v>0</v>
      </c>
      <c r="F106" s="21">
        <f>SUM(ENERO:DICIEMBRE!F106)</f>
        <v>0</v>
      </c>
    </row>
    <row r="107" spans="1:16" ht="21" x14ac:dyDescent="0.25">
      <c r="A107" s="243" t="s">
        <v>132</v>
      </c>
      <c r="B107" s="21">
        <f>SUM(ENERO:DICIEMBRE!B107)</f>
        <v>0</v>
      </c>
      <c r="C107" s="21">
        <f>SUM(ENERO:DICIEMBRE!C107)</f>
        <v>0</v>
      </c>
      <c r="D107" s="21">
        <f>SUM(ENERO:DICIEMBRE!D107)</f>
        <v>0</v>
      </c>
      <c r="E107" s="21">
        <f>SUM(ENERO:DICIEMBRE!E107)</f>
        <v>0</v>
      </c>
      <c r="F107" s="21">
        <f>SUM(ENERO:DICIEMBRE!F107)</f>
        <v>0</v>
      </c>
    </row>
    <row r="108" spans="1:16" x14ac:dyDescent="0.25">
      <c r="A108" s="243" t="s">
        <v>133</v>
      </c>
      <c r="B108" s="21">
        <f>SUM(ENERO:DICIEMBRE!B108)</f>
        <v>229</v>
      </c>
      <c r="C108" s="21">
        <f>SUM(ENERO:DICIEMBRE!C108)</f>
        <v>228</v>
      </c>
      <c r="D108" s="21">
        <f>SUM(ENERO:DICIEMBRE!D108)</f>
        <v>442</v>
      </c>
      <c r="E108" s="21">
        <f>SUM(ENERO:DICIEMBRE!E108)</f>
        <v>0</v>
      </c>
      <c r="F108" s="21">
        <f>SUM(ENERO:DICIEMBRE!F108)</f>
        <v>0</v>
      </c>
    </row>
    <row r="109" spans="1:16" x14ac:dyDescent="0.25">
      <c r="A109" s="244" t="s">
        <v>48</v>
      </c>
      <c r="B109" s="245">
        <f>SUM(B106:B108)</f>
        <v>301</v>
      </c>
      <c r="C109" s="247">
        <f>SUM(C106:C108)</f>
        <v>231</v>
      </c>
      <c r="D109" s="251">
        <f>SUM(D106:D108)</f>
        <v>506</v>
      </c>
      <c r="E109" s="252">
        <f>SUM(E106:E108)</f>
        <v>0</v>
      </c>
      <c r="F109" s="248">
        <f>SUM(F106:F108)</f>
        <v>0</v>
      </c>
    </row>
    <row r="110" spans="1:16" s="11" customFormat="1" ht="12" x14ac:dyDescent="0.2">
      <c r="A110" s="253" t="s">
        <v>134</v>
      </c>
      <c r="B110" s="10"/>
      <c r="C110" s="10"/>
      <c r="D110" s="10"/>
      <c r="E110" s="254"/>
      <c r="F110" s="255"/>
      <c r="G110" s="254"/>
      <c r="H110" s="254"/>
      <c r="I110" s="254"/>
      <c r="J110" s="254"/>
      <c r="K110" s="254"/>
      <c r="L110" s="254"/>
      <c r="M110" s="254"/>
      <c r="N110" s="155"/>
      <c r="O110" s="155"/>
      <c r="P110" s="155"/>
    </row>
    <row r="111" spans="1:16" x14ac:dyDescent="0.25">
      <c r="A111" s="752" t="s">
        <v>3</v>
      </c>
      <c r="B111" s="755" t="s">
        <v>5</v>
      </c>
      <c r="C111" s="756"/>
      <c r="D111" s="757"/>
      <c r="E111" s="761" t="s">
        <v>6</v>
      </c>
      <c r="F111" s="762"/>
      <c r="G111" s="762"/>
      <c r="H111" s="762"/>
      <c r="I111" s="762"/>
      <c r="J111" s="762"/>
      <c r="K111" s="762"/>
      <c r="L111" s="762"/>
      <c r="M111" s="762"/>
      <c r="N111" s="256"/>
      <c r="O111" s="757" t="s">
        <v>10</v>
      </c>
      <c r="P111" s="757" t="s">
        <v>11</v>
      </c>
    </row>
    <row r="112" spans="1:16" x14ac:dyDescent="0.25">
      <c r="A112" s="753"/>
      <c r="B112" s="826"/>
      <c r="C112" s="827"/>
      <c r="D112" s="828"/>
      <c r="E112" s="761" t="s">
        <v>15</v>
      </c>
      <c r="F112" s="775"/>
      <c r="G112" s="761" t="s">
        <v>16</v>
      </c>
      <c r="H112" s="775"/>
      <c r="I112" s="761" t="s">
        <v>17</v>
      </c>
      <c r="J112" s="775"/>
      <c r="K112" s="761" t="s">
        <v>18</v>
      </c>
      <c r="L112" s="775"/>
      <c r="M112" s="761" t="s">
        <v>19</v>
      </c>
      <c r="N112" s="763"/>
      <c r="O112" s="779"/>
      <c r="P112" s="779"/>
    </row>
    <row r="113" spans="1:90" x14ac:dyDescent="0.25">
      <c r="A113" s="825"/>
      <c r="B113" s="257" t="s">
        <v>34</v>
      </c>
      <c r="C113" s="258" t="s">
        <v>35</v>
      </c>
      <c r="D113" s="259" t="s">
        <v>36</v>
      </c>
      <c r="E113" s="15" t="s">
        <v>35</v>
      </c>
      <c r="F113" s="107" t="s">
        <v>36</v>
      </c>
      <c r="G113" s="15" t="s">
        <v>35</v>
      </c>
      <c r="H113" s="107" t="s">
        <v>36</v>
      </c>
      <c r="I113" s="15" t="s">
        <v>35</v>
      </c>
      <c r="J113" s="107" t="s">
        <v>36</v>
      </c>
      <c r="K113" s="15" t="s">
        <v>35</v>
      </c>
      <c r="L113" s="107" t="s">
        <v>36</v>
      </c>
      <c r="M113" s="15" t="s">
        <v>35</v>
      </c>
      <c r="N113" s="109" t="s">
        <v>36</v>
      </c>
      <c r="O113" s="828"/>
      <c r="P113" s="828"/>
    </row>
    <row r="114" spans="1:90" x14ac:dyDescent="0.25">
      <c r="A114" s="90" t="s">
        <v>135</v>
      </c>
      <c r="B114" s="18">
        <f>SUM(C114:D114)</f>
        <v>0</v>
      </c>
      <c r="C114" s="260">
        <f t="shared" ref="C114:D116" si="45">SUM(E114+G114+I114+K114+M114)</f>
        <v>0</v>
      </c>
      <c r="D114" s="20">
        <f>SUM(F114+H114+J114+L114+N114)</f>
        <v>0</v>
      </c>
      <c r="E114" s="229"/>
      <c r="F114" s="230"/>
      <c r="G114" s="229"/>
      <c r="H114" s="230"/>
      <c r="I114" s="229"/>
      <c r="J114" s="261"/>
      <c r="K114" s="229"/>
      <c r="L114" s="261"/>
      <c r="M114" s="262"/>
      <c r="N114" s="263"/>
      <c r="O114" s="230"/>
      <c r="P114" s="230"/>
      <c r="Q114" t="str">
        <f>CA114&amp;CB114</f>
        <v/>
      </c>
      <c r="CA114" s="29" t="str">
        <f>IF(AND($B114&gt;0,O114="")," * No olvide digitar la variable Pueblos Originarios. Digite cero si no tiene.",IF(O114&gt;$B114,"* La variable Pueblos Originarios no puede ser mayor al Total Ambos Sexos.",""))</f>
        <v/>
      </c>
      <c r="CB114" s="29" t="str">
        <f>IF(AND($B114&gt;0,P114="")," * No olvide digitar la variable Migrantes. Digite cero si no tiene.",IF(P114&gt;$B114,"* La variable Migrantes no puede ser mayor al Total Ambos Sexos.",""))</f>
        <v/>
      </c>
      <c r="CK114" s="30">
        <f>IF(AND(B114&gt;0,O114=""),1,IF(O114&gt;B114,1,0))</f>
        <v>0</v>
      </c>
      <c r="CL114" s="30">
        <f>IF(AND(B114&gt;0,P114=""),1,IF(P114&gt;B114,1,0))</f>
        <v>0</v>
      </c>
    </row>
    <row r="115" spans="1:90" ht="21" x14ac:dyDescent="0.25">
      <c r="A115" s="243" t="s">
        <v>136</v>
      </c>
      <c r="B115" s="32">
        <f>SUM(C115:D115)</f>
        <v>0</v>
      </c>
      <c r="C115" s="264">
        <f t="shared" si="45"/>
        <v>0</v>
      </c>
      <c r="D115" s="34">
        <f t="shared" si="45"/>
        <v>0</v>
      </c>
      <c r="E115" s="232"/>
      <c r="F115" s="233"/>
      <c r="G115" s="232"/>
      <c r="H115" s="233"/>
      <c r="I115" s="232"/>
      <c r="J115" s="233"/>
      <c r="K115" s="232"/>
      <c r="L115" s="233"/>
      <c r="M115" s="265"/>
      <c r="N115" s="266"/>
      <c r="O115" s="233"/>
      <c r="P115" s="233"/>
      <c r="Q115" t="str">
        <f>CA115&amp;CB115</f>
        <v/>
      </c>
      <c r="CA115" s="29" t="str">
        <f t="shared" ref="CA115:CA116" si="46">IF(AND($B115&gt;0,O115="")," * No olvide digitar la variable Pueblos Originarios. Digite cero si no tiene.",IF(O115&gt;$B115,"* La variable Pueblos Originarios no puede ser mayor al Total Ambos Sexos.",""))</f>
        <v/>
      </c>
      <c r="CB115" s="29" t="str">
        <f t="shared" ref="CB115:CB116" si="47">IF(AND($B115&gt;0,P115="")," * No olvide digitar la variable Migrantes. Digite cero si no tiene.",IF(P115&gt;$B115,"* La variable Migrantes no puede ser mayor al Total Ambos Sexos.",""))</f>
        <v/>
      </c>
      <c r="CK115" s="30">
        <f>IF(AND(B115&gt;0,O115=""),1,IF(O115&gt;B115,1,0))</f>
        <v>0</v>
      </c>
      <c r="CL115" s="30">
        <f>IF(AND(B115&gt;0,P115=""),1,IF(P115&gt;B115,1,0))</f>
        <v>0</v>
      </c>
    </row>
    <row r="116" spans="1:90" ht="21" x14ac:dyDescent="0.25">
      <c r="A116" s="267" t="s">
        <v>137</v>
      </c>
      <c r="B116" s="268">
        <f>SUM(C116:D116)</f>
        <v>0</v>
      </c>
      <c r="C116" s="269">
        <f t="shared" si="45"/>
        <v>0</v>
      </c>
      <c r="D116" s="270">
        <f t="shared" si="45"/>
        <v>0</v>
      </c>
      <c r="E116" s="271"/>
      <c r="F116" s="272"/>
      <c r="G116" s="271"/>
      <c r="H116" s="273"/>
      <c r="I116" s="271"/>
      <c r="J116" s="272"/>
      <c r="K116" s="271"/>
      <c r="L116" s="272"/>
      <c r="M116" s="274"/>
      <c r="N116" s="275"/>
      <c r="O116" s="272"/>
      <c r="P116" s="272"/>
      <c r="Q116" t="str">
        <f>CA116&amp;CB116</f>
        <v/>
      </c>
      <c r="CA116" s="29" t="str">
        <f t="shared" si="46"/>
        <v/>
      </c>
      <c r="CB116" s="29" t="str">
        <f t="shared" si="47"/>
        <v/>
      </c>
      <c r="CK116" s="30">
        <f>IF(AND(B116&gt;0,O116=""),1,IF(O116&gt;B116,1,0))</f>
        <v>0</v>
      </c>
      <c r="CL116" s="30">
        <f>IF(AND(B116&gt;0,P116=""),1,IF(P116&gt;B116,1,0))</f>
        <v>0</v>
      </c>
    </row>
    <row r="117" spans="1:90" s="11" customFormat="1" ht="12" x14ac:dyDescent="0.2">
      <c r="A117" s="5" t="s">
        <v>138</v>
      </c>
      <c r="D117" s="10"/>
    </row>
    <row r="118" spans="1:90" x14ac:dyDescent="0.25">
      <c r="A118" s="772" t="s">
        <v>139</v>
      </c>
      <c r="B118" s="767" t="s">
        <v>140</v>
      </c>
      <c r="C118" s="831"/>
      <c r="D118" s="769"/>
      <c r="E118" s="832" t="s">
        <v>141</v>
      </c>
    </row>
    <row r="119" spans="1:90" x14ac:dyDescent="0.25">
      <c r="A119" s="830"/>
      <c r="B119" s="257" t="s">
        <v>142</v>
      </c>
      <c r="C119" s="276" t="s">
        <v>143</v>
      </c>
      <c r="D119" s="277" t="s">
        <v>144</v>
      </c>
      <c r="E119" s="833"/>
    </row>
    <row r="120" spans="1:90" x14ac:dyDescent="0.25">
      <c r="A120" s="244" t="s">
        <v>48</v>
      </c>
      <c r="B120" s="278"/>
      <c r="C120" s="279"/>
      <c r="D120" s="280"/>
      <c r="E120" s="281"/>
    </row>
    <row r="121" spans="1:90" s="11" customFormat="1" ht="12" x14ac:dyDescent="0.2">
      <c r="A121" s="253" t="s">
        <v>145</v>
      </c>
      <c r="B121" s="10"/>
      <c r="C121" s="10"/>
      <c r="D121" s="8"/>
      <c r="E121" s="8"/>
      <c r="F121" s="8"/>
      <c r="G121" s="8"/>
      <c r="H121" s="254"/>
      <c r="I121" s="254"/>
      <c r="J121" s="254"/>
    </row>
    <row r="122" spans="1:90" x14ac:dyDescent="0.25">
      <c r="A122" s="752" t="s">
        <v>3</v>
      </c>
      <c r="B122" s="755" t="s">
        <v>5</v>
      </c>
      <c r="C122" s="756"/>
      <c r="D122" s="757"/>
      <c r="E122" s="829" t="s">
        <v>146</v>
      </c>
      <c r="F122" s="829"/>
      <c r="G122" s="829" t="s">
        <v>147</v>
      </c>
      <c r="H122" s="829"/>
      <c r="I122" s="829" t="s">
        <v>148</v>
      </c>
      <c r="J122" s="829"/>
    </row>
    <row r="123" spans="1:90" x14ac:dyDescent="0.25">
      <c r="A123" s="825"/>
      <c r="B123" s="257" t="s">
        <v>34</v>
      </c>
      <c r="C123" s="276" t="s">
        <v>35</v>
      </c>
      <c r="D123" s="107" t="s">
        <v>36</v>
      </c>
      <c r="E123" s="15" t="s">
        <v>35</v>
      </c>
      <c r="F123" s="107" t="s">
        <v>36</v>
      </c>
      <c r="G123" s="15" t="s">
        <v>35</v>
      </c>
      <c r="H123" s="107" t="s">
        <v>36</v>
      </c>
      <c r="I123" s="15" t="s">
        <v>35</v>
      </c>
      <c r="J123" s="107" t="s">
        <v>36</v>
      </c>
    </row>
    <row r="124" spans="1:90" ht="21" x14ac:dyDescent="0.25">
      <c r="A124" s="115" t="s">
        <v>149</v>
      </c>
      <c r="B124" s="18">
        <f>SUM(C124:D124)</f>
        <v>0</v>
      </c>
      <c r="C124" s="260">
        <f>+E124+G124+I124</f>
        <v>0</v>
      </c>
      <c r="D124" s="20">
        <f>+F124+H124+J124</f>
        <v>0</v>
      </c>
      <c r="E124" s="229"/>
      <c r="F124" s="230"/>
      <c r="G124" s="229"/>
      <c r="H124" s="230"/>
      <c r="I124" s="229"/>
      <c r="J124" s="261"/>
    </row>
    <row r="125" spans="1:90" ht="21" x14ac:dyDescent="0.25">
      <c r="A125" s="282" t="s">
        <v>150</v>
      </c>
      <c r="B125" s="283">
        <f>SUM(C125:D125)</f>
        <v>0</v>
      </c>
      <c r="C125" s="284">
        <f t="shared" ref="C125:D126" si="48">+E125+G125+I125</f>
        <v>0</v>
      </c>
      <c r="D125" s="285">
        <f t="shared" si="48"/>
        <v>0</v>
      </c>
      <c r="E125" s="286"/>
      <c r="F125" s="287"/>
      <c r="G125" s="286"/>
      <c r="H125" s="287"/>
      <c r="I125" s="286"/>
      <c r="J125" s="288"/>
    </row>
    <row r="126" spans="1:90" ht="31.5" x14ac:dyDescent="0.25">
      <c r="A126" s="147" t="s">
        <v>151</v>
      </c>
      <c r="B126" s="268">
        <f>SUM(C126:D126)</f>
        <v>0</v>
      </c>
      <c r="C126" s="269">
        <f t="shared" si="48"/>
        <v>0</v>
      </c>
      <c r="D126" s="270">
        <f t="shared" si="48"/>
        <v>0</v>
      </c>
      <c r="E126" s="271"/>
      <c r="F126" s="272"/>
      <c r="G126" s="271"/>
      <c r="H126" s="273"/>
      <c r="I126" s="271"/>
      <c r="J126" s="272"/>
    </row>
    <row r="127" spans="1:90" s="11" customFormat="1" ht="12" x14ac:dyDescent="0.2">
      <c r="A127" s="253" t="s">
        <v>152</v>
      </c>
      <c r="B127" s="289"/>
      <c r="C127" s="290"/>
      <c r="D127" s="290"/>
      <c r="E127" s="8"/>
      <c r="F127" s="291"/>
      <c r="G127" s="292"/>
      <c r="H127" s="292"/>
    </row>
    <row r="128" spans="1:90" x14ac:dyDescent="0.25">
      <c r="A128" s="757" t="s">
        <v>3</v>
      </c>
      <c r="B128" s="752" t="s">
        <v>48</v>
      </c>
      <c r="C128" s="755" t="s">
        <v>153</v>
      </c>
      <c r="D128" s="757"/>
      <c r="E128" s="755" t="s">
        <v>154</v>
      </c>
      <c r="F128" s="757"/>
      <c r="G128" s="761" t="s">
        <v>155</v>
      </c>
      <c r="H128" s="762"/>
      <c r="I128" s="775"/>
    </row>
    <row r="129" spans="1:93" ht="42" x14ac:dyDescent="0.25">
      <c r="A129" s="828"/>
      <c r="B129" s="825"/>
      <c r="C129" s="15" t="s">
        <v>35</v>
      </c>
      <c r="D129" s="293" t="s">
        <v>36</v>
      </c>
      <c r="E129" s="160" t="s">
        <v>156</v>
      </c>
      <c r="F129" s="107" t="s">
        <v>157</v>
      </c>
      <c r="G129" s="160" t="s">
        <v>158</v>
      </c>
      <c r="H129" s="106" t="s">
        <v>159</v>
      </c>
      <c r="I129" s="107" t="s">
        <v>160</v>
      </c>
    </row>
    <row r="130" spans="1:93" x14ac:dyDescent="0.25">
      <c r="A130" s="294" t="s">
        <v>161</v>
      </c>
      <c r="B130" s="295">
        <f>SUM(C130:D130)</f>
        <v>0</v>
      </c>
      <c r="C130" s="296"/>
      <c r="D130" s="297"/>
      <c r="E130" s="296"/>
      <c r="F130" s="298"/>
      <c r="G130" s="296"/>
      <c r="H130" s="296"/>
      <c r="I130" s="298"/>
    </row>
    <row r="131" spans="1:93" s="11" customFormat="1" ht="12" x14ac:dyDescent="0.2">
      <c r="A131" s="299" t="s">
        <v>162</v>
      </c>
      <c r="C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</row>
    <row r="132" spans="1:93" x14ac:dyDescent="0.25">
      <c r="A132" s="752" t="s">
        <v>3</v>
      </c>
      <c r="B132" s="752" t="s">
        <v>4</v>
      </c>
      <c r="C132" s="755" t="s">
        <v>5</v>
      </c>
      <c r="D132" s="756"/>
      <c r="E132" s="757"/>
      <c r="F132" s="761" t="s">
        <v>6</v>
      </c>
      <c r="G132" s="762"/>
      <c r="H132" s="762"/>
      <c r="I132" s="762"/>
      <c r="J132" s="762"/>
      <c r="K132" s="762"/>
      <c r="L132" s="762"/>
      <c r="M132" s="762"/>
      <c r="N132" s="762"/>
      <c r="O132" s="762"/>
      <c r="P132" s="762"/>
      <c r="Q132" s="762"/>
      <c r="R132" s="762"/>
      <c r="S132" s="762"/>
      <c r="T132" s="762"/>
      <c r="U132" s="762"/>
      <c r="V132" s="762"/>
      <c r="W132" s="762"/>
      <c r="X132" s="762"/>
      <c r="Y132" s="762"/>
      <c r="Z132" s="762"/>
      <c r="AA132" s="762"/>
      <c r="AB132" s="762"/>
      <c r="AC132" s="762"/>
      <c r="AD132" s="762"/>
      <c r="AE132" s="762"/>
      <c r="AF132" s="762"/>
      <c r="AG132" s="762"/>
      <c r="AH132" s="762"/>
      <c r="AI132" s="762"/>
      <c r="AJ132" s="762"/>
      <c r="AK132" s="762"/>
      <c r="AL132" s="762"/>
      <c r="AM132" s="763"/>
      <c r="AN132" s="764" t="s">
        <v>7</v>
      </c>
      <c r="AO132" s="776" t="s">
        <v>163</v>
      </c>
      <c r="AP132" s="776" t="s">
        <v>9</v>
      </c>
      <c r="AQ132" s="776" t="s">
        <v>10</v>
      </c>
      <c r="AR132" s="757" t="s">
        <v>11</v>
      </c>
    </row>
    <row r="133" spans="1:93" x14ac:dyDescent="0.25">
      <c r="A133" s="753"/>
      <c r="B133" s="753"/>
      <c r="C133" s="826"/>
      <c r="D133" s="827"/>
      <c r="E133" s="828"/>
      <c r="F133" s="761" t="s">
        <v>15</v>
      </c>
      <c r="G133" s="775"/>
      <c r="H133" s="761" t="s">
        <v>16</v>
      </c>
      <c r="I133" s="775"/>
      <c r="J133" s="761" t="s">
        <v>17</v>
      </c>
      <c r="K133" s="775"/>
      <c r="L133" s="761" t="s">
        <v>18</v>
      </c>
      <c r="M133" s="775"/>
      <c r="N133" s="761" t="s">
        <v>19</v>
      </c>
      <c r="O133" s="775"/>
      <c r="P133" s="767" t="s">
        <v>20</v>
      </c>
      <c r="Q133" s="768"/>
      <c r="R133" s="767" t="s">
        <v>21</v>
      </c>
      <c r="S133" s="768"/>
      <c r="T133" s="767" t="s">
        <v>22</v>
      </c>
      <c r="U133" s="768"/>
      <c r="V133" s="767" t="s">
        <v>23</v>
      </c>
      <c r="W133" s="768"/>
      <c r="X133" s="767" t="s">
        <v>24</v>
      </c>
      <c r="Y133" s="768"/>
      <c r="Z133" s="767" t="s">
        <v>25</v>
      </c>
      <c r="AA133" s="768"/>
      <c r="AB133" s="767" t="s">
        <v>26</v>
      </c>
      <c r="AC133" s="768"/>
      <c r="AD133" s="767" t="s">
        <v>27</v>
      </c>
      <c r="AE133" s="768"/>
      <c r="AF133" s="767" t="s">
        <v>28</v>
      </c>
      <c r="AG133" s="768"/>
      <c r="AH133" s="767" t="s">
        <v>29</v>
      </c>
      <c r="AI133" s="768"/>
      <c r="AJ133" s="767" t="s">
        <v>30</v>
      </c>
      <c r="AK133" s="768"/>
      <c r="AL133" s="767" t="s">
        <v>164</v>
      </c>
      <c r="AM133" s="769"/>
      <c r="AN133" s="765"/>
      <c r="AO133" s="777"/>
      <c r="AP133" s="777"/>
      <c r="AQ133" s="777"/>
      <c r="AR133" s="779"/>
    </row>
    <row r="134" spans="1:93" x14ac:dyDescent="0.25">
      <c r="A134" s="825"/>
      <c r="B134" s="825"/>
      <c r="C134" s="12" t="s">
        <v>34</v>
      </c>
      <c r="D134" s="13" t="s">
        <v>35</v>
      </c>
      <c r="E134" s="14" t="s">
        <v>36</v>
      </c>
      <c r="F134" s="15" t="s">
        <v>35</v>
      </c>
      <c r="G134" s="14" t="s">
        <v>36</v>
      </c>
      <c r="H134" s="15" t="s">
        <v>35</v>
      </c>
      <c r="I134" s="14" t="s">
        <v>36</v>
      </c>
      <c r="J134" s="15" t="s">
        <v>35</v>
      </c>
      <c r="K134" s="14" t="s">
        <v>36</v>
      </c>
      <c r="L134" s="15" t="s">
        <v>35</v>
      </c>
      <c r="M134" s="14" t="s">
        <v>36</v>
      </c>
      <c r="N134" s="15" t="s">
        <v>35</v>
      </c>
      <c r="O134" s="14" t="s">
        <v>36</v>
      </c>
      <c r="P134" s="15" t="s">
        <v>35</v>
      </c>
      <c r="Q134" s="14" t="s">
        <v>36</v>
      </c>
      <c r="R134" s="15" t="s">
        <v>35</v>
      </c>
      <c r="S134" s="14" t="s">
        <v>36</v>
      </c>
      <c r="T134" s="15" t="s">
        <v>35</v>
      </c>
      <c r="U134" s="14" t="s">
        <v>36</v>
      </c>
      <c r="V134" s="15" t="s">
        <v>35</v>
      </c>
      <c r="W134" s="14" t="s">
        <v>36</v>
      </c>
      <c r="X134" s="15" t="s">
        <v>35</v>
      </c>
      <c r="Y134" s="14" t="s">
        <v>36</v>
      </c>
      <c r="Z134" s="15" t="s">
        <v>35</v>
      </c>
      <c r="AA134" s="14" t="s">
        <v>36</v>
      </c>
      <c r="AB134" s="15" t="s">
        <v>35</v>
      </c>
      <c r="AC134" s="14" t="s">
        <v>36</v>
      </c>
      <c r="AD134" s="15" t="s">
        <v>35</v>
      </c>
      <c r="AE134" s="14" t="s">
        <v>36</v>
      </c>
      <c r="AF134" s="15" t="s">
        <v>35</v>
      </c>
      <c r="AG134" s="14" t="s">
        <v>36</v>
      </c>
      <c r="AH134" s="15" t="s">
        <v>35</v>
      </c>
      <c r="AI134" s="14" t="s">
        <v>36</v>
      </c>
      <c r="AJ134" s="15" t="s">
        <v>35</v>
      </c>
      <c r="AK134" s="14" t="s">
        <v>36</v>
      </c>
      <c r="AL134" s="15" t="s">
        <v>35</v>
      </c>
      <c r="AM134" s="16" t="s">
        <v>36</v>
      </c>
      <c r="AN134" s="766"/>
      <c r="AO134" s="778"/>
      <c r="AP134" s="778"/>
      <c r="AQ134" s="778"/>
      <c r="AR134" s="828"/>
    </row>
    <row r="135" spans="1:93" x14ac:dyDescent="0.25">
      <c r="A135" s="836" t="s">
        <v>165</v>
      </c>
      <c r="B135" s="300" t="s">
        <v>166</v>
      </c>
      <c r="C135" s="301">
        <f>SUM(D135+E135)</f>
        <v>543</v>
      </c>
      <c r="D135" s="302">
        <f t="shared" ref="D135:E138" si="49">SUM(F135+H135+J135+L135+N135+P135+R135+T135+V135+X135+Z135+AB135+AD135+AF135+AH135+AJ135+AL135)</f>
        <v>220</v>
      </c>
      <c r="E135" s="303">
        <f t="shared" si="49"/>
        <v>323</v>
      </c>
      <c r="F135" s="21">
        <f>SUM(ENERO:DICIEMBRE!F135)</f>
        <v>0</v>
      </c>
      <c r="G135" s="21">
        <f>SUM(ENERO:DICIEMBRE!G135)</f>
        <v>3</v>
      </c>
      <c r="H135" s="21">
        <f>SUM(ENERO:DICIEMBRE!H135)</f>
        <v>17</v>
      </c>
      <c r="I135" s="21">
        <f>SUM(ENERO:DICIEMBRE!I135)</f>
        <v>8</v>
      </c>
      <c r="J135" s="21">
        <f>SUM(ENERO:DICIEMBRE!J135)</f>
        <v>27</v>
      </c>
      <c r="K135" s="21">
        <f>SUM(ENERO:DICIEMBRE!K135)</f>
        <v>43</v>
      </c>
      <c r="L135" s="21">
        <f>SUM(ENERO:DICIEMBRE!L135)</f>
        <v>45</v>
      </c>
      <c r="M135" s="21">
        <f>SUM(ENERO:DICIEMBRE!M135)</f>
        <v>56</v>
      </c>
      <c r="N135" s="21">
        <f>SUM(ENERO:DICIEMBRE!N135)</f>
        <v>13</v>
      </c>
      <c r="O135" s="21">
        <f>SUM(ENERO:DICIEMBRE!O135)</f>
        <v>35</v>
      </c>
      <c r="P135" s="21">
        <f>SUM(ENERO:DICIEMBRE!P135)</f>
        <v>21</v>
      </c>
      <c r="Q135" s="21">
        <f>SUM(ENERO:DICIEMBRE!Q135)</f>
        <v>11</v>
      </c>
      <c r="R135" s="21">
        <f>SUM(ENERO:DICIEMBRE!R135)</f>
        <v>17</v>
      </c>
      <c r="S135" s="21">
        <f>SUM(ENERO:DICIEMBRE!S135)</f>
        <v>35</v>
      </c>
      <c r="T135" s="21">
        <f>SUM(ENERO:DICIEMBRE!T135)</f>
        <v>6</v>
      </c>
      <c r="U135" s="21">
        <f>SUM(ENERO:DICIEMBRE!U135)</f>
        <v>28</v>
      </c>
      <c r="V135" s="21">
        <f>SUM(ENERO:DICIEMBRE!V135)</f>
        <v>20</v>
      </c>
      <c r="W135" s="21">
        <f>SUM(ENERO:DICIEMBRE!W135)</f>
        <v>26</v>
      </c>
      <c r="X135" s="21">
        <f>SUM(ENERO:DICIEMBRE!X135)</f>
        <v>15</v>
      </c>
      <c r="Y135" s="21">
        <f>SUM(ENERO:DICIEMBRE!Y135)</f>
        <v>26</v>
      </c>
      <c r="Z135" s="21">
        <f>SUM(ENERO:DICIEMBRE!Z135)</f>
        <v>15</v>
      </c>
      <c r="AA135" s="21">
        <f>SUM(ENERO:DICIEMBRE!AA135)</f>
        <v>10</v>
      </c>
      <c r="AB135" s="21">
        <f>SUM(ENERO:DICIEMBRE!AB135)</f>
        <v>4</v>
      </c>
      <c r="AC135" s="21">
        <f>SUM(ENERO:DICIEMBRE!AC135)</f>
        <v>14</v>
      </c>
      <c r="AD135" s="21">
        <f>SUM(ENERO:DICIEMBRE!AD135)</f>
        <v>11</v>
      </c>
      <c r="AE135" s="21">
        <f>SUM(ENERO:DICIEMBRE!AE135)</f>
        <v>20</v>
      </c>
      <c r="AF135" s="21">
        <f>SUM(ENERO:DICIEMBRE!AF135)</f>
        <v>3</v>
      </c>
      <c r="AG135" s="21">
        <f>SUM(ENERO:DICIEMBRE!AG135)</f>
        <v>5</v>
      </c>
      <c r="AH135" s="21">
        <f>SUM(ENERO:DICIEMBRE!AH135)</f>
        <v>5</v>
      </c>
      <c r="AI135" s="21">
        <f>SUM(ENERO:DICIEMBRE!AI135)</f>
        <v>2</v>
      </c>
      <c r="AJ135" s="21">
        <f>SUM(ENERO:DICIEMBRE!AJ135)</f>
        <v>1</v>
      </c>
      <c r="AK135" s="21">
        <f>SUM(ENERO:DICIEMBRE!AK135)</f>
        <v>1</v>
      </c>
      <c r="AL135" s="21">
        <f>SUM(ENERO:DICIEMBRE!AL135)</f>
        <v>0</v>
      </c>
      <c r="AM135" s="21">
        <f>SUM(ENERO:DICIEMBRE!AM135)</f>
        <v>0</v>
      </c>
      <c r="AN135" s="21">
        <f>SUM(ENERO:DICIEMBRE!AN135)</f>
        <v>543</v>
      </c>
      <c r="AO135" s="21">
        <f>SUM(ENERO:DICIEMBRE!AO135)</f>
        <v>0</v>
      </c>
      <c r="AP135" s="21">
        <f>SUM(ENERO:DICIEMBRE!AP135)</f>
        <v>0</v>
      </c>
      <c r="AQ135" s="21">
        <f>SUM(ENERO:DICIEMBRE!AQ135)</f>
        <v>0</v>
      </c>
      <c r="AR135" s="21">
        <f>SUM(ENERO:DICIEMBRE!AR135)</f>
        <v>0</v>
      </c>
      <c r="AS135" t="str">
        <f>CA135&amp;CB135&amp;CC135&amp;CD135&amp;CE135&amp;CF135&amp;CG135</f>
        <v/>
      </c>
      <c r="CA135" s="29" t="str">
        <f>IF(AND($C135&gt;0,AN135="")," No olvide digitar la variable Beneficiarios. Digite cero si no tiene.",IF(AN135&gt;$C135," *  La variable Beneficiarios no puede ser mayor al Total Ambos sexos.",""))</f>
        <v/>
      </c>
      <c r="CB135" s="29" t="str">
        <f>IF(AND($C135&gt;0,AO135="")," No olvide digitar la variable Niños, Niñas, adolescentes y jóvenes SENAME. Digite cero si no tiene.",IF(AO135&gt;$C135," * La variable Niños, Niñas, adolescentes y jóvenes SENAME no puede ser mayor al Total Ambos sexos.",""))</f>
        <v/>
      </c>
      <c r="CC135" s="29" t="str">
        <f>IF(AND($C135&gt;0,AP135="")," No olvide digitar la variable Niños, Niñas, adolescentes y jóvenes mejor Niñez. Digite cero si no tiene.",IF(AP135&gt;$C135," * La variable Niños, Niñas, adolescentes y jóvenes mejor Niñez no puede ser mayor al Total Ambos sexos.",""))</f>
        <v/>
      </c>
      <c r="CD135" s="29" t="str">
        <f>IF(AND($C135&gt;0,AQ135="")," No olvide digitar la variable Pueblos originarios. Digite cero si no tiene.",IF(AQ135&gt;$C135," * La variable Pueblos originarios no puede ser mayor al Total Ambos sexos.",""))</f>
        <v/>
      </c>
      <c r="CE135" s="29" t="str">
        <f>IF(AND($C135&gt;0,AR135="")," No olvide digitar la variable Migrantes. Digite cero si no tiene.",IF(AR135&gt;$C135," * La variable Migrantes no puede ser mayor al Total Ambos sexos.",""))</f>
        <v/>
      </c>
      <c r="CK135" s="30">
        <f>IF(AND(C135&gt;0,AN135=""),1,IF(AN135&gt;C135,1,0))</f>
        <v>0</v>
      </c>
      <c r="CL135" s="30">
        <f>IF(AND(C135&gt;0,AO135=""),1,IF(AO135&gt;C135,1,0))</f>
        <v>0</v>
      </c>
      <c r="CM135" s="30">
        <f>IF(AND(C135&gt;0,AP135=""),1,IF(AP135&gt;C135,1,0))</f>
        <v>0</v>
      </c>
      <c r="CN135" s="30">
        <f>IF(AND(C135&gt;0,AQ135=""),1,IF(AQ135&gt;C135,1,0))</f>
        <v>0</v>
      </c>
      <c r="CO135" s="30">
        <f>IF(AND(C135&gt;0,AR135=""),1,IF(AR135&gt;C135,1,0))</f>
        <v>0</v>
      </c>
    </row>
    <row r="136" spans="1:93" x14ac:dyDescent="0.25">
      <c r="A136" s="837"/>
      <c r="B136" s="304" t="s">
        <v>167</v>
      </c>
      <c r="C136" s="305">
        <f>SUM(D136+E136)</f>
        <v>30</v>
      </c>
      <c r="D136" s="306">
        <f t="shared" si="49"/>
        <v>6</v>
      </c>
      <c r="E136" s="307">
        <f t="shared" si="49"/>
        <v>24</v>
      </c>
      <c r="F136" s="21">
        <f>SUM(ENERO:DICIEMBRE!F136)</f>
        <v>0</v>
      </c>
      <c r="G136" s="21">
        <f>SUM(ENERO:DICIEMBRE!G136)</f>
        <v>0</v>
      </c>
      <c r="H136" s="21">
        <f>SUM(ENERO:DICIEMBRE!H136)</f>
        <v>0</v>
      </c>
      <c r="I136" s="21">
        <f>SUM(ENERO:DICIEMBRE!I136)</f>
        <v>1</v>
      </c>
      <c r="J136" s="21">
        <f>SUM(ENERO:DICIEMBRE!J136)</f>
        <v>0</v>
      </c>
      <c r="K136" s="21">
        <f>SUM(ENERO:DICIEMBRE!K136)</f>
        <v>9</v>
      </c>
      <c r="L136" s="21">
        <f>SUM(ENERO:DICIEMBRE!L136)</f>
        <v>0</v>
      </c>
      <c r="M136" s="21">
        <f>SUM(ENERO:DICIEMBRE!M136)</f>
        <v>7</v>
      </c>
      <c r="N136" s="21">
        <f>SUM(ENERO:DICIEMBRE!N136)</f>
        <v>1</v>
      </c>
      <c r="O136" s="21">
        <f>SUM(ENERO:DICIEMBRE!O136)</f>
        <v>1</v>
      </c>
      <c r="P136" s="21">
        <f>SUM(ENERO:DICIEMBRE!P136)</f>
        <v>0</v>
      </c>
      <c r="Q136" s="21">
        <f>SUM(ENERO:DICIEMBRE!Q136)</f>
        <v>2</v>
      </c>
      <c r="R136" s="21">
        <f>SUM(ENERO:DICIEMBRE!R136)</f>
        <v>0</v>
      </c>
      <c r="S136" s="21">
        <f>SUM(ENERO:DICIEMBRE!S136)</f>
        <v>0</v>
      </c>
      <c r="T136" s="21">
        <f>SUM(ENERO:DICIEMBRE!T136)</f>
        <v>0</v>
      </c>
      <c r="U136" s="21">
        <f>SUM(ENERO:DICIEMBRE!U136)</f>
        <v>3</v>
      </c>
      <c r="V136" s="21">
        <f>SUM(ENERO:DICIEMBRE!V136)</f>
        <v>3</v>
      </c>
      <c r="W136" s="21">
        <f>SUM(ENERO:DICIEMBRE!W136)</f>
        <v>0</v>
      </c>
      <c r="X136" s="21">
        <f>SUM(ENERO:DICIEMBRE!X136)</f>
        <v>0</v>
      </c>
      <c r="Y136" s="21">
        <f>SUM(ENERO:DICIEMBRE!Y136)</f>
        <v>1</v>
      </c>
      <c r="Z136" s="21">
        <f>SUM(ENERO:DICIEMBRE!Z136)</f>
        <v>1</v>
      </c>
      <c r="AA136" s="21">
        <f>SUM(ENERO:DICIEMBRE!AA136)</f>
        <v>0</v>
      </c>
      <c r="AB136" s="21">
        <f>SUM(ENERO:DICIEMBRE!AB136)</f>
        <v>0</v>
      </c>
      <c r="AC136" s="21">
        <f>SUM(ENERO:DICIEMBRE!AC136)</f>
        <v>0</v>
      </c>
      <c r="AD136" s="21">
        <f>SUM(ENERO:DICIEMBRE!AD136)</f>
        <v>1</v>
      </c>
      <c r="AE136" s="21">
        <f>SUM(ENERO:DICIEMBRE!AE136)</f>
        <v>0</v>
      </c>
      <c r="AF136" s="21">
        <f>SUM(ENERO:DICIEMBRE!AF136)</f>
        <v>0</v>
      </c>
      <c r="AG136" s="21">
        <f>SUM(ENERO:DICIEMBRE!AG136)</f>
        <v>0</v>
      </c>
      <c r="AH136" s="21">
        <f>SUM(ENERO:DICIEMBRE!AH136)</f>
        <v>0</v>
      </c>
      <c r="AI136" s="21">
        <f>SUM(ENERO:DICIEMBRE!AI136)</f>
        <v>0</v>
      </c>
      <c r="AJ136" s="21">
        <f>SUM(ENERO:DICIEMBRE!AJ136)</f>
        <v>0</v>
      </c>
      <c r="AK136" s="21">
        <f>SUM(ENERO:DICIEMBRE!AK136)</f>
        <v>0</v>
      </c>
      <c r="AL136" s="21">
        <f>SUM(ENERO:DICIEMBRE!AL136)</f>
        <v>0</v>
      </c>
      <c r="AM136" s="21">
        <f>SUM(ENERO:DICIEMBRE!AM136)</f>
        <v>0</v>
      </c>
      <c r="AN136" s="21">
        <f>SUM(ENERO:DICIEMBRE!AN136)</f>
        <v>30</v>
      </c>
      <c r="AO136" s="21">
        <f>SUM(ENERO:DICIEMBRE!AO136)</f>
        <v>0</v>
      </c>
      <c r="AP136" s="21">
        <f>SUM(ENERO:DICIEMBRE!AP136)</f>
        <v>0</v>
      </c>
      <c r="AQ136" s="21">
        <f>SUM(ENERO:DICIEMBRE!AQ136)</f>
        <v>0</v>
      </c>
      <c r="AR136" s="21">
        <f>SUM(ENERO:DICIEMBRE!AR136)</f>
        <v>0</v>
      </c>
      <c r="AS136" t="str">
        <f>CA136&amp;CB136&amp;CC136&amp;CD136&amp;CE136&amp;CF136&amp;CG136</f>
        <v/>
      </c>
      <c r="CA136" s="29" t="str">
        <f t="shared" ref="CA136:CA137" si="50">IF(AND($C136&gt;0,AN136="")," No olvide digitar la variable Beneficiarios. Digite cero si no tiene.",IF(AN136&gt;$C136," *  La variable Beneficiarios no puede ser mayor al Total Ambos sexos.",""))</f>
        <v/>
      </c>
      <c r="CB136" s="29" t="str">
        <f t="shared" ref="CB136:CB137" si="51">IF(AND($C136&gt;0,AO136="")," No olvide digitar la variable Niños, Niñas, adolescentes y jóvenes SENAME. Digite cero si no tiene.",IF(AO136&gt;$C136," * La variable Niños, Niñas, adolescentes y jóvenes SENAME no puede ser mayor al Total Ambos sexos.",""))</f>
        <v/>
      </c>
      <c r="CC136" s="29" t="str">
        <f t="shared" ref="CC136:CC137" si="52">IF(AND($C136&gt;0,AP136="")," No olvide digitar la variable Niños, Niñas, adolescentes y jóvenes mejor Niñez. Digite cero si no tiene.",IF(AP136&gt;$C136," * La variable Niños, Niñas, adolescentes y jóvenes mejor Niñez no puede ser mayor al Total Ambos sexos.",""))</f>
        <v/>
      </c>
      <c r="CD136" s="29" t="str">
        <f t="shared" ref="CD136:CD137" si="53">IF(AND($C136&gt;0,AQ136="")," No olvide digitar la variable Pueblos originarios. Digite cero si no tiene.",IF(AQ136&gt;$C136," * La variable Pueblos originarios no puede ser mayor al Total Ambos sexos.",""))</f>
        <v/>
      </c>
      <c r="CE136" s="29" t="str">
        <f t="shared" ref="CE136:CE137" si="54">IF(AND($C136&gt;0,AR136="")," No olvide digitar la variable Migrantes. Digite cero si no tiene.",IF(AR136&gt;$C136," * La variable Migrantes no puede ser mayor al Total Ambos sexos.",""))</f>
        <v/>
      </c>
      <c r="CK136" s="30">
        <f>IF(AND(C136&gt;0,AN136=""),1,IF(AN136&gt;C136,1,0))</f>
        <v>0</v>
      </c>
      <c r="CL136" s="30">
        <f>IF(AND(C136&gt;0,AO136=""),1,IF(AO136&gt;C136,1,0))</f>
        <v>0</v>
      </c>
      <c r="CM136" s="30">
        <f>IF(AND(C136&gt;0,AP136=""),1,IF(AP136&gt;C136,1,0))</f>
        <v>0</v>
      </c>
      <c r="CN136" s="30">
        <f>IF(AND(C136&gt;0,AQ136=""),1,IF(AQ136&gt;C136,1,0))</f>
        <v>0</v>
      </c>
      <c r="CO136" s="30">
        <f>IF(AND(C136&gt;0,AR136=""),1,IF(AR136&gt;C136,1,0))</f>
        <v>0</v>
      </c>
    </row>
    <row r="137" spans="1:93" x14ac:dyDescent="0.25">
      <c r="A137" s="837"/>
      <c r="B137" s="304" t="s">
        <v>168</v>
      </c>
      <c r="C137" s="305">
        <f>SUM(D137+E137)</f>
        <v>95</v>
      </c>
      <c r="D137" s="306">
        <f t="shared" si="49"/>
        <v>30</v>
      </c>
      <c r="E137" s="307">
        <f t="shared" si="49"/>
        <v>65</v>
      </c>
      <c r="F137" s="21">
        <f>SUM(ENERO:DICIEMBRE!F137)</f>
        <v>0</v>
      </c>
      <c r="G137" s="21">
        <f>SUM(ENERO:DICIEMBRE!G137)</f>
        <v>0</v>
      </c>
      <c r="H137" s="21">
        <f>SUM(ENERO:DICIEMBRE!H137)</f>
        <v>1</v>
      </c>
      <c r="I137" s="21">
        <f>SUM(ENERO:DICIEMBRE!I137)</f>
        <v>2</v>
      </c>
      <c r="J137" s="21">
        <f>SUM(ENERO:DICIEMBRE!J137)</f>
        <v>6</v>
      </c>
      <c r="K137" s="21">
        <f>SUM(ENERO:DICIEMBRE!K137)</f>
        <v>17</v>
      </c>
      <c r="L137" s="21">
        <f>SUM(ENERO:DICIEMBRE!L137)</f>
        <v>12</v>
      </c>
      <c r="M137" s="21">
        <f>SUM(ENERO:DICIEMBRE!M137)</f>
        <v>27</v>
      </c>
      <c r="N137" s="21">
        <f>SUM(ENERO:DICIEMBRE!N137)</f>
        <v>3</v>
      </c>
      <c r="O137" s="21">
        <f>SUM(ENERO:DICIEMBRE!O137)</f>
        <v>5</v>
      </c>
      <c r="P137" s="21">
        <f>SUM(ENERO:DICIEMBRE!P137)</f>
        <v>1</v>
      </c>
      <c r="Q137" s="21">
        <f>SUM(ENERO:DICIEMBRE!Q137)</f>
        <v>3</v>
      </c>
      <c r="R137" s="21">
        <f>SUM(ENERO:DICIEMBRE!R137)</f>
        <v>2</v>
      </c>
      <c r="S137" s="21">
        <f>SUM(ENERO:DICIEMBRE!S137)</f>
        <v>0</v>
      </c>
      <c r="T137" s="21">
        <f>SUM(ENERO:DICIEMBRE!T137)</f>
        <v>1</v>
      </c>
      <c r="U137" s="21">
        <f>SUM(ENERO:DICIEMBRE!U137)</f>
        <v>0</v>
      </c>
      <c r="V137" s="21">
        <f>SUM(ENERO:DICIEMBRE!V137)</f>
        <v>0</v>
      </c>
      <c r="W137" s="21">
        <f>SUM(ENERO:DICIEMBRE!W137)</f>
        <v>1</v>
      </c>
      <c r="X137" s="21">
        <f>SUM(ENERO:DICIEMBRE!X137)</f>
        <v>0</v>
      </c>
      <c r="Y137" s="21">
        <f>SUM(ENERO:DICIEMBRE!Y137)</f>
        <v>6</v>
      </c>
      <c r="Z137" s="21">
        <f>SUM(ENERO:DICIEMBRE!Z137)</f>
        <v>0</v>
      </c>
      <c r="AA137" s="21">
        <f>SUM(ENERO:DICIEMBRE!AA137)</f>
        <v>1</v>
      </c>
      <c r="AB137" s="21">
        <f>SUM(ENERO:DICIEMBRE!AB137)</f>
        <v>0</v>
      </c>
      <c r="AC137" s="21">
        <f>SUM(ENERO:DICIEMBRE!AC137)</f>
        <v>1</v>
      </c>
      <c r="AD137" s="21">
        <f>SUM(ENERO:DICIEMBRE!AD137)</f>
        <v>3</v>
      </c>
      <c r="AE137" s="21">
        <f>SUM(ENERO:DICIEMBRE!AE137)</f>
        <v>0</v>
      </c>
      <c r="AF137" s="21">
        <f>SUM(ENERO:DICIEMBRE!AF137)</f>
        <v>1</v>
      </c>
      <c r="AG137" s="21">
        <f>SUM(ENERO:DICIEMBRE!AG137)</f>
        <v>1</v>
      </c>
      <c r="AH137" s="21">
        <f>SUM(ENERO:DICIEMBRE!AH137)</f>
        <v>0</v>
      </c>
      <c r="AI137" s="21">
        <f>SUM(ENERO:DICIEMBRE!AI137)</f>
        <v>1</v>
      </c>
      <c r="AJ137" s="21">
        <f>SUM(ENERO:DICIEMBRE!AJ137)</f>
        <v>0</v>
      </c>
      <c r="AK137" s="21">
        <f>SUM(ENERO:DICIEMBRE!AK137)</f>
        <v>0</v>
      </c>
      <c r="AL137" s="21">
        <f>SUM(ENERO:DICIEMBRE!AL137)</f>
        <v>0</v>
      </c>
      <c r="AM137" s="21">
        <f>SUM(ENERO:DICIEMBRE!AM137)</f>
        <v>0</v>
      </c>
      <c r="AN137" s="21">
        <f>SUM(ENERO:DICIEMBRE!AN137)</f>
        <v>95</v>
      </c>
      <c r="AO137" s="21">
        <f>SUM(ENERO:DICIEMBRE!AO137)</f>
        <v>0</v>
      </c>
      <c r="AP137" s="21">
        <f>SUM(ENERO:DICIEMBRE!AP137)</f>
        <v>0</v>
      </c>
      <c r="AQ137" s="21">
        <f>SUM(ENERO:DICIEMBRE!AQ137)</f>
        <v>0</v>
      </c>
      <c r="AR137" s="21">
        <f>SUM(ENERO:DICIEMBRE!AR137)</f>
        <v>0</v>
      </c>
      <c r="AS137" t="str">
        <f>CA137&amp;CB137&amp;CC137&amp;CD137&amp;CE137&amp;CF137&amp;CG137</f>
        <v/>
      </c>
      <c r="CA137" s="29" t="str">
        <f t="shared" si="50"/>
        <v/>
      </c>
      <c r="CB137" s="29" t="str">
        <f t="shared" si="51"/>
        <v/>
      </c>
      <c r="CC137" s="29" t="str">
        <f t="shared" si="52"/>
        <v/>
      </c>
      <c r="CD137" s="29" t="str">
        <f t="shared" si="53"/>
        <v/>
      </c>
      <c r="CE137" s="29" t="str">
        <f t="shared" si="54"/>
        <v/>
      </c>
      <c r="CK137" s="30">
        <f>IF(AND(C137&gt;0,AN137=""),1,IF(AN137&gt;C137,1,0))</f>
        <v>0</v>
      </c>
      <c r="CL137" s="30">
        <f>IF(AND(C137&gt;0,AO137=""),1,IF(AO137&gt;C137,1,0))</f>
        <v>0</v>
      </c>
      <c r="CM137" s="30">
        <f>IF(AND(C137&gt;0,AP137=""),1,IF(AP137&gt;C137,1,0))</f>
        <v>0</v>
      </c>
      <c r="CN137" s="30">
        <f>IF(AND(C137&gt;0,AQ137=""),1,IF(AQ137&gt;C137,1,0))</f>
        <v>0</v>
      </c>
      <c r="CO137" s="30">
        <f>IF(AND(C137&gt;0,AR137=""),1,IF(AR137&gt;C137,1,0))</f>
        <v>0</v>
      </c>
    </row>
    <row r="138" spans="1:93" x14ac:dyDescent="0.25">
      <c r="A138" s="838"/>
      <c r="B138" s="55" t="s">
        <v>48</v>
      </c>
      <c r="C138" s="56">
        <f>SUM(D138+E138)</f>
        <v>668</v>
      </c>
      <c r="D138" s="57">
        <f t="shared" si="49"/>
        <v>256</v>
      </c>
      <c r="E138" s="58">
        <f t="shared" si="49"/>
        <v>412</v>
      </c>
      <c r="F138" s="59">
        <f>SUM(F135:F137)</f>
        <v>0</v>
      </c>
      <c r="G138" s="60">
        <f t="shared" ref="G138:AR138" si="55">SUM(G135:G137)</f>
        <v>3</v>
      </c>
      <c r="H138" s="59">
        <f t="shared" si="55"/>
        <v>18</v>
      </c>
      <c r="I138" s="60">
        <f t="shared" si="55"/>
        <v>11</v>
      </c>
      <c r="J138" s="59">
        <f t="shared" si="55"/>
        <v>33</v>
      </c>
      <c r="K138" s="61">
        <f t="shared" si="55"/>
        <v>69</v>
      </c>
      <c r="L138" s="59">
        <f t="shared" si="55"/>
        <v>57</v>
      </c>
      <c r="M138" s="61">
        <f t="shared" si="55"/>
        <v>90</v>
      </c>
      <c r="N138" s="59">
        <f t="shared" si="55"/>
        <v>17</v>
      </c>
      <c r="O138" s="61">
        <f t="shared" si="55"/>
        <v>41</v>
      </c>
      <c r="P138" s="59">
        <f t="shared" si="55"/>
        <v>22</v>
      </c>
      <c r="Q138" s="61">
        <f t="shared" si="55"/>
        <v>16</v>
      </c>
      <c r="R138" s="59">
        <f t="shared" si="55"/>
        <v>19</v>
      </c>
      <c r="S138" s="61">
        <f t="shared" si="55"/>
        <v>35</v>
      </c>
      <c r="T138" s="59">
        <f t="shared" si="55"/>
        <v>7</v>
      </c>
      <c r="U138" s="61">
        <f t="shared" si="55"/>
        <v>31</v>
      </c>
      <c r="V138" s="59">
        <f t="shared" si="55"/>
        <v>23</v>
      </c>
      <c r="W138" s="61">
        <f t="shared" si="55"/>
        <v>27</v>
      </c>
      <c r="X138" s="59">
        <f t="shared" si="55"/>
        <v>15</v>
      </c>
      <c r="Y138" s="61">
        <f t="shared" si="55"/>
        <v>33</v>
      </c>
      <c r="Z138" s="59">
        <f t="shared" si="55"/>
        <v>16</v>
      </c>
      <c r="AA138" s="61">
        <f t="shared" si="55"/>
        <v>11</v>
      </c>
      <c r="AB138" s="59">
        <f t="shared" si="55"/>
        <v>4</v>
      </c>
      <c r="AC138" s="61">
        <f t="shared" si="55"/>
        <v>15</v>
      </c>
      <c r="AD138" s="59">
        <f t="shared" si="55"/>
        <v>15</v>
      </c>
      <c r="AE138" s="61">
        <f t="shared" si="55"/>
        <v>20</v>
      </c>
      <c r="AF138" s="59">
        <f t="shared" si="55"/>
        <v>4</v>
      </c>
      <c r="AG138" s="61">
        <f t="shared" si="55"/>
        <v>6</v>
      </c>
      <c r="AH138" s="59">
        <f t="shared" si="55"/>
        <v>5</v>
      </c>
      <c r="AI138" s="61">
        <f t="shared" si="55"/>
        <v>3</v>
      </c>
      <c r="AJ138" s="59">
        <f t="shared" si="55"/>
        <v>1</v>
      </c>
      <c r="AK138" s="61">
        <f t="shared" si="55"/>
        <v>1</v>
      </c>
      <c r="AL138" s="62">
        <f t="shared" si="55"/>
        <v>0</v>
      </c>
      <c r="AM138" s="63">
        <f t="shared" si="55"/>
        <v>0</v>
      </c>
      <c r="AN138" s="64">
        <f t="shared" si="55"/>
        <v>668</v>
      </c>
      <c r="AO138" s="65">
        <f t="shared" si="55"/>
        <v>0</v>
      </c>
      <c r="AP138" s="65">
        <f>SUM(AP135:AP137)</f>
        <v>0</v>
      </c>
      <c r="AQ138" s="65">
        <f t="shared" si="55"/>
        <v>0</v>
      </c>
      <c r="AR138" s="60">
        <f t="shared" si="55"/>
        <v>0</v>
      </c>
    </row>
    <row r="139" spans="1:93" s="11" customFormat="1" ht="12" x14ac:dyDescent="0.2">
      <c r="A139" s="308" t="s">
        <v>169</v>
      </c>
      <c r="B139" s="308"/>
      <c r="C139" s="308"/>
      <c r="D139" s="308"/>
      <c r="E139" s="308"/>
      <c r="F139" s="308"/>
      <c r="G139" s="308"/>
      <c r="H139" s="255"/>
      <c r="I139" s="10"/>
    </row>
    <row r="140" spans="1:93" x14ac:dyDescent="0.25">
      <c r="A140" s="752" t="s">
        <v>170</v>
      </c>
      <c r="B140" s="767" t="s">
        <v>171</v>
      </c>
      <c r="C140" s="831"/>
      <c r="D140" s="831"/>
      <c r="E140" s="831"/>
      <c r="F140" s="768"/>
      <c r="G140" s="839" t="s">
        <v>172</v>
      </c>
      <c r="H140" s="842" t="s">
        <v>173</v>
      </c>
      <c r="I140" s="829"/>
    </row>
    <row r="141" spans="1:93" x14ac:dyDescent="0.25">
      <c r="A141" s="753"/>
      <c r="B141" s="783" t="s">
        <v>48</v>
      </c>
      <c r="C141" s="767" t="s">
        <v>174</v>
      </c>
      <c r="D141" s="831"/>
      <c r="E141" s="831"/>
      <c r="F141" s="768"/>
      <c r="G141" s="840"/>
      <c r="H141" s="843"/>
      <c r="I141" s="829"/>
    </row>
    <row r="142" spans="1:93" ht="31.5" x14ac:dyDescent="0.25">
      <c r="A142" s="825"/>
      <c r="B142" s="844"/>
      <c r="C142" s="15" t="s">
        <v>175</v>
      </c>
      <c r="D142" s="160" t="s">
        <v>176</v>
      </c>
      <c r="E142" s="106" t="s">
        <v>177</v>
      </c>
      <c r="F142" s="293" t="s">
        <v>178</v>
      </c>
      <c r="G142" s="841"/>
      <c r="H142" s="309" t="s">
        <v>179</v>
      </c>
      <c r="I142" s="107" t="s">
        <v>172</v>
      </c>
    </row>
    <row r="143" spans="1:93" x14ac:dyDescent="0.25">
      <c r="A143" s="310" t="s">
        <v>180</v>
      </c>
      <c r="B143" s="311">
        <f>SUM(C143:F143)+H143</f>
        <v>2</v>
      </c>
      <c r="C143" s="21">
        <f>SUM(ENERO:DICIEMBRE!C143)</f>
        <v>0</v>
      </c>
      <c r="D143" s="21">
        <f>SUM(ENERO:DICIEMBRE!D143)</f>
        <v>0</v>
      </c>
      <c r="E143" s="21">
        <f>SUM(ENERO:DICIEMBRE!E143)</f>
        <v>0</v>
      </c>
      <c r="F143" s="21">
        <f>SUM(ENERO:DICIEMBRE!F143)</f>
        <v>0</v>
      </c>
      <c r="G143" s="21">
        <f>SUM(ENERO:DICIEMBRE!G143)</f>
        <v>0</v>
      </c>
      <c r="H143" s="21">
        <f>SUM(ENERO:DICIEMBRE!H143)</f>
        <v>2</v>
      </c>
      <c r="I143" s="21">
        <f>SUM(ENERO:DICIEMBRE!I143)</f>
        <v>0</v>
      </c>
    </row>
    <row r="144" spans="1:93" x14ac:dyDescent="0.25">
      <c r="A144" s="310" t="s">
        <v>16</v>
      </c>
      <c r="B144" s="311">
        <f t="shared" ref="B144:B148" si="56">SUM(C144:F144)+H144</f>
        <v>19</v>
      </c>
      <c r="C144" s="21">
        <f>SUM(ENERO:DICIEMBRE!C144)</f>
        <v>0</v>
      </c>
      <c r="D144" s="21">
        <f>SUM(ENERO:DICIEMBRE!D144)</f>
        <v>0</v>
      </c>
      <c r="E144" s="21">
        <f>SUM(ENERO:DICIEMBRE!E144)</f>
        <v>0</v>
      </c>
      <c r="F144" s="21">
        <f>SUM(ENERO:DICIEMBRE!F144)</f>
        <v>0</v>
      </c>
      <c r="G144" s="21">
        <f>SUM(ENERO:DICIEMBRE!G144)</f>
        <v>0</v>
      </c>
      <c r="H144" s="21">
        <f>SUM(ENERO:DICIEMBRE!H144)</f>
        <v>19</v>
      </c>
      <c r="I144" s="21">
        <f>SUM(ENERO:DICIEMBRE!I144)</f>
        <v>0</v>
      </c>
    </row>
    <row r="145" spans="1:95" x14ac:dyDescent="0.25">
      <c r="A145" s="312" t="s">
        <v>17</v>
      </c>
      <c r="B145" s="311">
        <f>SUM(C145:F145)+H145</f>
        <v>32</v>
      </c>
      <c r="C145" s="21">
        <f>SUM(ENERO:DICIEMBRE!C145)</f>
        <v>0</v>
      </c>
      <c r="D145" s="21">
        <f>SUM(ENERO:DICIEMBRE!D145)</f>
        <v>0</v>
      </c>
      <c r="E145" s="21">
        <f>SUM(ENERO:DICIEMBRE!E145)</f>
        <v>0</v>
      </c>
      <c r="F145" s="21">
        <f>SUM(ENERO:DICIEMBRE!F145)</f>
        <v>0</v>
      </c>
      <c r="G145" s="21">
        <f>SUM(ENERO:DICIEMBRE!G145)</f>
        <v>0</v>
      </c>
      <c r="H145" s="21">
        <f>SUM(ENERO:DICIEMBRE!H145)</f>
        <v>32</v>
      </c>
      <c r="I145" s="21">
        <f>SUM(ENERO:DICIEMBRE!I145)</f>
        <v>0</v>
      </c>
    </row>
    <row r="146" spans="1:95" x14ac:dyDescent="0.25">
      <c r="A146" s="312" t="s">
        <v>18</v>
      </c>
      <c r="B146" s="311">
        <f t="shared" si="56"/>
        <v>34</v>
      </c>
      <c r="C146" s="21">
        <f>SUM(ENERO:DICIEMBRE!C146)</f>
        <v>0</v>
      </c>
      <c r="D146" s="21">
        <f>SUM(ENERO:DICIEMBRE!D146)</f>
        <v>0</v>
      </c>
      <c r="E146" s="21">
        <f>SUM(ENERO:DICIEMBRE!E146)</f>
        <v>0</v>
      </c>
      <c r="F146" s="21">
        <f>SUM(ENERO:DICIEMBRE!F146)</f>
        <v>0</v>
      </c>
      <c r="G146" s="21">
        <f>SUM(ENERO:DICIEMBRE!G146)</f>
        <v>0</v>
      </c>
      <c r="H146" s="21">
        <f>SUM(ENERO:DICIEMBRE!H146)</f>
        <v>34</v>
      </c>
      <c r="I146" s="21">
        <f>SUM(ENERO:DICIEMBRE!I146)</f>
        <v>0</v>
      </c>
    </row>
    <row r="147" spans="1:95" x14ac:dyDescent="0.25">
      <c r="A147" s="310" t="s">
        <v>19</v>
      </c>
      <c r="B147" s="311">
        <f>SUM(C147:F147)+H147</f>
        <v>0</v>
      </c>
      <c r="C147" s="21">
        <f>SUM(ENERO:DICIEMBRE!C147)</f>
        <v>0</v>
      </c>
      <c r="D147" s="21">
        <f>SUM(ENERO:DICIEMBRE!D147)</f>
        <v>0</v>
      </c>
      <c r="E147" s="21">
        <f>SUM(ENERO:DICIEMBRE!E147)</f>
        <v>0</v>
      </c>
      <c r="F147" s="21">
        <f>SUM(ENERO:DICIEMBRE!F147)</f>
        <v>0</v>
      </c>
      <c r="G147" s="21">
        <f>SUM(ENERO:DICIEMBRE!G147)</f>
        <v>0</v>
      </c>
      <c r="H147" s="21">
        <f>SUM(ENERO:DICIEMBRE!H147)</f>
        <v>0</v>
      </c>
      <c r="I147" s="21">
        <f>SUM(ENERO:DICIEMBRE!I147)</f>
        <v>0</v>
      </c>
    </row>
    <row r="148" spans="1:95" x14ac:dyDescent="0.25">
      <c r="A148" s="310" t="s">
        <v>181</v>
      </c>
      <c r="B148" s="311">
        <f t="shared" si="56"/>
        <v>86</v>
      </c>
      <c r="C148" s="21">
        <f>SUM(ENERO:DICIEMBRE!C148)</f>
        <v>0</v>
      </c>
      <c r="D148" s="21">
        <f>SUM(ENERO:DICIEMBRE!D148)</f>
        <v>0</v>
      </c>
      <c r="E148" s="21">
        <f>SUM(ENERO:DICIEMBRE!E148)</f>
        <v>0</v>
      </c>
      <c r="F148" s="21">
        <f>SUM(ENERO:DICIEMBRE!F148)</f>
        <v>0</v>
      </c>
      <c r="G148" s="21">
        <f>SUM(ENERO:DICIEMBRE!G148)</f>
        <v>0</v>
      </c>
      <c r="H148" s="21">
        <f>SUM(ENERO:DICIEMBRE!H148)</f>
        <v>86</v>
      </c>
      <c r="I148" s="21">
        <f>SUM(ENERO:DICIEMBRE!I148)</f>
        <v>0</v>
      </c>
    </row>
    <row r="149" spans="1:95" x14ac:dyDescent="0.25">
      <c r="A149" s="313" t="s">
        <v>182</v>
      </c>
      <c r="B149" s="314">
        <f>SUM(C149:F149)+H149</f>
        <v>8</v>
      </c>
      <c r="C149" s="21">
        <f>SUM(ENERO:DICIEMBRE!C149)</f>
        <v>0</v>
      </c>
      <c r="D149" s="21">
        <f>SUM(ENERO:DICIEMBRE!D149)</f>
        <v>0</v>
      </c>
      <c r="E149" s="21">
        <f>SUM(ENERO:DICIEMBRE!E149)</f>
        <v>0</v>
      </c>
      <c r="F149" s="21">
        <f>SUM(ENERO:DICIEMBRE!F149)</f>
        <v>0</v>
      </c>
      <c r="G149" s="21">
        <f>SUM(ENERO:DICIEMBRE!G149)</f>
        <v>0</v>
      </c>
      <c r="H149" s="21">
        <f>SUM(ENERO:DICIEMBRE!H149)</f>
        <v>8</v>
      </c>
      <c r="I149" s="21">
        <f>SUM(ENERO:DICIEMBRE!I149)</f>
        <v>0</v>
      </c>
    </row>
    <row r="150" spans="1:95" x14ac:dyDescent="0.25">
      <c r="A150" s="315" t="s">
        <v>31</v>
      </c>
      <c r="B150" s="316">
        <f>SUM(C150:F150)+H150</f>
        <v>0</v>
      </c>
      <c r="C150" s="21">
        <f>SUM(ENERO:DICIEMBRE!C150)</f>
        <v>0</v>
      </c>
      <c r="D150" s="21">
        <f>SUM(ENERO:DICIEMBRE!D150)</f>
        <v>0</v>
      </c>
      <c r="E150" s="21">
        <f>SUM(ENERO:DICIEMBRE!E150)</f>
        <v>0</v>
      </c>
      <c r="F150" s="21">
        <f>SUM(ENERO:DICIEMBRE!F150)</f>
        <v>0</v>
      </c>
      <c r="G150" s="21">
        <f>SUM(ENERO:DICIEMBRE!G150)</f>
        <v>0</v>
      </c>
      <c r="H150" s="21">
        <f>SUM(ENERO:DICIEMBRE!H150)</f>
        <v>0</v>
      </c>
      <c r="I150" s="21">
        <f>SUM(ENERO:DICIEMBRE!I150)</f>
        <v>0</v>
      </c>
    </row>
    <row r="151" spans="1:95" x14ac:dyDescent="0.25">
      <c r="A151" s="1" t="s">
        <v>183</v>
      </c>
    </row>
    <row r="152" spans="1:95" s="11" customFormat="1" ht="12" x14ac:dyDescent="0.2">
      <c r="A152" s="317" t="s">
        <v>184</v>
      </c>
      <c r="B152" s="8"/>
      <c r="C152" s="8"/>
    </row>
    <row r="153" spans="1:95" ht="21" x14ac:dyDescent="0.25">
      <c r="A153" s="318" t="s">
        <v>185</v>
      </c>
      <c r="B153" s="319" t="s">
        <v>186</v>
      </c>
      <c r="C153" s="319" t="s">
        <v>187</v>
      </c>
    </row>
    <row r="154" spans="1:95" ht="21" x14ac:dyDescent="0.25">
      <c r="A154" s="320" t="s">
        <v>188</v>
      </c>
      <c r="B154" s="36"/>
      <c r="C154" s="146"/>
    </row>
    <row r="155" spans="1:95" x14ac:dyDescent="0.25">
      <c r="A155" s="321" t="s">
        <v>189</v>
      </c>
      <c r="B155" s="97"/>
      <c r="C155" s="117"/>
    </row>
    <row r="156" spans="1:95" s="11" customFormat="1" ht="12" x14ac:dyDescent="0.2">
      <c r="A156" s="834" t="s">
        <v>190</v>
      </c>
      <c r="B156" s="834"/>
      <c r="C156" s="834"/>
      <c r="D156" s="834"/>
      <c r="E156" s="834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10"/>
      <c r="Q156" s="10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</row>
    <row r="157" spans="1:95" x14ac:dyDescent="0.25">
      <c r="A157" s="752" t="s">
        <v>3</v>
      </c>
      <c r="B157" s="752" t="s">
        <v>4</v>
      </c>
      <c r="C157" s="755" t="s">
        <v>191</v>
      </c>
      <c r="D157" s="756"/>
      <c r="E157" s="757"/>
      <c r="F157" s="829" t="s">
        <v>6</v>
      </c>
      <c r="G157" s="829"/>
      <c r="H157" s="829"/>
      <c r="I157" s="829"/>
      <c r="J157" s="829"/>
      <c r="K157" s="829"/>
      <c r="L157" s="829"/>
      <c r="M157" s="835"/>
      <c r="N157" s="764" t="s">
        <v>192</v>
      </c>
      <c r="O157" s="776" t="s">
        <v>193</v>
      </c>
      <c r="P157" s="776" t="s">
        <v>194</v>
      </c>
      <c r="Q157" s="850" t="s">
        <v>195</v>
      </c>
      <c r="R157" s="764" t="s">
        <v>7</v>
      </c>
      <c r="S157" s="776" t="s">
        <v>9</v>
      </c>
      <c r="T157" s="776" t="s">
        <v>196</v>
      </c>
      <c r="U157" s="776" t="s">
        <v>10</v>
      </c>
      <c r="V157" s="757" t="s">
        <v>11</v>
      </c>
      <c r="W157" s="761" t="s">
        <v>197</v>
      </c>
      <c r="X157" s="775"/>
    </row>
    <row r="158" spans="1:95" x14ac:dyDescent="0.25">
      <c r="A158" s="753"/>
      <c r="B158" s="753"/>
      <c r="C158" s="826"/>
      <c r="D158" s="827"/>
      <c r="E158" s="828"/>
      <c r="F158" s="829" t="s">
        <v>198</v>
      </c>
      <c r="G158" s="829"/>
      <c r="H158" s="829" t="s">
        <v>199</v>
      </c>
      <c r="I158" s="829"/>
      <c r="J158" s="829" t="s">
        <v>200</v>
      </c>
      <c r="K158" s="829"/>
      <c r="L158" s="829" t="s">
        <v>201</v>
      </c>
      <c r="M158" s="835"/>
      <c r="N158" s="765"/>
      <c r="O158" s="777"/>
      <c r="P158" s="777"/>
      <c r="Q158" s="851"/>
      <c r="R158" s="765"/>
      <c r="S158" s="777"/>
      <c r="T158" s="777"/>
      <c r="U158" s="777"/>
      <c r="V158" s="779"/>
      <c r="W158" s="848" t="s">
        <v>32</v>
      </c>
      <c r="X158" s="757" t="s">
        <v>33</v>
      </c>
    </row>
    <row r="159" spans="1:95" x14ac:dyDescent="0.25">
      <c r="A159" s="825"/>
      <c r="B159" s="825"/>
      <c r="C159" s="12" t="s">
        <v>34</v>
      </c>
      <c r="D159" s="13" t="s">
        <v>35</v>
      </c>
      <c r="E159" s="14" t="s">
        <v>36</v>
      </c>
      <c r="F159" s="15" t="s">
        <v>35</v>
      </c>
      <c r="G159" s="107" t="s">
        <v>36</v>
      </c>
      <c r="H159" s="15" t="s">
        <v>35</v>
      </c>
      <c r="I159" s="107" t="s">
        <v>36</v>
      </c>
      <c r="J159" s="15" t="s">
        <v>35</v>
      </c>
      <c r="K159" s="107" t="s">
        <v>36</v>
      </c>
      <c r="L159" s="15" t="s">
        <v>35</v>
      </c>
      <c r="M159" s="109" t="s">
        <v>36</v>
      </c>
      <c r="N159" s="766"/>
      <c r="O159" s="778"/>
      <c r="P159" s="778"/>
      <c r="Q159" s="852"/>
      <c r="R159" s="766"/>
      <c r="S159" s="778"/>
      <c r="T159" s="778"/>
      <c r="U159" s="778"/>
      <c r="V159" s="828"/>
      <c r="W159" s="849"/>
      <c r="X159" s="828"/>
    </row>
    <row r="160" spans="1:95" x14ac:dyDescent="0.25">
      <c r="A160" s="845" t="s">
        <v>202</v>
      </c>
      <c r="B160" s="17" t="s">
        <v>38</v>
      </c>
      <c r="C160" s="18">
        <f>SUM(D160:E160)</f>
        <v>0</v>
      </c>
      <c r="D160" s="19">
        <f>SUM(F160+H160+J160+L160)</f>
        <v>0</v>
      </c>
      <c r="E160" s="322">
        <f>SUM(G160+I160+K160+M160)</f>
        <v>0</v>
      </c>
      <c r="F160" s="21"/>
      <c r="G160" s="28"/>
      <c r="H160" s="21"/>
      <c r="I160" s="28"/>
      <c r="J160" s="21"/>
      <c r="K160" s="28"/>
      <c r="L160" s="21"/>
      <c r="M160" s="323"/>
      <c r="N160" s="26"/>
      <c r="O160" s="27"/>
      <c r="P160" s="27"/>
      <c r="Q160" s="323"/>
      <c r="R160" s="26"/>
      <c r="S160" s="27"/>
      <c r="T160" s="27"/>
      <c r="U160" s="27"/>
      <c r="V160" s="22"/>
      <c r="W160" s="21"/>
      <c r="X160" s="22"/>
      <c r="Y160" t="str">
        <f>CA160&amp;CB160&amp;CC160&amp;CD160&amp;CE160&amp;CF160&amp;CG160</f>
        <v/>
      </c>
      <c r="CA160" s="29" t="str">
        <f>IF(AND($C160&gt;0,R160="")," * No olvide digitar la variable Beneficiarios. Digite cero si no tiene.",IF(R160&gt;$C160," * La variable Beneficiarios no puede ser mayor al Total Ambos Sexos.",""))</f>
        <v/>
      </c>
      <c r="CB160" s="29" t="str">
        <f>IF(AND($C160&gt;0,S160="")," * No olvide digitar la variable Niños, Niñas, Adolescentes y Jóvenes Mejor Niñez. Digite cero si no tiene.",IF(S160&gt;$C160," * La variable Niños, Niñas, Adolescentes y Jóvenes Mejor Niñez no puede ser mayor al Total Ambos Sexos.",""))</f>
        <v/>
      </c>
      <c r="CC160" s="29" t="str">
        <f>IF(AND($C160&gt;0,T160="")," * No olvide digitar la variable Niños, Niñas, Adolescentes y Jóvenes SENAME. Digite cero si no tiene.",IF(T160&gt;$C160," * La variable Niños, Niñas, Adolescentes y Jóvenes SENAME no puede ser mayor al Total Ambos Sexos.",""))</f>
        <v/>
      </c>
      <c r="CD160" s="29" t="str">
        <f>IF(AND($C160&gt;0,U160="")," * No olvide digitar la variable Pueblos Originarios. Digite cero si no tiene.",IF(U160&gt;$C160," * La variable Pueblos Originarios no puede ser mayor al Total Ambos Sexos.",""))</f>
        <v/>
      </c>
      <c r="CE160" s="29" t="str">
        <f>IF(AND($C160&gt;0,V160="")," * No olvide digitar la variable Migrantes. Digite cero si no tiene.",IF(V160&gt;$C160," * La variable Migrantes no puede ser mayor al Total Ambos Sexos.",""))</f>
        <v/>
      </c>
      <c r="CF160" s="29" t="str">
        <f>IF(AND($E160&gt;0,OR(W160=""))," * No olvide digitar la variable Trans (Masculino). Digite cero si no tiene.",IF((W160)&gt;$E160," * La variable Trans (Masculino) no puede ser mayor al Total Mujeres.",""))</f>
        <v/>
      </c>
      <c r="CG160" s="29" t="str">
        <f>IF(AND($D160&gt;0,OR(X160=""))," * No olvide digitar la variable Trans (Femenino). Digite cero si no tiene.",IF((X160)&gt;$D160," * La variable Trans (Femenino) no puede ser mayor al Total Hombres.",""))</f>
        <v/>
      </c>
      <c r="CK160" s="30">
        <f>IF(AND(C160&gt;0,R160=""),1,IF(R160&gt;C160,1,0))</f>
        <v>0</v>
      </c>
      <c r="CL160" s="30">
        <f>IF(AND(C160&gt;0,S160=""),1,IF(S160&gt;C160,1,0))</f>
        <v>0</v>
      </c>
      <c r="CM160" s="30">
        <f>IF(AND(C160&gt;0,T160=""),1,IF(T160&gt;C160,1,0))</f>
        <v>0</v>
      </c>
      <c r="CN160" s="30">
        <f>IF(AND(C160&gt;0,U160=""),1,IF(U160&gt;C160,1,0))</f>
        <v>0</v>
      </c>
      <c r="CO160" s="30">
        <f>IF(AND(C160&gt;0,V160=""),1,IF(V160&gt;C160,1,0))</f>
        <v>0</v>
      </c>
      <c r="CP160" s="30">
        <f>IF(AND(E160&gt;0,OR(W160="")),1,IF((W160)&gt;E160,1,0))</f>
        <v>0</v>
      </c>
      <c r="CQ160" s="30">
        <f>IF(AND(D160&gt;0,OR(X160="")),1,IF((X160)&gt;D160,1,0))</f>
        <v>0</v>
      </c>
    </row>
    <row r="161" spans="1:95" x14ac:dyDescent="0.25">
      <c r="A161" s="845"/>
      <c r="B161" s="31" t="s">
        <v>203</v>
      </c>
      <c r="C161" s="32">
        <f t="shared" ref="C161:C162" si="57">SUM(D161:E161)</f>
        <v>0</v>
      </c>
      <c r="D161" s="33">
        <f>SUM(F161+H161+J161+L161)</f>
        <v>0</v>
      </c>
      <c r="E161" s="324">
        <f t="shared" ref="E161:E162" si="58">SUM(G161+I161+K161+M161)</f>
        <v>0</v>
      </c>
      <c r="F161" s="35"/>
      <c r="G161" s="42"/>
      <c r="H161" s="35"/>
      <c r="I161" s="42"/>
      <c r="J161" s="35"/>
      <c r="K161" s="42"/>
      <c r="L161" s="35"/>
      <c r="M161" s="325"/>
      <c r="N161" s="40"/>
      <c r="O161" s="41"/>
      <c r="P161" s="41"/>
      <c r="Q161" s="325"/>
      <c r="R161" s="40"/>
      <c r="S161" s="41"/>
      <c r="T161" s="41"/>
      <c r="U161" s="41"/>
      <c r="V161" s="36"/>
      <c r="W161" s="35"/>
      <c r="X161" s="36"/>
      <c r="Y161" t="str">
        <f>CA161&amp;CB161&amp;CC161&amp;CD161&amp;CE161&amp;CF161&amp;CG161</f>
        <v/>
      </c>
      <c r="CA161" s="29" t="str">
        <f t="shared" ref="CA161:CA162" si="59">IF(AND($C161&gt;0,R161="")," * No olvide digitar la variable Beneficiarios. Digite cero si no tiene.",IF(R161&gt;$C161," * La variable Beneficiarios no puede ser mayor al Total Ambos Sexos.",""))</f>
        <v/>
      </c>
      <c r="CB161" s="29" t="str">
        <f t="shared" ref="CB161:CB162" si="60">IF(AND($C161&gt;0,S161="")," * No olvide digitar la variable Niños, Niñas, Adolescentes y Jóvenes Mejor Niñez. Digite cero si no tiene.",IF(S161&gt;$C161," * La variable Niños, Niñas, Adolescentes y Jóvenes Mejor Niñez no puede ser mayor al Total Ambos Sexos.",""))</f>
        <v/>
      </c>
      <c r="CC161" s="29" t="str">
        <f t="shared" ref="CC161:CC162" si="61">IF(AND($C161&gt;0,T161="")," * No olvide digitar la variable Niños, Niñas, Adolescentes y Jóvenes SENAME. Digite cero si no tiene.",IF(T161&gt;$C161," * La variable Niños, Niñas, Adolescentes y Jóvenes SENAME no puede ser mayor al Total Ambos Sexos.",""))</f>
        <v/>
      </c>
      <c r="CD161" s="29" t="str">
        <f t="shared" ref="CD161:CD162" si="62">IF(AND($C161&gt;0,U161="")," * No olvide digitar la variable Pueblos Originarios. Digite cero si no tiene.",IF(U161&gt;$C161," * La variable Pueblos Originarios no puede ser mayor al Total Ambos Sexos.",""))</f>
        <v/>
      </c>
      <c r="CE161" s="29" t="str">
        <f t="shared" ref="CE161:CE162" si="63">IF(AND($C161&gt;0,V161="")," * No olvide digitar la variable Migrantes. Digite cero si no tiene.",IF(V161&gt;$C161," * La variable Migrantes no puede ser mayor al Total Ambos Sexos.",""))</f>
        <v/>
      </c>
      <c r="CF161" s="29" t="str">
        <f t="shared" ref="CF161:CF162" si="64">IF(AND($E161&gt;0,OR(W161=""))," * No olvide digitar la variable Trans (Masculino). Digite cero si no tiene.",IF((W161)&gt;$E161," * La variable Trans (Masculino) no puede ser mayor al Total Mujeres.",""))</f>
        <v/>
      </c>
      <c r="CG161" s="29" t="str">
        <f t="shared" ref="CG161:CG162" si="65">IF(AND($D161&gt;0,OR(X161=""))," * No olvide digitar la variable Trans (Femenino). Digite cero si no tiene.",IF((X161)&gt;$D161," * La variable Trans (Femenino) no puede ser mayor al Total Hombres.",""))</f>
        <v/>
      </c>
      <c r="CK161" s="30">
        <f>IF(AND(C161&gt;0,R161=""),1,IF(R161&gt;C161,1,0))</f>
        <v>0</v>
      </c>
      <c r="CL161" s="30">
        <f>IF(AND(C161&gt;0,S161=""),1,IF(S161&gt;C161,1,0))</f>
        <v>0</v>
      </c>
      <c r="CM161" s="30">
        <f>IF(AND(C161&gt;0,T161=""),1,IF(T161&gt;C161,1,0))</f>
        <v>0</v>
      </c>
      <c r="CN161" s="30">
        <f>IF(AND(C161&gt;0,U161=""),1,IF(U161&gt;C161,1,0))</f>
        <v>0</v>
      </c>
      <c r="CO161" s="30">
        <f>IF(AND(C161&gt;0,V161=""),1,IF(V161&gt;C161,1,0))</f>
        <v>0</v>
      </c>
      <c r="CP161" s="30">
        <f>IF(AND(E161&gt;0,OR(W161="")),1,IF((W161)&gt;E161,1,0))</f>
        <v>0</v>
      </c>
      <c r="CQ161" s="30">
        <f>IF(AND(D161&gt;0,OR(X161="")),1,IF((X161)&gt;D161,1,0))</f>
        <v>0</v>
      </c>
    </row>
    <row r="162" spans="1:95" x14ac:dyDescent="0.25">
      <c r="A162" s="845"/>
      <c r="B162" s="31" t="s">
        <v>176</v>
      </c>
      <c r="C162" s="186">
        <f t="shared" si="57"/>
        <v>0</v>
      </c>
      <c r="D162" s="54">
        <f>SUM(F162+H162+J162+L162)</f>
        <v>0</v>
      </c>
      <c r="E162" s="326">
        <f t="shared" si="58"/>
        <v>0</v>
      </c>
      <c r="F162" s="35"/>
      <c r="G162" s="42"/>
      <c r="H162" s="35"/>
      <c r="I162" s="42"/>
      <c r="J162" s="35"/>
      <c r="K162" s="42"/>
      <c r="L162" s="35"/>
      <c r="M162" s="325"/>
      <c r="N162" s="40"/>
      <c r="O162" s="41"/>
      <c r="P162" s="41"/>
      <c r="Q162" s="325"/>
      <c r="R162" s="40"/>
      <c r="S162" s="41"/>
      <c r="T162" s="41"/>
      <c r="U162" s="41"/>
      <c r="V162" s="36"/>
      <c r="W162" s="35"/>
      <c r="X162" s="36"/>
      <c r="Y162" t="str">
        <f>CA162&amp;CB162&amp;CC162&amp;CD162&amp;CE162&amp;CF162&amp;CG162</f>
        <v/>
      </c>
      <c r="CA162" s="29" t="str">
        <f t="shared" si="59"/>
        <v/>
      </c>
      <c r="CB162" s="29" t="str">
        <f t="shared" si="60"/>
        <v/>
      </c>
      <c r="CC162" s="29" t="str">
        <f t="shared" si="61"/>
        <v/>
      </c>
      <c r="CD162" s="29" t="str">
        <f t="shared" si="62"/>
        <v/>
      </c>
      <c r="CE162" s="29" t="str">
        <f t="shared" si="63"/>
        <v/>
      </c>
      <c r="CF162" s="29" t="str">
        <f t="shared" si="64"/>
        <v/>
      </c>
      <c r="CG162" s="29" t="str">
        <f t="shared" si="65"/>
        <v/>
      </c>
      <c r="CK162" s="30">
        <f>IF(AND(C162&gt;0,R162=""),1,IF(R162&gt;C162,1,0))</f>
        <v>0</v>
      </c>
      <c r="CL162" s="30">
        <f>IF(AND(C162&gt;0,S162=""),1,IF(S162&gt;C162,1,0))</f>
        <v>0</v>
      </c>
      <c r="CM162" s="30">
        <f>IF(AND(C162&gt;0,T162=""),1,IF(T162&gt;C162,1,0))</f>
        <v>0</v>
      </c>
      <c r="CN162" s="30">
        <f>IF(AND(C162&gt;0,U162=""),1,IF(U162&gt;C162,1,0))</f>
        <v>0</v>
      </c>
      <c r="CO162" s="30">
        <f>IF(AND(C162&gt;0,V162=""),1,IF(V162&gt;C162,1,0))</f>
        <v>0</v>
      </c>
      <c r="CP162" s="30">
        <f>IF(AND(E162&gt;0,OR(W162="")),1,IF((W162)&gt;E162,1,0))</f>
        <v>0</v>
      </c>
      <c r="CQ162" s="30">
        <f>IF(AND(D162&gt;0,OR(X162="")),1,IF((X162)&gt;D162,1,0))</f>
        <v>0</v>
      </c>
    </row>
    <row r="163" spans="1:95" x14ac:dyDescent="0.25">
      <c r="A163" s="327"/>
      <c r="B163" s="55" t="s">
        <v>48</v>
      </c>
      <c r="C163" s="56">
        <f>SUM(C160:C162)</f>
        <v>0</v>
      </c>
      <c r="D163" s="57">
        <f t="shared" ref="D163:Q163" si="66">SUM(D160:D162)</f>
        <v>0</v>
      </c>
      <c r="E163" s="328">
        <f t="shared" si="66"/>
        <v>0</v>
      </c>
      <c r="F163" s="59">
        <f t="shared" si="66"/>
        <v>0</v>
      </c>
      <c r="G163" s="66">
        <f t="shared" si="66"/>
        <v>0</v>
      </c>
      <c r="H163" s="59">
        <f t="shared" si="66"/>
        <v>0</v>
      </c>
      <c r="I163" s="66">
        <f t="shared" si="66"/>
        <v>0</v>
      </c>
      <c r="J163" s="59">
        <f t="shared" si="66"/>
        <v>0</v>
      </c>
      <c r="K163" s="66">
        <f t="shared" si="66"/>
        <v>0</v>
      </c>
      <c r="L163" s="59">
        <f t="shared" si="66"/>
        <v>0</v>
      </c>
      <c r="M163" s="123">
        <f t="shared" si="66"/>
        <v>0</v>
      </c>
      <c r="N163" s="64">
        <f t="shared" si="66"/>
        <v>0</v>
      </c>
      <c r="O163" s="65">
        <f t="shared" si="66"/>
        <v>0</v>
      </c>
      <c r="P163" s="65">
        <f t="shared" si="66"/>
        <v>0</v>
      </c>
      <c r="Q163" s="123">
        <f t="shared" si="66"/>
        <v>0</v>
      </c>
      <c r="R163" s="64">
        <f>SUM(R160:R162)</f>
        <v>0</v>
      </c>
      <c r="S163" s="65">
        <f t="shared" ref="S163:X163" si="67">SUM(S160:S162)</f>
        <v>0</v>
      </c>
      <c r="T163" s="65">
        <f t="shared" si="67"/>
        <v>0</v>
      </c>
      <c r="U163" s="65">
        <f t="shared" si="67"/>
        <v>0</v>
      </c>
      <c r="V163" s="60">
        <f t="shared" si="67"/>
        <v>0</v>
      </c>
      <c r="W163" s="59">
        <f t="shared" si="67"/>
        <v>0</v>
      </c>
      <c r="X163" s="60">
        <f t="shared" si="67"/>
        <v>0</v>
      </c>
    </row>
    <row r="164" spans="1:95" x14ac:dyDescent="0.25">
      <c r="A164" s="845" t="s">
        <v>204</v>
      </c>
      <c r="B164" s="17" t="s">
        <v>38</v>
      </c>
      <c r="C164" s="283">
        <f>SUM(D164:E164)</f>
        <v>0</v>
      </c>
      <c r="D164" s="329">
        <f>SUM(F164+H164+J164+L164)</f>
        <v>0</v>
      </c>
      <c r="E164" s="330">
        <f>SUM(G164+I164+K164+M164)</f>
        <v>0</v>
      </c>
      <c r="F164" s="21"/>
      <c r="G164" s="28"/>
      <c r="H164" s="21"/>
      <c r="I164" s="28"/>
      <c r="J164" s="21"/>
      <c r="K164" s="28"/>
      <c r="L164" s="21"/>
      <c r="M164" s="323"/>
      <c r="N164" s="40"/>
      <c r="O164" s="41"/>
      <c r="P164" s="41"/>
      <c r="Q164" s="325"/>
      <c r="R164" s="40"/>
      <c r="S164" s="41"/>
      <c r="T164" s="41"/>
      <c r="U164" s="41"/>
      <c r="V164" s="36"/>
      <c r="W164" s="35"/>
      <c r="X164" s="36"/>
      <c r="Y164" t="str">
        <f>CA164&amp;CB164&amp;CC164&amp;CD164&amp;CE164&amp;CF164&amp;CG164</f>
        <v/>
      </c>
      <c r="CA164" s="29" t="str">
        <f t="shared" ref="CA164:CA166" si="68">IF(AND($C164&gt;0,R164="")," * No olvide digitar la variable Beneficiarios. Digite cero si no tiene.",IF(R164&gt;$C164," * La variable Beneficiarios no puede ser mayor al Total Ambos Sexos.",""))</f>
        <v/>
      </c>
      <c r="CB164" s="29" t="str">
        <f t="shared" ref="CB164:CB166" si="69">IF(AND($C164&gt;0,S164="")," * No olvide digitar la variable Niños, Niñas, Adolescentes y Jóvenes Mejor Niñez. Digite cero si no tiene.",IF(S164&gt;$C164," * La variable Niños, Niñas, Adolescentes y Jóvenes Mejor Niñez no puede ser mayor al Total Ambos Sexos.",""))</f>
        <v/>
      </c>
      <c r="CC164" s="29" t="str">
        <f t="shared" ref="CC164:CC166" si="70">IF(AND($C164&gt;0,T164="")," * No olvide digitar la variable Niños, Niñas, Adolescentes y Jóvenes SENAME. Digite cero si no tiene.",IF(T164&gt;$C164," * La variable Niños, Niñas, Adolescentes y Jóvenes SENAME no puede ser mayor al Total Ambos Sexos.",""))</f>
        <v/>
      </c>
      <c r="CD164" s="29" t="str">
        <f t="shared" ref="CD164:CD166" si="71">IF(AND($C164&gt;0,U164="")," * No olvide digitar la variable Pueblos Originarios. Digite cero si no tiene.",IF(U164&gt;$C164," * La variable Pueblos Originarios no puede ser mayor al Total Ambos Sexos.",""))</f>
        <v/>
      </c>
      <c r="CE164" s="29" t="str">
        <f t="shared" ref="CE164:CE166" si="72">IF(AND($C164&gt;0,V164="")," * No olvide digitar la variable Migrantes. Digite cero si no tiene.",IF(V164&gt;$C164," * La variable Migrantes no puede ser mayor al Total Ambos Sexos.",""))</f>
        <v/>
      </c>
      <c r="CF164" s="29" t="str">
        <f t="shared" ref="CF164:CF166" si="73">IF(AND($E164&gt;0,OR(W164=""))," * No olvide digitar la variable Trans (Masculino). Digite cero si no tiene.",IF((W164)&gt;$E164," * La variable Trans (Masculino) no puede ser mayor al Total Mujeres.",""))</f>
        <v/>
      </c>
      <c r="CG164" s="29" t="str">
        <f t="shared" ref="CG164:CG166" si="74">IF(AND($D164&gt;0,OR(X164=""))," * No olvide digitar la variable Trans (Femenino). Digite cero si no tiene.",IF((X164)&gt;$D164," * La variable Trans (Femenino) no puede ser mayor al Total Hombres.",""))</f>
        <v/>
      </c>
      <c r="CK164" s="30">
        <f>IF(AND(C164&gt;0,R164=""),1,IF(R164&gt;C164,1,0))</f>
        <v>0</v>
      </c>
      <c r="CL164" s="30">
        <f>IF(AND(C164&gt;0,S164=""),1,IF(S164&gt;C164,1,0))</f>
        <v>0</v>
      </c>
      <c r="CM164" s="30">
        <f>IF(AND(C164&gt;0,T164=""),1,IF(T164&gt;C164,1,0))</f>
        <v>0</v>
      </c>
      <c r="CN164" s="30">
        <f>IF(AND(C164&gt;0,U164=""),1,IF(U164&gt;C164,1,0))</f>
        <v>0</v>
      </c>
      <c r="CO164" s="30">
        <f>IF(AND(C164&gt;0,V164=""),1,IF(V164&gt;C164,1,0))</f>
        <v>0</v>
      </c>
      <c r="CP164" s="30">
        <f>IF(AND(E164&gt;0,OR(W164="")),1,IF((W164)&gt;E164,1,0))</f>
        <v>0</v>
      </c>
      <c r="CQ164" s="30">
        <f>IF(AND(D164&gt;0,OR(X164="")),1,IF((X164)&gt;D164,1,0))</f>
        <v>0</v>
      </c>
    </row>
    <row r="165" spans="1:95" x14ac:dyDescent="0.25">
      <c r="A165" s="845"/>
      <c r="B165" s="31" t="s">
        <v>203</v>
      </c>
      <c r="C165" s="32">
        <f t="shared" ref="C165" si="75">SUM(D165:E165)</f>
        <v>0</v>
      </c>
      <c r="D165" s="33">
        <f>SUM(F165+H165+J165+L165)</f>
        <v>0</v>
      </c>
      <c r="E165" s="324">
        <f t="shared" ref="E165:E167" si="76">SUM(G165+I165+K165+M165)</f>
        <v>0</v>
      </c>
      <c r="F165" s="35"/>
      <c r="G165" s="42"/>
      <c r="H165" s="35"/>
      <c r="I165" s="42"/>
      <c r="J165" s="35"/>
      <c r="K165" s="42"/>
      <c r="L165" s="35"/>
      <c r="M165" s="325"/>
      <c r="N165" s="40"/>
      <c r="O165" s="41"/>
      <c r="P165" s="41"/>
      <c r="Q165" s="325"/>
      <c r="R165" s="40"/>
      <c r="S165" s="41"/>
      <c r="T165" s="41"/>
      <c r="U165" s="41"/>
      <c r="V165" s="36"/>
      <c r="W165" s="35"/>
      <c r="X165" s="36"/>
      <c r="Y165" t="str">
        <f>CA165&amp;CB165&amp;CC165&amp;CD165&amp;CE165&amp;CF165&amp;CG165</f>
        <v/>
      </c>
      <c r="CA165" s="29" t="str">
        <f t="shared" si="68"/>
        <v/>
      </c>
      <c r="CB165" s="29" t="str">
        <f t="shared" si="69"/>
        <v/>
      </c>
      <c r="CC165" s="29" t="str">
        <f t="shared" si="70"/>
        <v/>
      </c>
      <c r="CD165" s="29" t="str">
        <f t="shared" si="71"/>
        <v/>
      </c>
      <c r="CE165" s="29" t="str">
        <f t="shared" si="72"/>
        <v/>
      </c>
      <c r="CF165" s="29" t="str">
        <f t="shared" si="73"/>
        <v/>
      </c>
      <c r="CG165" s="29" t="str">
        <f t="shared" si="74"/>
        <v/>
      </c>
      <c r="CK165" s="30">
        <f>IF(AND(C165&gt;0,R165=""),1,IF(R165&gt;C165,1,0))</f>
        <v>0</v>
      </c>
      <c r="CL165" s="30">
        <f>IF(AND(C165&gt;0,S165=""),1,IF(S165&gt;C165,1,0))</f>
        <v>0</v>
      </c>
      <c r="CM165" s="30">
        <f>IF(AND(C165&gt;0,T165=""),1,IF(T165&gt;C165,1,0))</f>
        <v>0</v>
      </c>
      <c r="CN165" s="30">
        <f>IF(AND(C165&gt;0,U165=""),1,IF(U165&gt;C165,1,0))</f>
        <v>0</v>
      </c>
      <c r="CO165" s="30">
        <f>IF(AND(C165&gt;0,V165=""),1,IF(V165&gt;C165,1,0))</f>
        <v>0</v>
      </c>
      <c r="CP165" s="30">
        <f>IF(AND(E165&gt;0,OR(W165="")),1,IF((W165)&gt;E165,1,0))</f>
        <v>0</v>
      </c>
      <c r="CQ165" s="30">
        <f>IF(AND(D165&gt;0,OR(X165="")),1,IF((X165)&gt;D165,1,0))</f>
        <v>0</v>
      </c>
    </row>
    <row r="166" spans="1:95" x14ac:dyDescent="0.25">
      <c r="A166" s="845"/>
      <c r="B166" s="31" t="s">
        <v>176</v>
      </c>
      <c r="C166" s="186">
        <f>SUM(D166:E166)</f>
        <v>0</v>
      </c>
      <c r="D166" s="54">
        <f>SUM(F166+H166+J166+L166)</f>
        <v>0</v>
      </c>
      <c r="E166" s="326">
        <f t="shared" si="76"/>
        <v>0</v>
      </c>
      <c r="F166" s="35"/>
      <c r="G166" s="42"/>
      <c r="H166" s="35"/>
      <c r="I166" s="42"/>
      <c r="J166" s="35"/>
      <c r="K166" s="42"/>
      <c r="L166" s="35"/>
      <c r="M166" s="325"/>
      <c r="N166" s="40"/>
      <c r="O166" s="41"/>
      <c r="P166" s="41"/>
      <c r="Q166" s="325"/>
      <c r="R166" s="40"/>
      <c r="S166" s="41"/>
      <c r="T166" s="41"/>
      <c r="U166" s="41"/>
      <c r="V166" s="36"/>
      <c r="W166" s="35"/>
      <c r="X166" s="36"/>
      <c r="Y166" t="str">
        <f>CA166&amp;CB166&amp;CC166&amp;CD166&amp;CE166&amp;CF166&amp;CG166</f>
        <v/>
      </c>
      <c r="CA166" s="29" t="str">
        <f t="shared" si="68"/>
        <v/>
      </c>
      <c r="CB166" s="29" t="str">
        <f t="shared" si="69"/>
        <v/>
      </c>
      <c r="CC166" s="29" t="str">
        <f t="shared" si="70"/>
        <v/>
      </c>
      <c r="CD166" s="29" t="str">
        <f t="shared" si="71"/>
        <v/>
      </c>
      <c r="CE166" s="29" t="str">
        <f t="shared" si="72"/>
        <v/>
      </c>
      <c r="CF166" s="29" t="str">
        <f t="shared" si="73"/>
        <v/>
      </c>
      <c r="CG166" s="29" t="str">
        <f t="shared" si="74"/>
        <v/>
      </c>
      <c r="CK166" s="30">
        <f>IF(AND(C166&gt;0,R166=""),1,IF(R166&gt;C166,1,0))</f>
        <v>0</v>
      </c>
      <c r="CL166" s="30">
        <f>IF(AND(C166&gt;0,S166=""),1,IF(S166&gt;C166,1,0))</f>
        <v>0</v>
      </c>
      <c r="CM166" s="30">
        <f>IF(AND(C166&gt;0,T166=""),1,IF(T166&gt;C166,1,0))</f>
        <v>0</v>
      </c>
      <c r="CN166" s="30">
        <f>IF(AND(C166&gt;0,U166=""),1,IF(U166&gt;C166,1,0))</f>
        <v>0</v>
      </c>
      <c r="CO166" s="30">
        <f>IF(AND(C166&gt;0,V166=""),1,IF(V166&gt;C166,1,0))</f>
        <v>0</v>
      </c>
      <c r="CP166" s="30">
        <f>IF(AND(E166&gt;0,OR(W166="")),1,IF((W166)&gt;E166,1,0))</f>
        <v>0</v>
      </c>
      <c r="CQ166" s="30">
        <f>IF(AND(D166&gt;0,OR(X166="")),1,IF((X166)&gt;D166,1,0))</f>
        <v>0</v>
      </c>
    </row>
    <row r="167" spans="1:95" x14ac:dyDescent="0.25">
      <c r="A167" s="327"/>
      <c r="B167" s="55" t="s">
        <v>48</v>
      </c>
      <c r="C167" s="186">
        <f>SUM(D167:E167)</f>
        <v>0</v>
      </c>
      <c r="D167" s="54">
        <f>SUM(F167+H167+J167+L167)</f>
        <v>0</v>
      </c>
      <c r="E167" s="326">
        <f t="shared" si="76"/>
        <v>0</v>
      </c>
      <c r="F167" s="59">
        <f t="shared" ref="F167:Q167" si="77">SUM(F164:F166)</f>
        <v>0</v>
      </c>
      <c r="G167" s="66">
        <f t="shared" si="77"/>
        <v>0</v>
      </c>
      <c r="H167" s="59">
        <f t="shared" si="77"/>
        <v>0</v>
      </c>
      <c r="I167" s="66">
        <f t="shared" si="77"/>
        <v>0</v>
      </c>
      <c r="J167" s="59">
        <f t="shared" si="77"/>
        <v>0</v>
      </c>
      <c r="K167" s="66">
        <f t="shared" si="77"/>
        <v>0</v>
      </c>
      <c r="L167" s="59">
        <f t="shared" si="77"/>
        <v>0</v>
      </c>
      <c r="M167" s="123">
        <f t="shared" si="77"/>
        <v>0</v>
      </c>
      <c r="N167" s="64">
        <f t="shared" si="77"/>
        <v>0</v>
      </c>
      <c r="O167" s="65">
        <f t="shared" si="77"/>
        <v>0</v>
      </c>
      <c r="P167" s="65">
        <f t="shared" si="77"/>
        <v>0</v>
      </c>
      <c r="Q167" s="123">
        <f t="shared" si="77"/>
        <v>0</v>
      </c>
      <c r="R167" s="64">
        <f>SUM(R164:R166)</f>
        <v>0</v>
      </c>
      <c r="S167" s="65">
        <f t="shared" ref="S167:X167" si="78">SUM(S164:S166)</f>
        <v>0</v>
      </c>
      <c r="T167" s="65">
        <f t="shared" si="78"/>
        <v>0</v>
      </c>
      <c r="U167" s="65">
        <f t="shared" si="78"/>
        <v>0</v>
      </c>
      <c r="V167" s="60">
        <f t="shared" si="78"/>
        <v>0</v>
      </c>
      <c r="W167" s="59">
        <f t="shared" si="78"/>
        <v>0</v>
      </c>
      <c r="X167" s="60">
        <f t="shared" si="78"/>
        <v>0</v>
      </c>
    </row>
    <row r="168" spans="1:95" x14ac:dyDescent="0.25">
      <c r="A168" s="845" t="s">
        <v>49</v>
      </c>
      <c r="B168" s="845"/>
      <c r="C168" s="186">
        <f>SUM(D168:E168)</f>
        <v>0</v>
      </c>
      <c r="D168" s="54">
        <f>SUM(F168+H168+J168+L168)</f>
        <v>0</v>
      </c>
      <c r="E168" s="326">
        <f>SUM(G168+I168+K168+M168)</f>
        <v>0</v>
      </c>
      <c r="F168" s="69"/>
      <c r="G168" s="70"/>
      <c r="H168" s="69"/>
      <c r="I168" s="70"/>
      <c r="J168" s="69"/>
      <c r="K168" s="70"/>
      <c r="L168" s="69"/>
      <c r="M168" s="331"/>
      <c r="N168" s="74"/>
      <c r="O168" s="75"/>
      <c r="P168" s="75"/>
      <c r="Q168" s="331"/>
      <c r="R168" s="74"/>
      <c r="S168" s="75"/>
      <c r="T168" s="75"/>
      <c r="U168" s="75"/>
      <c r="V168" s="70"/>
      <c r="W168" s="69"/>
      <c r="X168" s="70"/>
      <c r="Y168" t="str">
        <f>CA168&amp;CB168&amp;CC168&amp;CD168&amp;CE168&amp;CF168&amp;CG168</f>
        <v/>
      </c>
      <c r="CA168" s="29" t="str">
        <f>IF(AND($C168&gt;0,R168="")," * No olvide digitar la variable Beneficiarios. Digite cero si no tiene.",IF(R168&gt;$C168," * La variable Beneficiarios no puede ser mayor al Total Ambos Sexos.",""))</f>
        <v/>
      </c>
      <c r="CB168" s="29" t="str">
        <f>IF(AND($C168&gt;0,S168="")," * No olvide digitar la variable Niños, Niñas, Adolescentes y Jóvenes Mejor Niñez. Digite cero si no tiene.",IF(S168&gt;$C168," * La variable Niños, Niñas, Adolescentes y Jóvenes Mejor Niñez no puede ser mayor al Total Ambos Sexos.",""))</f>
        <v/>
      </c>
      <c r="CC168" s="29" t="str">
        <f>IF(AND($C168&gt;0,T168="")," * No olvide digitar la variable Niños, Niñas, Adolescentes y Jóvenes SENAME. Digite cero si no tiene.",IF(T168&gt;$C168," * La variable Niños, Niñas, Adolescentes y Jóvenes SENAME no puede ser mayor al Total Ambos Sexos.",""))</f>
        <v/>
      </c>
      <c r="CD168" s="29" t="str">
        <f>IF(AND($C168&gt;0,U168="")," * No olvide digitar la variable Pueblos Originarios. Digite cero si no tiene.",IF(U168&gt;$C168," * La variable Pueblos Originarios no puede ser mayor al Total Ambos Sexos.",""))</f>
        <v/>
      </c>
      <c r="CE168" s="29" t="str">
        <f>IF(AND($C168&gt;0,V168="")," * No olvide digitar la variable Migrantes. Digite cero si no tiene.",IF(V168&gt;$C168," * La variable Migrantes no puede ser mayor al Total Ambos Sexos.",""))</f>
        <v/>
      </c>
      <c r="CF168" s="29" t="str">
        <f>IF(AND($E168&gt;0,OR(W168=""))," * No olvide digitar la variable Trans (Masculino). Digite cero si no tiene.",IF((W168)&gt;$E168," * La variable Trans (Masculino) no puede ser mayor al Total Mujeres.",""))</f>
        <v/>
      </c>
      <c r="CG168" s="29" t="str">
        <f>IF(AND($D168&gt;0,OR(X168=""))," * No olvide digitar la variable Trans (Femenino). Digite cero si no tiene.",IF((X168)&gt;$D168," * La variable Trans (Femenino) no puede ser mayor al Total Hombres.",""))</f>
        <v/>
      </c>
      <c r="CK168" s="30">
        <f>IF(AND(C168&gt;0,R168=""),1,IF(R168&gt;C168,1,0))</f>
        <v>0</v>
      </c>
      <c r="CL168" s="30">
        <f>IF(AND(C168&gt;0,S168=""),1,IF(S168&gt;C168,1,0))</f>
        <v>0</v>
      </c>
      <c r="CM168" s="30">
        <f>IF(AND(C168&gt;0,T168=""),1,IF(T168&gt;C168,1,0))</f>
        <v>0</v>
      </c>
      <c r="CN168" s="30">
        <f>IF(AND(C168&gt;0,U168=""),1,IF(U168&gt;C168,1,0))</f>
        <v>0</v>
      </c>
      <c r="CO168" s="30">
        <f>IF(AND(C168&gt;0,V168=""),1,IF(V168&gt;C168,1,0))</f>
        <v>0</v>
      </c>
      <c r="CP168" s="30">
        <f>IF(AND(E168&gt;0,OR(W168="")),1,IF((W168)&gt;E168,1,0))</f>
        <v>0</v>
      </c>
      <c r="CQ168" s="30">
        <f>IF(AND(D168&gt;0,OR(X168="")),1,IF((X168)&gt;D168,1,0))</f>
        <v>0</v>
      </c>
    </row>
    <row r="169" spans="1:95" x14ac:dyDescent="0.25">
      <c r="A169" s="103" t="s">
        <v>205</v>
      </c>
      <c r="B169" s="332"/>
      <c r="C169" s="332"/>
      <c r="D169" s="332"/>
    </row>
    <row r="170" spans="1:95" x14ac:dyDescent="0.25">
      <c r="A170" s="772" t="s">
        <v>104</v>
      </c>
      <c r="B170" s="772" t="s">
        <v>105</v>
      </c>
      <c r="C170" s="846" t="s">
        <v>206</v>
      </c>
      <c r="D170" s="853" t="s">
        <v>207</v>
      </c>
    </row>
    <row r="171" spans="1:95" x14ac:dyDescent="0.25">
      <c r="A171" s="830"/>
      <c r="B171" s="830"/>
      <c r="C171" s="847"/>
      <c r="D171" s="854"/>
    </row>
    <row r="172" spans="1:95" x14ac:dyDescent="0.25">
      <c r="A172" s="333" t="s">
        <v>108</v>
      </c>
      <c r="B172" s="228"/>
      <c r="C172" s="229"/>
      <c r="D172" s="230"/>
    </row>
    <row r="173" spans="1:95" x14ac:dyDescent="0.25">
      <c r="A173" s="334" t="s">
        <v>208</v>
      </c>
      <c r="B173" s="231"/>
      <c r="C173" s="232"/>
      <c r="D173" s="233"/>
    </row>
    <row r="174" spans="1:95" x14ac:dyDescent="0.25">
      <c r="A174" s="335" t="s">
        <v>209</v>
      </c>
      <c r="B174" s="238"/>
      <c r="C174" s="239"/>
      <c r="D174" s="240"/>
    </row>
    <row r="175" spans="1:95" x14ac:dyDescent="0.25">
      <c r="A175" s="103" t="s">
        <v>210</v>
      </c>
    </row>
    <row r="176" spans="1:95" x14ac:dyDescent="0.25">
      <c r="A176" s="752" t="s">
        <v>211</v>
      </c>
      <c r="B176" s="755" t="s">
        <v>191</v>
      </c>
      <c r="C176" s="756"/>
      <c r="D176" s="757"/>
      <c r="E176" s="761" t="s">
        <v>6</v>
      </c>
      <c r="F176" s="762"/>
      <c r="G176" s="762"/>
      <c r="H176" s="762"/>
      <c r="I176" s="762"/>
      <c r="J176" s="762"/>
      <c r="K176" s="762"/>
      <c r="L176" s="336"/>
      <c r="M176" s="764" t="s">
        <v>212</v>
      </c>
      <c r="N176" s="757" t="s">
        <v>213</v>
      </c>
    </row>
    <row r="177" spans="1:14" x14ac:dyDescent="0.25">
      <c r="A177" s="753"/>
      <c r="B177" s="826"/>
      <c r="C177" s="827"/>
      <c r="D177" s="828"/>
      <c r="E177" s="761" t="s">
        <v>214</v>
      </c>
      <c r="F177" s="775"/>
      <c r="G177" s="761" t="s">
        <v>215</v>
      </c>
      <c r="H177" s="775"/>
      <c r="I177" s="761" t="s">
        <v>216</v>
      </c>
      <c r="J177" s="775"/>
      <c r="K177" s="761" t="s">
        <v>201</v>
      </c>
      <c r="L177" s="762"/>
      <c r="M177" s="765"/>
      <c r="N177" s="779"/>
    </row>
    <row r="178" spans="1:14" x14ac:dyDescent="0.25">
      <c r="A178" s="825"/>
      <c r="B178" s="12" t="s">
        <v>34</v>
      </c>
      <c r="C178" s="337" t="s">
        <v>35</v>
      </c>
      <c r="D178" s="14" t="s">
        <v>36</v>
      </c>
      <c r="E178" s="15" t="s">
        <v>35</v>
      </c>
      <c r="F178" s="107" t="s">
        <v>36</v>
      </c>
      <c r="G178" s="15" t="s">
        <v>35</v>
      </c>
      <c r="H178" s="107" t="s">
        <v>36</v>
      </c>
      <c r="I178" s="15" t="s">
        <v>35</v>
      </c>
      <c r="J178" s="107" t="s">
        <v>36</v>
      </c>
      <c r="K178" s="15" t="s">
        <v>35</v>
      </c>
      <c r="L178" s="108" t="s">
        <v>36</v>
      </c>
      <c r="M178" s="766"/>
      <c r="N178" s="828"/>
    </row>
    <row r="179" spans="1:14" x14ac:dyDescent="0.25">
      <c r="A179" s="333" t="s">
        <v>217</v>
      </c>
      <c r="B179" s="18">
        <f>SUM(C179:D179)</f>
        <v>0</v>
      </c>
      <c r="C179" s="19">
        <f>SUM(E179+G179+I179+K179)</f>
        <v>0</v>
      </c>
      <c r="D179" s="20">
        <f>SUM(F179+H179+J179+L179)</f>
        <v>0</v>
      </c>
      <c r="E179" s="21"/>
      <c r="F179" s="28"/>
      <c r="G179" s="21"/>
      <c r="H179" s="28"/>
      <c r="I179" s="21"/>
      <c r="J179" s="28"/>
      <c r="K179" s="21"/>
      <c r="L179" s="162"/>
      <c r="M179" s="338"/>
      <c r="N179" s="230"/>
    </row>
    <row r="180" spans="1:14" x14ac:dyDescent="0.25">
      <c r="A180" s="327" t="s">
        <v>218</v>
      </c>
      <c r="B180" s="186">
        <f t="shared" ref="B180" si="79">SUM(C180:D180)</f>
        <v>0</v>
      </c>
      <c r="C180" s="33">
        <f>SUM(E180+G180+I180+K180)</f>
        <v>0</v>
      </c>
      <c r="D180" s="34">
        <f>SUM(F180+H180+J180+L180)</f>
        <v>0</v>
      </c>
      <c r="E180" s="35"/>
      <c r="F180" s="42"/>
      <c r="G180" s="35"/>
      <c r="H180" s="42"/>
      <c r="I180" s="35"/>
      <c r="J180" s="42"/>
      <c r="K180" s="35"/>
      <c r="L180" s="99"/>
      <c r="M180" s="339"/>
      <c r="N180" s="233"/>
    </row>
    <row r="181" spans="1:14" x14ac:dyDescent="0.25">
      <c r="A181" s="340" t="s">
        <v>48</v>
      </c>
      <c r="B181" s="56">
        <f>SUM(B179:B180)</f>
        <v>0</v>
      </c>
      <c r="C181" s="57">
        <f t="shared" ref="C181:N181" si="80">SUM(C179:C180)</f>
        <v>0</v>
      </c>
      <c r="D181" s="341">
        <f t="shared" si="80"/>
        <v>0</v>
      </c>
      <c r="E181" s="56">
        <f>SUM(E179:E180)</f>
        <v>0</v>
      </c>
      <c r="F181" s="341">
        <f t="shared" si="80"/>
        <v>0</v>
      </c>
      <c r="G181" s="56">
        <f t="shared" si="80"/>
        <v>0</v>
      </c>
      <c r="H181" s="341">
        <f t="shared" si="80"/>
        <v>0</v>
      </c>
      <c r="I181" s="56">
        <f t="shared" si="80"/>
        <v>0</v>
      </c>
      <c r="J181" s="341">
        <f t="shared" si="80"/>
        <v>0</v>
      </c>
      <c r="K181" s="56">
        <f t="shared" si="80"/>
        <v>0</v>
      </c>
      <c r="L181" s="341">
        <f t="shared" si="80"/>
        <v>0</v>
      </c>
      <c r="M181" s="342">
        <f t="shared" si="80"/>
        <v>0</v>
      </c>
      <c r="N181" s="58">
        <f t="shared" si="80"/>
        <v>0</v>
      </c>
    </row>
    <row r="205" spans="1:2" x14ac:dyDescent="0.25">
      <c r="A205" s="343">
        <f>SUM(C12:C21,C23:C26,B30:B32,E30:E32,B36:B38,E36:E38,C41:C44,C49:C50,C55:C76,B80:I83,B86:D93,B97:F101,B106:F108,B114:B116,B120:E120,B124:B126,B130,C135:C138,B143:B150,B154:C155,C160:C168,B172:D174,B179:B181)</f>
        <v>15562</v>
      </c>
      <c r="B205" s="344">
        <f>SUM(CK12:CS168)</f>
        <v>0</v>
      </c>
    </row>
  </sheetData>
  <mergeCells count="228">
    <mergeCell ref="A176:A178"/>
    <mergeCell ref="B176:D177"/>
    <mergeCell ref="E176:K176"/>
    <mergeCell ref="M176:M178"/>
    <mergeCell ref="N176:N178"/>
    <mergeCell ref="E177:F177"/>
    <mergeCell ref="G177:H177"/>
    <mergeCell ref="I177:J177"/>
    <mergeCell ref="K177:L177"/>
    <mergeCell ref="A160:A162"/>
    <mergeCell ref="A164:A166"/>
    <mergeCell ref="A168:B168"/>
    <mergeCell ref="A170:A171"/>
    <mergeCell ref="B170:B171"/>
    <mergeCell ref="C170:C171"/>
    <mergeCell ref="U157:U159"/>
    <mergeCell ref="V157:V159"/>
    <mergeCell ref="W157:X157"/>
    <mergeCell ref="F158:G158"/>
    <mergeCell ref="H158:I158"/>
    <mergeCell ref="J158:K158"/>
    <mergeCell ref="L158:M158"/>
    <mergeCell ref="W158:W159"/>
    <mergeCell ref="X158:X159"/>
    <mergeCell ref="O157:O159"/>
    <mergeCell ref="P157:P159"/>
    <mergeCell ref="Q157:Q159"/>
    <mergeCell ref="R157:R159"/>
    <mergeCell ref="S157:S159"/>
    <mergeCell ref="T157:T159"/>
    <mergeCell ref="D170:D171"/>
    <mergeCell ref="AP132:AP134"/>
    <mergeCell ref="AQ132:AQ134"/>
    <mergeCell ref="AR132:AR134"/>
    <mergeCell ref="AN132:AN134"/>
    <mergeCell ref="AO132:AO134"/>
    <mergeCell ref="A156:E156"/>
    <mergeCell ref="A157:A159"/>
    <mergeCell ref="B157:B159"/>
    <mergeCell ref="C157:E158"/>
    <mergeCell ref="F157:M157"/>
    <mergeCell ref="N157:N159"/>
    <mergeCell ref="A135:A138"/>
    <mergeCell ref="A140:A142"/>
    <mergeCell ref="B140:F140"/>
    <mergeCell ref="G140:G142"/>
    <mergeCell ref="H140:I141"/>
    <mergeCell ref="B141:B142"/>
    <mergeCell ref="C141:F141"/>
    <mergeCell ref="F133:G133"/>
    <mergeCell ref="H133:I133"/>
    <mergeCell ref="J133:K133"/>
    <mergeCell ref="L133:M133"/>
    <mergeCell ref="N133:O133"/>
    <mergeCell ref="P133:Q133"/>
    <mergeCell ref="R133:S133"/>
    <mergeCell ref="A132:A134"/>
    <mergeCell ref="B132:B134"/>
    <mergeCell ref="C132:E133"/>
    <mergeCell ref="F132:AM132"/>
    <mergeCell ref="T133:U133"/>
    <mergeCell ref="V133:W133"/>
    <mergeCell ref="X133:Y133"/>
    <mergeCell ref="Z133:AA133"/>
    <mergeCell ref="AB133:AC133"/>
    <mergeCell ref="AD133:AE133"/>
    <mergeCell ref="AF133:AG133"/>
    <mergeCell ref="AH133:AI133"/>
    <mergeCell ref="AJ133:AK133"/>
    <mergeCell ref="AL133:AM133"/>
    <mergeCell ref="G122:H122"/>
    <mergeCell ref="I122:J122"/>
    <mergeCell ref="A128:A129"/>
    <mergeCell ref="B128:B129"/>
    <mergeCell ref="C128:D128"/>
    <mergeCell ref="E128:F128"/>
    <mergeCell ref="G128:I128"/>
    <mergeCell ref="A118:A119"/>
    <mergeCell ref="B118:D118"/>
    <mergeCell ref="E118:E119"/>
    <mergeCell ref="A122:A123"/>
    <mergeCell ref="B122:D122"/>
    <mergeCell ref="E122:F122"/>
    <mergeCell ref="A111:A113"/>
    <mergeCell ref="B111:D112"/>
    <mergeCell ref="E111:M111"/>
    <mergeCell ref="O111:O113"/>
    <mergeCell ref="P111:P113"/>
    <mergeCell ref="E112:F112"/>
    <mergeCell ref="G112:H112"/>
    <mergeCell ref="I112:J112"/>
    <mergeCell ref="K112:L112"/>
    <mergeCell ref="M112:N112"/>
    <mergeCell ref="A104:A105"/>
    <mergeCell ref="B104:B105"/>
    <mergeCell ref="C104:C105"/>
    <mergeCell ref="D104:D105"/>
    <mergeCell ref="E104:E105"/>
    <mergeCell ref="F104:F105"/>
    <mergeCell ref="B78:C78"/>
    <mergeCell ref="D78:E78"/>
    <mergeCell ref="F78:G78"/>
    <mergeCell ref="H78:I78"/>
    <mergeCell ref="A95:A96"/>
    <mergeCell ref="B95:B96"/>
    <mergeCell ref="C95:C96"/>
    <mergeCell ref="D95:D96"/>
    <mergeCell ref="E95:F95"/>
    <mergeCell ref="A61:A62"/>
    <mergeCell ref="A63:A66"/>
    <mergeCell ref="A67:A68"/>
    <mergeCell ref="A69:A70"/>
    <mergeCell ref="A71:A76"/>
    <mergeCell ref="A78:A79"/>
    <mergeCell ref="A55:A60"/>
    <mergeCell ref="AL52:AL54"/>
    <mergeCell ref="AM52:AM54"/>
    <mergeCell ref="F53:G53"/>
    <mergeCell ref="H53:I53"/>
    <mergeCell ref="J53:K53"/>
    <mergeCell ref="L53:M53"/>
    <mergeCell ref="N53:O53"/>
    <mergeCell ref="P53:Q53"/>
    <mergeCell ref="R53:S53"/>
    <mergeCell ref="T53:U53"/>
    <mergeCell ref="A51:M51"/>
    <mergeCell ref="A52:B54"/>
    <mergeCell ref="C52:E53"/>
    <mergeCell ref="F52:AK52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N46:AN48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AF47:AG47"/>
    <mergeCell ref="AH47:AI47"/>
    <mergeCell ref="AJ47:AK47"/>
    <mergeCell ref="A43:A44"/>
    <mergeCell ref="A46:B48"/>
    <mergeCell ref="C46:E47"/>
    <mergeCell ref="F46:AK46"/>
    <mergeCell ref="AL46:AL48"/>
    <mergeCell ref="AM46:AM48"/>
    <mergeCell ref="X47:Y47"/>
    <mergeCell ref="Z47:AA47"/>
    <mergeCell ref="AB47:AC47"/>
    <mergeCell ref="AD47:AE47"/>
    <mergeCell ref="A34:A35"/>
    <mergeCell ref="B34:B35"/>
    <mergeCell ref="C34:D34"/>
    <mergeCell ref="E34:G34"/>
    <mergeCell ref="H34:M34"/>
    <mergeCell ref="A41:A42"/>
    <mergeCell ref="AP28:AP29"/>
    <mergeCell ref="AQ28:AQ29"/>
    <mergeCell ref="AR28:AR29"/>
    <mergeCell ref="R28:S28"/>
    <mergeCell ref="T28:U28"/>
    <mergeCell ref="V28:W28"/>
    <mergeCell ref="X28:Y28"/>
    <mergeCell ref="Z28:AA28"/>
    <mergeCell ref="AB28:AC28"/>
    <mergeCell ref="E28:G28"/>
    <mergeCell ref="H28:I28"/>
    <mergeCell ref="J28:K28"/>
    <mergeCell ref="L28:M28"/>
    <mergeCell ref="N28:O28"/>
    <mergeCell ref="P28:Q28"/>
    <mergeCell ref="AS28:AS29"/>
    <mergeCell ref="AT28:AT29"/>
    <mergeCell ref="AU28:AU29"/>
    <mergeCell ref="AD28:AE28"/>
    <mergeCell ref="AF28:AG28"/>
    <mergeCell ref="AH28:AI28"/>
    <mergeCell ref="AJ28:AK28"/>
    <mergeCell ref="AL28:AM28"/>
    <mergeCell ref="AN28:AO28"/>
    <mergeCell ref="A12:A22"/>
    <mergeCell ref="A23:B23"/>
    <mergeCell ref="A25:A26"/>
    <mergeCell ref="A28:A29"/>
    <mergeCell ref="B28:B29"/>
    <mergeCell ref="C28:D28"/>
    <mergeCell ref="AF10:AG10"/>
    <mergeCell ref="AH10:AI10"/>
    <mergeCell ref="AJ10:AK10"/>
    <mergeCell ref="AT10:AT11"/>
    <mergeCell ref="AU10:AU11"/>
    <mergeCell ref="AV9:AV11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O9:AO11"/>
    <mergeCell ref="AP9:AP11"/>
    <mergeCell ref="AQ9:AQ11"/>
    <mergeCell ref="AR9:AR11"/>
    <mergeCell ref="AS9:AS11"/>
    <mergeCell ref="AT9:AU9"/>
    <mergeCell ref="A6:W6"/>
    <mergeCell ref="A9:A11"/>
    <mergeCell ref="B9:B11"/>
    <mergeCell ref="C9:E10"/>
    <mergeCell ref="F9:AM9"/>
    <mergeCell ref="AN9:AN11"/>
    <mergeCell ref="X10:Y10"/>
    <mergeCell ref="Z10:AA10"/>
    <mergeCell ref="AB10:AC10"/>
    <mergeCell ref="AD10:AE10"/>
    <mergeCell ref="AL10:AM10"/>
  </mergeCells>
  <dataValidations count="4">
    <dataValidation type="whole" allowBlank="1" showInputMessage="1" showErrorMessage="1" sqref="B80:I83" xr:uid="{00000000-0002-0000-0000-000000000000}">
      <formula1>0</formula1>
      <formula2>9.99999999999999E+38</formula2>
    </dataValidation>
    <dataValidation type="whole" allowBlank="1" showInputMessage="1" showErrorMessage="1" sqref="F55:AM76" xr:uid="{00000000-0002-0000-0000-000001000000}">
      <formula1>0</formula1>
      <formula2>9.99999999999999E+36</formula2>
    </dataValidation>
    <dataValidation type="whole" operator="greaterThanOrEqual" allowBlank="1" showInputMessage="1" showErrorMessage="1" sqref="B172:D174 B86:D93 F49:AN50 B97:F101 E114:P116 B120:E120 E124:J126 C130:I130 B106:F108 F135:AR137 C36:M37 C41:C44 B154:C155 F168:X168 E179:N180 C30:AU31 F12:AV26 F160:X162 F164:X166 C143:I150" xr:uid="{00000000-0002-0000-0000-000002000000}">
      <formula1>0</formula1>
    </dataValidation>
    <dataValidation type="whole" allowBlank="1" showInputMessage="1" showErrorMessage="1" sqref="F156:AS156 S157" xr:uid="{00000000-0002-0000-0000-000003000000}">
      <formula1>0</formula1>
      <formula2>1E+30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S205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48.140625" customWidth="1"/>
    <col min="2" max="2" width="32.140625" customWidth="1"/>
    <col min="3" max="4" width="18.85546875" customWidth="1"/>
    <col min="5" max="5" width="17.140625" customWidth="1"/>
    <col min="6" max="6" width="13.85546875" customWidth="1"/>
    <col min="7" max="7" width="14.140625" customWidth="1"/>
    <col min="8" max="8" width="13.42578125" customWidth="1"/>
    <col min="9" max="9" width="13.28515625" customWidth="1"/>
    <col min="10" max="10" width="12.28515625" customWidth="1"/>
    <col min="11" max="11" width="13.42578125" customWidth="1"/>
    <col min="12" max="13" width="12" customWidth="1"/>
    <col min="18" max="45" width="11.42578125" customWidth="1"/>
    <col min="46" max="46" width="11" customWidth="1"/>
    <col min="47" max="78" width="11.42578125" customWidth="1"/>
    <col min="79" max="91" width="11.42578125" hidden="1" customWidth="1"/>
    <col min="92" max="95" width="12.140625" hidden="1" customWidth="1"/>
    <col min="96" max="96" width="12.28515625" hidden="1" customWidth="1"/>
    <col min="97" max="97" width="11.42578125" hidden="1" customWidth="1"/>
    <col min="98" max="148" width="11.42578125" customWidth="1"/>
  </cols>
  <sheetData>
    <row r="1" spans="1:97" x14ac:dyDescent="0.25">
      <c r="A1" s="1" t="s">
        <v>0</v>
      </c>
    </row>
    <row r="2" spans="1:97" x14ac:dyDescent="0.25">
      <c r="A2" s="1" t="str">
        <f>CONCATENATE("COMUNA: ",[2]NOMBRE!B2, " (",[2]NOMBRE!C2,[2]NOMBRE!D2,[2]NOMBRE!E2,[2]NOMBRE!F2,[2]NOMBRE!G2,")")</f>
        <v>COMUNA: LINARES (07401)</v>
      </c>
    </row>
    <row r="3" spans="1:97" x14ac:dyDescent="0.25">
      <c r="A3" s="1" t="str">
        <f>CONCATENATE("ESTABLECIMIENTO/ESTRATEGIA: ", [2]NOMBRE!B3, " (",[2]NOMBRE!C3,[2]NOMBRE!D3,[2]NOMBRE!E3,[2]NOMBRE!F3,[2]NOMBRE!G3,[2]NOMBRE!H3,")")</f>
        <v>ESTABLECIMIENTO/ESTRATEGIA: HOSPITAL PRESIDENTE CARLOS IBAÑEZ DEL CAMPO (116108)</v>
      </c>
    </row>
    <row r="4" spans="1:97" x14ac:dyDescent="0.25">
      <c r="A4" s="1" t="str">
        <f>CONCATENATE("MES: ",[2]NOMBRE!B6, " (",[2]NOMBRE!C6,[2]NOMBRE!D6,")")</f>
        <v>MES: ENERO (01)</v>
      </c>
    </row>
    <row r="5" spans="1:97" x14ac:dyDescent="0.25">
      <c r="A5" s="1" t="str">
        <f>CONCATENATE("AÑO: ",[2]NOMBRE!B7)</f>
        <v>AÑO: 2025</v>
      </c>
    </row>
    <row r="6" spans="1:97" s="4" customFormat="1" ht="18" customHeight="1" x14ac:dyDescent="0.2">
      <c r="A6" s="751" t="s">
        <v>1</v>
      </c>
      <c r="B6" s="751"/>
      <c r="C6" s="751"/>
      <c r="D6" s="751"/>
      <c r="E6" s="751"/>
      <c r="F6" s="751"/>
      <c r="G6" s="751"/>
      <c r="H6" s="751"/>
      <c r="I6" s="751"/>
      <c r="J6" s="751"/>
      <c r="K6" s="751"/>
      <c r="L6" s="751"/>
      <c r="M6" s="751"/>
      <c r="N6" s="751"/>
      <c r="O6" s="751"/>
      <c r="P6" s="751"/>
      <c r="Q6" s="751"/>
      <c r="R6" s="751"/>
      <c r="S6" s="751"/>
      <c r="T6" s="751"/>
      <c r="U6" s="751"/>
      <c r="V6" s="751"/>
      <c r="W6" s="75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3"/>
      <c r="AR6" s="3"/>
      <c r="AS6" s="3"/>
      <c r="AT6" s="3"/>
      <c r="AU6" s="3"/>
    </row>
    <row r="8" spans="1:97" s="11" customFormat="1" ht="18" customHeight="1" x14ac:dyDescent="0.2">
      <c r="A8" s="5" t="s">
        <v>2</v>
      </c>
      <c r="B8" s="6"/>
      <c r="C8" s="6"/>
      <c r="D8" s="6"/>
      <c r="E8" s="6"/>
      <c r="F8" s="6"/>
      <c r="G8" s="6"/>
      <c r="H8" s="6"/>
      <c r="I8" s="6"/>
      <c r="J8" s="6"/>
      <c r="K8" s="7"/>
      <c r="L8" s="6"/>
      <c r="M8" s="6"/>
      <c r="N8" s="6"/>
      <c r="O8" s="8"/>
      <c r="P8" s="8"/>
      <c r="Q8" s="8"/>
      <c r="R8" s="8"/>
      <c r="S8" s="8"/>
      <c r="T8" s="8"/>
      <c r="U8" s="8"/>
      <c r="V8" s="7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9"/>
      <c r="AQ8" s="9"/>
      <c r="AR8" s="9"/>
      <c r="AS8" s="9"/>
      <c r="AT8" s="9"/>
      <c r="AU8" s="9"/>
      <c r="AV8" s="10"/>
    </row>
    <row r="9" spans="1:97" ht="15" customHeight="1" x14ac:dyDescent="0.25">
      <c r="A9" s="752" t="s">
        <v>3</v>
      </c>
      <c r="B9" s="752" t="s">
        <v>4</v>
      </c>
      <c r="C9" s="755" t="s">
        <v>5</v>
      </c>
      <c r="D9" s="756"/>
      <c r="E9" s="757"/>
      <c r="F9" s="761" t="s">
        <v>6</v>
      </c>
      <c r="G9" s="762"/>
      <c r="H9" s="762"/>
      <c r="I9" s="762"/>
      <c r="J9" s="762"/>
      <c r="K9" s="762"/>
      <c r="L9" s="762"/>
      <c r="M9" s="762"/>
      <c r="N9" s="762"/>
      <c r="O9" s="762"/>
      <c r="P9" s="762"/>
      <c r="Q9" s="762"/>
      <c r="R9" s="762"/>
      <c r="S9" s="762"/>
      <c r="T9" s="762"/>
      <c r="U9" s="762"/>
      <c r="V9" s="762"/>
      <c r="W9" s="762"/>
      <c r="X9" s="762"/>
      <c r="Y9" s="762"/>
      <c r="Z9" s="762"/>
      <c r="AA9" s="762"/>
      <c r="AB9" s="762"/>
      <c r="AC9" s="762"/>
      <c r="AD9" s="762"/>
      <c r="AE9" s="762"/>
      <c r="AF9" s="762"/>
      <c r="AG9" s="762"/>
      <c r="AH9" s="762"/>
      <c r="AI9" s="762"/>
      <c r="AJ9" s="762"/>
      <c r="AK9" s="762"/>
      <c r="AL9" s="762"/>
      <c r="AM9" s="763"/>
      <c r="AN9" s="764" t="s">
        <v>7</v>
      </c>
      <c r="AO9" s="776" t="s">
        <v>8</v>
      </c>
      <c r="AP9" s="776" t="s">
        <v>9</v>
      </c>
      <c r="AQ9" s="757" t="s">
        <v>10</v>
      </c>
      <c r="AR9" s="780" t="s">
        <v>11</v>
      </c>
      <c r="AS9" s="757" t="s">
        <v>12</v>
      </c>
      <c r="AT9" s="783" t="s">
        <v>13</v>
      </c>
      <c r="AU9" s="784"/>
      <c r="AV9" s="772" t="s">
        <v>14</v>
      </c>
    </row>
    <row r="10" spans="1:97" x14ac:dyDescent="0.25">
      <c r="A10" s="753"/>
      <c r="B10" s="753"/>
      <c r="C10" s="856"/>
      <c r="D10" s="857"/>
      <c r="E10" s="858"/>
      <c r="F10" s="761" t="s">
        <v>15</v>
      </c>
      <c r="G10" s="775"/>
      <c r="H10" s="761" t="s">
        <v>16</v>
      </c>
      <c r="I10" s="775"/>
      <c r="J10" s="761" t="s">
        <v>17</v>
      </c>
      <c r="K10" s="775"/>
      <c r="L10" s="761" t="s">
        <v>18</v>
      </c>
      <c r="M10" s="775"/>
      <c r="N10" s="761" t="s">
        <v>19</v>
      </c>
      <c r="O10" s="775"/>
      <c r="P10" s="767" t="s">
        <v>20</v>
      </c>
      <c r="Q10" s="768"/>
      <c r="R10" s="767" t="s">
        <v>21</v>
      </c>
      <c r="S10" s="768"/>
      <c r="T10" s="767" t="s">
        <v>22</v>
      </c>
      <c r="U10" s="768"/>
      <c r="V10" s="767" t="s">
        <v>23</v>
      </c>
      <c r="W10" s="768"/>
      <c r="X10" s="767" t="s">
        <v>24</v>
      </c>
      <c r="Y10" s="768"/>
      <c r="Z10" s="767" t="s">
        <v>25</v>
      </c>
      <c r="AA10" s="768"/>
      <c r="AB10" s="767" t="s">
        <v>26</v>
      </c>
      <c r="AC10" s="768"/>
      <c r="AD10" s="767" t="s">
        <v>27</v>
      </c>
      <c r="AE10" s="768"/>
      <c r="AF10" s="767" t="s">
        <v>28</v>
      </c>
      <c r="AG10" s="768"/>
      <c r="AH10" s="767" t="s">
        <v>29</v>
      </c>
      <c r="AI10" s="768"/>
      <c r="AJ10" s="767" t="s">
        <v>30</v>
      </c>
      <c r="AK10" s="768"/>
      <c r="AL10" s="767" t="s">
        <v>31</v>
      </c>
      <c r="AM10" s="769"/>
      <c r="AN10" s="765"/>
      <c r="AO10" s="777"/>
      <c r="AP10" s="777"/>
      <c r="AQ10" s="779"/>
      <c r="AR10" s="781"/>
      <c r="AS10" s="779"/>
      <c r="AT10" s="770" t="s">
        <v>32</v>
      </c>
      <c r="AU10" s="771" t="s">
        <v>33</v>
      </c>
      <c r="AV10" s="773"/>
    </row>
    <row r="11" spans="1:97" ht="19.5" customHeight="1" x14ac:dyDescent="0.25">
      <c r="A11" s="855"/>
      <c r="B11" s="855"/>
      <c r="C11" s="12" t="s">
        <v>34</v>
      </c>
      <c r="D11" s="13" t="s">
        <v>35</v>
      </c>
      <c r="E11" s="14" t="s">
        <v>36</v>
      </c>
      <c r="F11" s="15" t="s">
        <v>35</v>
      </c>
      <c r="G11" s="14" t="s">
        <v>36</v>
      </c>
      <c r="H11" s="15" t="s">
        <v>35</v>
      </c>
      <c r="I11" s="14" t="s">
        <v>36</v>
      </c>
      <c r="J11" s="15" t="s">
        <v>35</v>
      </c>
      <c r="K11" s="14" t="s">
        <v>36</v>
      </c>
      <c r="L11" s="15" t="s">
        <v>35</v>
      </c>
      <c r="M11" s="14" t="s">
        <v>36</v>
      </c>
      <c r="N11" s="15" t="s">
        <v>35</v>
      </c>
      <c r="O11" s="14" t="s">
        <v>36</v>
      </c>
      <c r="P11" s="15" t="s">
        <v>35</v>
      </c>
      <c r="Q11" s="14" t="s">
        <v>36</v>
      </c>
      <c r="R11" s="15" t="s">
        <v>35</v>
      </c>
      <c r="S11" s="14" t="s">
        <v>36</v>
      </c>
      <c r="T11" s="15" t="s">
        <v>35</v>
      </c>
      <c r="U11" s="14" t="s">
        <v>36</v>
      </c>
      <c r="V11" s="15" t="s">
        <v>35</v>
      </c>
      <c r="W11" s="14" t="s">
        <v>36</v>
      </c>
      <c r="X11" s="15" t="s">
        <v>35</v>
      </c>
      <c r="Y11" s="14" t="s">
        <v>36</v>
      </c>
      <c r="Z11" s="15" t="s">
        <v>35</v>
      </c>
      <c r="AA11" s="14" t="s">
        <v>36</v>
      </c>
      <c r="AB11" s="15" t="s">
        <v>35</v>
      </c>
      <c r="AC11" s="14" t="s">
        <v>36</v>
      </c>
      <c r="AD11" s="15" t="s">
        <v>35</v>
      </c>
      <c r="AE11" s="14" t="s">
        <v>36</v>
      </c>
      <c r="AF11" s="15" t="s">
        <v>35</v>
      </c>
      <c r="AG11" s="14" t="s">
        <v>36</v>
      </c>
      <c r="AH11" s="15" t="s">
        <v>35</v>
      </c>
      <c r="AI11" s="14" t="s">
        <v>36</v>
      </c>
      <c r="AJ11" s="15" t="s">
        <v>35</v>
      </c>
      <c r="AK11" s="14" t="s">
        <v>36</v>
      </c>
      <c r="AL11" s="15" t="s">
        <v>35</v>
      </c>
      <c r="AM11" s="16" t="s">
        <v>36</v>
      </c>
      <c r="AN11" s="766"/>
      <c r="AO11" s="778"/>
      <c r="AP11" s="778"/>
      <c r="AQ11" s="858"/>
      <c r="AR11" s="860"/>
      <c r="AS11" s="858"/>
      <c r="AT11" s="770"/>
      <c r="AU11" s="771"/>
      <c r="AV11" s="859"/>
    </row>
    <row r="12" spans="1:97" ht="15" customHeight="1" x14ac:dyDescent="0.25">
      <c r="A12" s="785" t="s">
        <v>37</v>
      </c>
      <c r="B12" s="17" t="s">
        <v>38</v>
      </c>
      <c r="C12" s="18">
        <f>SUM(D12+E12)</f>
        <v>0</v>
      </c>
      <c r="D12" s="19">
        <f>SUM(F12+H12+J12+L12+N12+P12+R12+T12+V12+X12+Z12+AB12+AD12+AF12+AH12+AJ12+AL12)</f>
        <v>0</v>
      </c>
      <c r="E12" s="20">
        <f>SUM(G12+I12+K12+M12+O12+Q12+S12+U12+W12+Y12+AA12+AC12+AE12+AG12+AI12+AK12+AM12)</f>
        <v>0</v>
      </c>
      <c r="F12" s="21"/>
      <c r="G12" s="22"/>
      <c r="H12" s="21"/>
      <c r="I12" s="22"/>
      <c r="J12" s="21"/>
      <c r="K12" s="23"/>
      <c r="L12" s="21"/>
      <c r="M12" s="23"/>
      <c r="N12" s="21"/>
      <c r="O12" s="23"/>
      <c r="P12" s="21"/>
      <c r="Q12" s="23"/>
      <c r="R12" s="21"/>
      <c r="S12" s="23"/>
      <c r="T12" s="21"/>
      <c r="U12" s="23"/>
      <c r="V12" s="21"/>
      <c r="W12" s="23"/>
      <c r="X12" s="21"/>
      <c r="Y12" s="23"/>
      <c r="Z12" s="21"/>
      <c r="AA12" s="23"/>
      <c r="AB12" s="21"/>
      <c r="AC12" s="23"/>
      <c r="AD12" s="21"/>
      <c r="AE12" s="23"/>
      <c r="AF12" s="21"/>
      <c r="AG12" s="23"/>
      <c r="AH12" s="21"/>
      <c r="AI12" s="23"/>
      <c r="AJ12" s="21"/>
      <c r="AK12" s="23"/>
      <c r="AL12" s="24"/>
      <c r="AM12" s="25"/>
      <c r="AN12" s="26"/>
      <c r="AO12" s="27"/>
      <c r="AP12" s="27"/>
      <c r="AQ12" s="22"/>
      <c r="AR12" s="28"/>
      <c r="AS12" s="22"/>
      <c r="AT12" s="21"/>
      <c r="AU12" s="23"/>
      <c r="AV12" s="22"/>
      <c r="AW12" t="str">
        <f>CA12&amp;CB12&amp;CC12&amp;CD12&amp;CE12&amp;CF12&amp;CG12&amp;CH12&amp;CI12</f>
        <v/>
      </c>
      <c r="CA12" s="29" t="str">
        <f>IF(AND($C12&gt;0,AN12="")," * No olvide digitar la variable Beneficiarios. Digite Cero si no tiene.",IF(AN12&gt;$C12," * La variable Beneficiarios No puede ser mayor al Total Ambos Sexos.",""))</f>
        <v/>
      </c>
      <c r="CB12" s="29" t="str">
        <f>IF(AND($C12&gt;0,AO12="")," * No olvide digitar la variable Niños, Niñas, adolescentes y Jóvenes SENAME. Digite Cero si no tiene.",IF(AO12&gt;$C12," * La variable Niños, Niñas, adolescentes y Jóvenes SENAME No puede ser mayor al Total Ambos Sexos.",""))</f>
        <v/>
      </c>
      <c r="CC12" s="29" t="str">
        <f>IF(AND($C12&gt;0,AP12="")," * No olvide digitar la variable Niños, Niñas, adolescentes y Jóvenes Mejor Niñez. Digite Cero si no tiene.",IF(AP12&gt;$C12," * La variable Niños, Niñas, adolescentes y Jóvenes Mejor Niñez No puede ser mayor al Total Ambos Sexos.",""))</f>
        <v/>
      </c>
      <c r="CD12" s="29" t="str">
        <f>IF(AND($C12&gt;0,AQ12="")," * No olvide digitar la variable Pueblos originarios. Digite Cero si no tiene.",IF(AQ12&gt;$C12," * La variable Pueblos Originarios No puede ser mayor al Total Ambos Sexos.",""))</f>
        <v/>
      </c>
      <c r="CE12" s="29" t="str">
        <f>IF(AND($C12&gt;0,AR12="")," * No olvide digitar la variable Migrantes. Digite Cero si no tiene.",IF(AR12&gt;$C12," * La variable Migrantes No puede ser mayor al Total Ambos Sexos.",""))</f>
        <v/>
      </c>
      <c r="CF12" s="29" t="str">
        <f>IF(AND($C12&gt;0,AS12="")," * No olvide digitar la variable Demencia. Digite Cero si no tiene.",IF(AS12&gt;$C12," * La variable Demencia No puede ser mayor al Total Ambos Sexos.",""))</f>
        <v/>
      </c>
      <c r="CG12" s="29" t="str">
        <f>IF(AND($E12&gt;0,OR(AT12=""))," * No olvide digitar la variable Trans (Masculino). Digite Cero si no tiene.",IF((AT12)&gt;$E12," * La variable Trans (Masculino) No puede ser mayor al Total Mujeres.",""))</f>
        <v/>
      </c>
      <c r="CH12" s="29" t="str">
        <f>IF(AND(D12&gt;0,OR(AU12=""))," * No olvide digitar la variable Trans (Femenino). Digite Cero si no tiene.",IF((AU12)&gt;D12," * La variable Trans (Femenino) No puede ser mayor al Total Hombres.",""))</f>
        <v/>
      </c>
      <c r="CI12" s="29" t="str">
        <f>IF(AND($C12&gt;0,AV12="")," * No olvide digitar la variable Cuidadores de personas con demencia. Digite Cero si no tiene.",IF(AV12&gt;$C12," * La variable Cuidadores de personas con demencia No puede ser mayor al Total Ambos Sexos.",""))</f>
        <v/>
      </c>
      <c r="CK12" s="30">
        <f t="shared" ref="CK12:CP12" si="0">IF(AND($C12&gt;0,AN12=""),1,IF(AN12&gt;$C12,1,0))</f>
        <v>0</v>
      </c>
      <c r="CL12" s="30">
        <f t="shared" si="0"/>
        <v>0</v>
      </c>
      <c r="CM12" s="30">
        <f t="shared" si="0"/>
        <v>0</v>
      </c>
      <c r="CN12" s="30">
        <f t="shared" si="0"/>
        <v>0</v>
      </c>
      <c r="CO12" s="30">
        <f t="shared" si="0"/>
        <v>0</v>
      </c>
      <c r="CP12" s="30">
        <f t="shared" si="0"/>
        <v>0</v>
      </c>
      <c r="CQ12" s="30">
        <f>IF(AND($E12&gt;0,OR(AT12="")),1,IF((AT12)&gt;$E12,1,0))</f>
        <v>0</v>
      </c>
      <c r="CR12" s="30">
        <f>IF(AND($D12&gt;0,OR(AU12="")),1,IF((AU12)&gt;$D12,1,0))</f>
        <v>0</v>
      </c>
      <c r="CS12" s="30">
        <f>IF(AND($C12&gt;0,AV12=""),1,IF(AV12&gt;$C12,1,0))</f>
        <v>0</v>
      </c>
    </row>
    <row r="13" spans="1:97" ht="15" customHeight="1" x14ac:dyDescent="0.25">
      <c r="A13" s="786"/>
      <c r="B13" s="31" t="s">
        <v>39</v>
      </c>
      <c r="C13" s="32">
        <f t="shared" ref="C13:C26" si="1">SUM(D13+E13)</f>
        <v>40</v>
      </c>
      <c r="D13" s="33">
        <f t="shared" ref="D13:E26" si="2">SUM(F13+H13+J13+L13+N13+P13+R13+T13+V13+X13+Z13+AB13+AD13+AF13+AH13+AJ13+AL13)</f>
        <v>9</v>
      </c>
      <c r="E13" s="34">
        <f t="shared" si="2"/>
        <v>31</v>
      </c>
      <c r="F13" s="35">
        <v>0</v>
      </c>
      <c r="G13" s="36">
        <v>0</v>
      </c>
      <c r="H13" s="35">
        <v>0</v>
      </c>
      <c r="I13" s="36">
        <v>0</v>
      </c>
      <c r="J13" s="35">
        <v>0</v>
      </c>
      <c r="K13" s="37">
        <v>0</v>
      </c>
      <c r="L13" s="35">
        <v>0</v>
      </c>
      <c r="M13" s="37">
        <v>0</v>
      </c>
      <c r="N13" s="35">
        <v>0</v>
      </c>
      <c r="O13" s="37">
        <v>5</v>
      </c>
      <c r="P13" s="35">
        <v>1</v>
      </c>
      <c r="Q13" s="37">
        <v>3</v>
      </c>
      <c r="R13" s="35">
        <v>1</v>
      </c>
      <c r="S13" s="37">
        <v>1</v>
      </c>
      <c r="T13" s="35">
        <v>1</v>
      </c>
      <c r="U13" s="37">
        <v>1</v>
      </c>
      <c r="V13" s="35">
        <v>2</v>
      </c>
      <c r="W13" s="37">
        <v>1</v>
      </c>
      <c r="X13" s="35">
        <v>1</v>
      </c>
      <c r="Y13" s="37">
        <v>11</v>
      </c>
      <c r="Z13" s="35">
        <v>2</v>
      </c>
      <c r="AA13" s="37">
        <v>0</v>
      </c>
      <c r="AB13" s="35">
        <v>0</v>
      </c>
      <c r="AC13" s="37">
        <v>3</v>
      </c>
      <c r="AD13" s="35">
        <v>0</v>
      </c>
      <c r="AE13" s="37">
        <v>1</v>
      </c>
      <c r="AF13" s="35">
        <v>0</v>
      </c>
      <c r="AG13" s="37">
        <v>3</v>
      </c>
      <c r="AH13" s="35">
        <v>1</v>
      </c>
      <c r="AI13" s="37">
        <v>2</v>
      </c>
      <c r="AJ13" s="35">
        <v>0</v>
      </c>
      <c r="AK13" s="37">
        <v>0</v>
      </c>
      <c r="AL13" s="38">
        <v>0</v>
      </c>
      <c r="AM13" s="39">
        <v>0</v>
      </c>
      <c r="AN13" s="40">
        <v>40</v>
      </c>
      <c r="AO13" s="41">
        <v>0</v>
      </c>
      <c r="AP13" s="41">
        <v>0</v>
      </c>
      <c r="AQ13" s="36">
        <v>0</v>
      </c>
      <c r="AR13" s="42">
        <v>0</v>
      </c>
      <c r="AS13" s="36">
        <v>0</v>
      </c>
      <c r="AT13" s="35">
        <v>0</v>
      </c>
      <c r="AU13" s="37">
        <v>0</v>
      </c>
      <c r="AV13" s="36">
        <v>0</v>
      </c>
      <c r="AW13" t="str">
        <f t="shared" ref="AW13:AW26" si="3">CA13&amp;CB13&amp;CC13&amp;CD13&amp;CE13&amp;CF13&amp;CG13&amp;CH13&amp;CI13</f>
        <v/>
      </c>
      <c r="CA13" s="29" t="str">
        <f t="shared" ref="CA13:CA21" si="4">IF(AND($C13&gt;0,AN13="")," * No olvide digitar la variable Beneficiarios. Digite Cero si no tiene.",IF(AN13&gt;$C13," * La variable Beneficiarios No puede ser mayor al Total Ambos Sexos.",""))</f>
        <v/>
      </c>
      <c r="CB13" s="29" t="str">
        <f t="shared" ref="CB13:CB21" si="5">IF(AND($C13&gt;0,AO13="")," * No olvide digitar la variable Niños, Niñas, adolescentes y Jóvenes SENAME. Digite Cero si no tiene.",IF(AO13&gt;$C13," * La variable Niños, Niñas, adolescentes y Jóvenes SENAME No puede ser mayor al Total Ambos Sexos.",""))</f>
        <v/>
      </c>
      <c r="CC13" s="29" t="str">
        <f t="shared" ref="CC13:CC21" si="6">IF(AND($C13&gt;0,AP13="")," * No olvide digitar la variable Niños, Niñas, adolescentes y Jóvenes Mejor Niñez. Digite Cero si no tiene.",IF(AP13&gt;$C13," * La variable Niños, Niñas, adolescentes y Jóvenes Mejor Niñez No puede ser mayor al Total Ambos Sexos.",""))</f>
        <v/>
      </c>
      <c r="CD13" s="29" t="str">
        <f t="shared" ref="CD13:CD21" si="7">IF(AND($C13&gt;0,AQ13="")," * No olvide digitar la variable Pueblos originarios. Digite Cero si no tiene.",IF(AQ13&gt;$C13," * La variable Pueblos Originarios No puede ser mayor al Total Ambos Sexos.",""))</f>
        <v/>
      </c>
      <c r="CE13" s="29" t="str">
        <f t="shared" ref="CE13:CE21" si="8">IF(AND($C13&gt;0,AR13="")," * No olvide digitar la variable Migrantes. Digite Cero si no tiene.",IF(AR13&gt;$C13," * La variable Migrantes No puede ser mayor al Total Ambos Sexos.",""))</f>
        <v/>
      </c>
      <c r="CF13" s="29" t="str">
        <f t="shared" ref="CF13:CF21" si="9">IF(AND($C13&gt;0,AS13="")," * No olvide digitar la variable Demencia. Digite Cero si no tiene.",IF(AS13&gt;$C13," * La variable Demencia No puede ser mayor al Total Ambos Sexos.",""))</f>
        <v/>
      </c>
      <c r="CG13" s="29" t="str">
        <f t="shared" ref="CG13:CG21" si="10">IF(AND($E13&gt;0,OR(AT13=""))," * No olvide digitar la variable Trans (Masculino). Digite Cero si no tiene.",IF((AT13)&gt;$E13," * La variable Trans (Masculino) No puede ser mayor al Total Mujeres.",""))</f>
        <v/>
      </c>
      <c r="CH13" s="29" t="str">
        <f t="shared" ref="CH13:CH21" si="11">IF(AND(D13&gt;0,OR(AU13=""))," * No olvide digitar la variable Trans (Femenino). Digite Cero si no tiene.",IF((AU13)&gt;D13," * La variable Trans (Femenino) No puede ser mayor al Total Hombres.",""))</f>
        <v/>
      </c>
      <c r="CI13" s="29" t="str">
        <f t="shared" ref="CI13:CI21" si="12">IF(AND($C13&gt;0,AV13="")," * No olvide digitar la variable Cuidadores de personas con demencia. Digite Cero si no tiene.",IF(AV13&gt;$C13," * La variable Cuidadores de personas con demencia No puede ser mayor al Total Ambos Sexos.",""))</f>
        <v/>
      </c>
      <c r="CK13" s="30">
        <f t="shared" ref="CK13:CK21" si="13">IF(AND(C13&gt;0,AN13=""),1,IF(AN13&gt;C13,1,0))</f>
        <v>0</v>
      </c>
      <c r="CL13" s="30">
        <f t="shared" ref="CL13:CL21" si="14">IF(AND(C13&gt;0,AO13=""),1,IF(AO13&gt;C13,1,0))</f>
        <v>0</v>
      </c>
      <c r="CM13" s="30">
        <f t="shared" ref="CM13:CM21" si="15">IF(AND(C13&gt;0,AP13=""),1,IF(AP13&gt;C13,1,0))</f>
        <v>0</v>
      </c>
      <c r="CN13" s="30">
        <f t="shared" ref="CN13:CN21" si="16">IF(AND(C13&gt;0,AQ13=""),1,IF(AQ13&gt;C13,1,0))</f>
        <v>0</v>
      </c>
      <c r="CO13" s="30">
        <f t="shared" ref="CO13:CO21" si="17">IF(AND(C13&gt;0,AR13=""),1,IF(AR13&gt;C13,1,0))</f>
        <v>0</v>
      </c>
      <c r="CP13" s="30">
        <f t="shared" ref="CP13:CP21" si="18">IF(AND(C13&gt;0,AS13=""),1,IF(AS13&gt;C13,1,0))</f>
        <v>0</v>
      </c>
      <c r="CQ13" s="30">
        <f t="shared" ref="CQ13:CQ21" si="19">IF(AND(E13&gt;0,OR(AT13="")),1,IF((AT13)&gt;E13,1,0))</f>
        <v>0</v>
      </c>
      <c r="CR13" s="30">
        <f t="shared" ref="CR13:CR21" si="20">IF(AND(D13&gt;0,OR(AU13="")),1,IF((AU13)&gt;D13,1,0))</f>
        <v>0</v>
      </c>
      <c r="CS13" s="30">
        <f t="shared" ref="CS13:CS26" si="21">IF(AND($C13&gt;0,AV13=""),1,IF(AV13&gt;$C13,1,0))</f>
        <v>0</v>
      </c>
    </row>
    <row r="14" spans="1:97" ht="15" customHeight="1" x14ac:dyDescent="0.25">
      <c r="A14" s="786"/>
      <c r="B14" s="31" t="s">
        <v>40</v>
      </c>
      <c r="C14" s="32">
        <f t="shared" si="1"/>
        <v>278</v>
      </c>
      <c r="D14" s="33">
        <f t="shared" si="2"/>
        <v>138</v>
      </c>
      <c r="E14" s="34">
        <f t="shared" si="2"/>
        <v>140</v>
      </c>
      <c r="F14" s="35">
        <v>0</v>
      </c>
      <c r="G14" s="36">
        <v>0</v>
      </c>
      <c r="H14" s="35">
        <v>0</v>
      </c>
      <c r="I14" s="36">
        <v>0</v>
      </c>
      <c r="J14" s="35">
        <v>0</v>
      </c>
      <c r="K14" s="37">
        <v>0</v>
      </c>
      <c r="L14" s="35">
        <v>3</v>
      </c>
      <c r="M14" s="37">
        <v>2</v>
      </c>
      <c r="N14" s="35">
        <v>6</v>
      </c>
      <c r="O14" s="37">
        <v>2</v>
      </c>
      <c r="P14" s="35">
        <v>4</v>
      </c>
      <c r="Q14" s="37">
        <v>3</v>
      </c>
      <c r="R14" s="35">
        <v>8</v>
      </c>
      <c r="S14" s="37">
        <v>7</v>
      </c>
      <c r="T14" s="35">
        <v>19</v>
      </c>
      <c r="U14" s="37">
        <v>10</v>
      </c>
      <c r="V14" s="35">
        <v>18</v>
      </c>
      <c r="W14" s="37">
        <v>14</v>
      </c>
      <c r="X14" s="35">
        <v>13</v>
      </c>
      <c r="Y14" s="37">
        <v>11</v>
      </c>
      <c r="Z14" s="35">
        <v>23</v>
      </c>
      <c r="AA14" s="37">
        <v>12</v>
      </c>
      <c r="AB14" s="35">
        <v>12</v>
      </c>
      <c r="AC14" s="37">
        <v>24</v>
      </c>
      <c r="AD14" s="35">
        <v>15</v>
      </c>
      <c r="AE14" s="37">
        <v>30</v>
      </c>
      <c r="AF14" s="35">
        <v>8</v>
      </c>
      <c r="AG14" s="37">
        <v>13</v>
      </c>
      <c r="AH14" s="35">
        <v>6</v>
      </c>
      <c r="AI14" s="37">
        <v>10</v>
      </c>
      <c r="AJ14" s="35">
        <v>2</v>
      </c>
      <c r="AK14" s="37">
        <v>0</v>
      </c>
      <c r="AL14" s="38">
        <v>1</v>
      </c>
      <c r="AM14" s="39">
        <v>2</v>
      </c>
      <c r="AN14" s="40">
        <v>278</v>
      </c>
      <c r="AO14" s="41">
        <v>0</v>
      </c>
      <c r="AP14" s="41">
        <v>0</v>
      </c>
      <c r="AQ14" s="36">
        <v>0</v>
      </c>
      <c r="AR14" s="42">
        <v>0</v>
      </c>
      <c r="AS14" s="36">
        <v>0</v>
      </c>
      <c r="AT14" s="35">
        <v>0</v>
      </c>
      <c r="AU14" s="37">
        <v>0</v>
      </c>
      <c r="AV14" s="36">
        <v>0</v>
      </c>
      <c r="AW14" t="str">
        <f t="shared" si="3"/>
        <v/>
      </c>
      <c r="CA14" s="29" t="str">
        <f t="shared" si="4"/>
        <v/>
      </c>
      <c r="CB14" s="29" t="str">
        <f t="shared" si="5"/>
        <v/>
      </c>
      <c r="CC14" s="29" t="str">
        <f t="shared" si="6"/>
        <v/>
      </c>
      <c r="CD14" s="29" t="str">
        <f t="shared" si="7"/>
        <v/>
      </c>
      <c r="CE14" s="29" t="str">
        <f t="shared" si="8"/>
        <v/>
      </c>
      <c r="CF14" s="29" t="str">
        <f t="shared" si="9"/>
        <v/>
      </c>
      <c r="CG14" s="29" t="str">
        <f t="shared" si="10"/>
        <v/>
      </c>
      <c r="CH14" s="29" t="str">
        <f t="shared" si="11"/>
        <v/>
      </c>
      <c r="CI14" s="29" t="str">
        <f t="shared" si="12"/>
        <v/>
      </c>
      <c r="CK14" s="30">
        <f t="shared" si="13"/>
        <v>0</v>
      </c>
      <c r="CL14" s="30">
        <f t="shared" si="14"/>
        <v>0</v>
      </c>
      <c r="CM14" s="30">
        <f t="shared" si="15"/>
        <v>0</v>
      </c>
      <c r="CN14" s="30">
        <f t="shared" si="16"/>
        <v>0</v>
      </c>
      <c r="CO14" s="30">
        <f t="shared" si="17"/>
        <v>0</v>
      </c>
      <c r="CP14" s="30">
        <f t="shared" si="18"/>
        <v>0</v>
      </c>
      <c r="CQ14" s="30">
        <f t="shared" si="19"/>
        <v>0</v>
      </c>
      <c r="CR14" s="30">
        <f t="shared" si="20"/>
        <v>0</v>
      </c>
      <c r="CS14" s="30">
        <f t="shared" si="21"/>
        <v>0</v>
      </c>
    </row>
    <row r="15" spans="1:97" ht="15" customHeight="1" x14ac:dyDescent="0.25">
      <c r="A15" s="786"/>
      <c r="B15" s="31" t="s">
        <v>41</v>
      </c>
      <c r="C15" s="32">
        <f t="shared" si="1"/>
        <v>0</v>
      </c>
      <c r="D15" s="33">
        <f t="shared" si="2"/>
        <v>0</v>
      </c>
      <c r="E15" s="34">
        <f t="shared" si="2"/>
        <v>0</v>
      </c>
      <c r="F15" s="35"/>
      <c r="G15" s="36"/>
      <c r="H15" s="35"/>
      <c r="I15" s="36"/>
      <c r="J15" s="35"/>
      <c r="K15" s="37"/>
      <c r="L15" s="35"/>
      <c r="M15" s="37"/>
      <c r="N15" s="35"/>
      <c r="O15" s="37"/>
      <c r="P15" s="35"/>
      <c r="Q15" s="37"/>
      <c r="R15" s="35"/>
      <c r="S15" s="37"/>
      <c r="T15" s="35"/>
      <c r="U15" s="37"/>
      <c r="V15" s="35"/>
      <c r="W15" s="37"/>
      <c r="X15" s="35"/>
      <c r="Y15" s="37"/>
      <c r="Z15" s="35"/>
      <c r="AA15" s="37"/>
      <c r="AB15" s="35"/>
      <c r="AC15" s="37"/>
      <c r="AD15" s="35"/>
      <c r="AE15" s="37"/>
      <c r="AF15" s="35"/>
      <c r="AG15" s="37"/>
      <c r="AH15" s="35"/>
      <c r="AI15" s="37"/>
      <c r="AJ15" s="35"/>
      <c r="AK15" s="37"/>
      <c r="AL15" s="38"/>
      <c r="AM15" s="39"/>
      <c r="AN15" s="40">
        <v>0</v>
      </c>
      <c r="AO15" s="41">
        <v>0</v>
      </c>
      <c r="AP15" s="41">
        <v>0</v>
      </c>
      <c r="AQ15" s="36">
        <v>0</v>
      </c>
      <c r="AR15" s="42">
        <v>0</v>
      </c>
      <c r="AS15" s="36">
        <v>0</v>
      </c>
      <c r="AT15" s="35">
        <v>0</v>
      </c>
      <c r="AU15" s="37">
        <v>0</v>
      </c>
      <c r="AV15" s="36">
        <v>0</v>
      </c>
      <c r="AW15" t="str">
        <f t="shared" si="3"/>
        <v/>
      </c>
      <c r="CA15" s="29" t="str">
        <f t="shared" si="4"/>
        <v/>
      </c>
      <c r="CB15" s="29" t="str">
        <f t="shared" si="5"/>
        <v/>
      </c>
      <c r="CC15" s="29" t="str">
        <f t="shared" si="6"/>
        <v/>
      </c>
      <c r="CD15" s="29" t="str">
        <f t="shared" si="7"/>
        <v/>
      </c>
      <c r="CE15" s="29" t="str">
        <f t="shared" si="8"/>
        <v/>
      </c>
      <c r="CF15" s="29" t="str">
        <f t="shared" si="9"/>
        <v/>
      </c>
      <c r="CG15" s="29" t="str">
        <f t="shared" si="10"/>
        <v/>
      </c>
      <c r="CH15" s="29" t="str">
        <f t="shared" si="11"/>
        <v/>
      </c>
      <c r="CI15" s="29" t="str">
        <f t="shared" si="12"/>
        <v/>
      </c>
      <c r="CK15" s="30">
        <f t="shared" si="13"/>
        <v>0</v>
      </c>
      <c r="CL15" s="30">
        <f t="shared" si="14"/>
        <v>0</v>
      </c>
      <c r="CM15" s="30">
        <f t="shared" si="15"/>
        <v>0</v>
      </c>
      <c r="CN15" s="30">
        <f t="shared" si="16"/>
        <v>0</v>
      </c>
      <c r="CO15" s="30">
        <f t="shared" si="17"/>
        <v>0</v>
      </c>
      <c r="CP15" s="30">
        <f t="shared" si="18"/>
        <v>0</v>
      </c>
      <c r="CQ15" s="30">
        <f t="shared" si="19"/>
        <v>0</v>
      </c>
      <c r="CR15" s="30">
        <f t="shared" si="20"/>
        <v>0</v>
      </c>
      <c r="CS15" s="30">
        <f t="shared" si="21"/>
        <v>0</v>
      </c>
    </row>
    <row r="16" spans="1:97" ht="15" customHeight="1" x14ac:dyDescent="0.25">
      <c r="A16" s="786"/>
      <c r="B16" s="31" t="s">
        <v>42</v>
      </c>
      <c r="C16" s="32">
        <f t="shared" si="1"/>
        <v>52</v>
      </c>
      <c r="D16" s="33">
        <f t="shared" si="2"/>
        <v>32</v>
      </c>
      <c r="E16" s="34">
        <f t="shared" si="2"/>
        <v>20</v>
      </c>
      <c r="F16" s="35">
        <v>0</v>
      </c>
      <c r="G16" s="36">
        <v>0</v>
      </c>
      <c r="H16" s="35">
        <v>0</v>
      </c>
      <c r="I16" s="36">
        <v>0</v>
      </c>
      <c r="J16" s="35">
        <v>2</v>
      </c>
      <c r="K16" s="37">
        <v>1</v>
      </c>
      <c r="L16" s="35">
        <v>1</v>
      </c>
      <c r="M16" s="37">
        <v>0</v>
      </c>
      <c r="N16" s="35">
        <v>8</v>
      </c>
      <c r="O16" s="37">
        <v>1</v>
      </c>
      <c r="P16" s="35">
        <v>4</v>
      </c>
      <c r="Q16" s="37">
        <v>0</v>
      </c>
      <c r="R16" s="35">
        <v>0</v>
      </c>
      <c r="S16" s="37">
        <v>2</v>
      </c>
      <c r="T16" s="35">
        <v>2</v>
      </c>
      <c r="U16" s="37">
        <v>3</v>
      </c>
      <c r="V16" s="35">
        <v>0</v>
      </c>
      <c r="W16" s="37">
        <v>1</v>
      </c>
      <c r="X16" s="35">
        <v>2</v>
      </c>
      <c r="Y16" s="37">
        <v>2</v>
      </c>
      <c r="Z16" s="35">
        <v>3</v>
      </c>
      <c r="AA16" s="37">
        <v>1</v>
      </c>
      <c r="AB16" s="35">
        <v>1</v>
      </c>
      <c r="AC16" s="37">
        <v>4</v>
      </c>
      <c r="AD16" s="35">
        <v>6</v>
      </c>
      <c r="AE16" s="37">
        <v>0</v>
      </c>
      <c r="AF16" s="35">
        <v>1</v>
      </c>
      <c r="AG16" s="37">
        <v>2</v>
      </c>
      <c r="AH16" s="35">
        <v>1</v>
      </c>
      <c r="AI16" s="37">
        <v>3</v>
      </c>
      <c r="AJ16" s="35">
        <v>0</v>
      </c>
      <c r="AK16" s="37">
        <v>0</v>
      </c>
      <c r="AL16" s="38">
        <v>1</v>
      </c>
      <c r="AM16" s="39">
        <v>0</v>
      </c>
      <c r="AN16" s="40">
        <v>52</v>
      </c>
      <c r="AO16" s="41">
        <v>0</v>
      </c>
      <c r="AP16" s="41">
        <v>3</v>
      </c>
      <c r="AQ16" s="36">
        <v>0</v>
      </c>
      <c r="AR16" s="42">
        <v>0</v>
      </c>
      <c r="AS16" s="36">
        <v>0</v>
      </c>
      <c r="AT16" s="35">
        <v>0</v>
      </c>
      <c r="AU16" s="37">
        <v>0</v>
      </c>
      <c r="AV16" s="36">
        <v>0</v>
      </c>
      <c r="AW16" t="str">
        <f t="shared" si="3"/>
        <v/>
      </c>
      <c r="CA16" s="29" t="str">
        <f t="shared" si="4"/>
        <v/>
      </c>
      <c r="CB16" s="29" t="str">
        <f t="shared" si="5"/>
        <v/>
      </c>
      <c r="CC16" s="29" t="str">
        <f t="shared" si="6"/>
        <v/>
      </c>
      <c r="CD16" s="29" t="str">
        <f t="shared" si="7"/>
        <v/>
      </c>
      <c r="CE16" s="29" t="str">
        <f t="shared" si="8"/>
        <v/>
      </c>
      <c r="CF16" s="29" t="str">
        <f t="shared" si="9"/>
        <v/>
      </c>
      <c r="CG16" s="29" t="str">
        <f t="shared" si="10"/>
        <v/>
      </c>
      <c r="CH16" s="29" t="str">
        <f t="shared" si="11"/>
        <v/>
      </c>
      <c r="CI16" s="29" t="str">
        <f t="shared" si="12"/>
        <v/>
      </c>
      <c r="CK16" s="30">
        <f t="shared" si="13"/>
        <v>0</v>
      </c>
      <c r="CL16" s="30">
        <f t="shared" si="14"/>
        <v>0</v>
      </c>
      <c r="CM16" s="30">
        <f t="shared" si="15"/>
        <v>0</v>
      </c>
      <c r="CN16" s="30">
        <f t="shared" si="16"/>
        <v>0</v>
      </c>
      <c r="CO16" s="30">
        <f t="shared" si="17"/>
        <v>0</v>
      </c>
      <c r="CP16" s="30">
        <f t="shared" si="18"/>
        <v>0</v>
      </c>
      <c r="CQ16" s="30">
        <f t="shared" si="19"/>
        <v>0</v>
      </c>
      <c r="CR16" s="30">
        <f t="shared" si="20"/>
        <v>0</v>
      </c>
      <c r="CS16" s="30">
        <f t="shared" si="21"/>
        <v>0</v>
      </c>
    </row>
    <row r="17" spans="1:97" ht="21" x14ac:dyDescent="0.25">
      <c r="A17" s="786"/>
      <c r="B17" s="31" t="s">
        <v>43</v>
      </c>
      <c r="C17" s="32">
        <f t="shared" si="1"/>
        <v>0</v>
      </c>
      <c r="D17" s="33">
        <f t="shared" si="2"/>
        <v>0</v>
      </c>
      <c r="E17" s="34">
        <f t="shared" si="2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>
        <v>0</v>
      </c>
      <c r="AO17" s="41">
        <v>0</v>
      </c>
      <c r="AP17" s="41">
        <v>0</v>
      </c>
      <c r="AQ17" s="36">
        <v>0</v>
      </c>
      <c r="AR17" s="42">
        <v>0</v>
      </c>
      <c r="AS17" s="36">
        <v>0</v>
      </c>
      <c r="AT17" s="35">
        <v>0</v>
      </c>
      <c r="AU17" s="37">
        <v>0</v>
      </c>
      <c r="AV17" s="36">
        <v>0</v>
      </c>
      <c r="AW17" t="str">
        <f t="shared" si="3"/>
        <v/>
      </c>
      <c r="CA17" s="29" t="str">
        <f t="shared" si="4"/>
        <v/>
      </c>
      <c r="CB17" s="29" t="str">
        <f t="shared" si="5"/>
        <v/>
      </c>
      <c r="CC17" s="29" t="str">
        <f t="shared" si="6"/>
        <v/>
      </c>
      <c r="CD17" s="29" t="str">
        <f t="shared" si="7"/>
        <v/>
      </c>
      <c r="CE17" s="29" t="str">
        <f t="shared" si="8"/>
        <v/>
      </c>
      <c r="CF17" s="29" t="str">
        <f t="shared" si="9"/>
        <v/>
      </c>
      <c r="CG17" s="29" t="str">
        <f t="shared" si="10"/>
        <v/>
      </c>
      <c r="CH17" s="29" t="str">
        <f t="shared" si="11"/>
        <v/>
      </c>
      <c r="CI17" s="29" t="str">
        <f t="shared" si="12"/>
        <v/>
      </c>
      <c r="CK17" s="30">
        <f t="shared" si="13"/>
        <v>0</v>
      </c>
      <c r="CL17" s="30">
        <f t="shared" si="14"/>
        <v>0</v>
      </c>
      <c r="CM17" s="30">
        <f t="shared" si="15"/>
        <v>0</v>
      </c>
      <c r="CN17" s="30">
        <f t="shared" si="16"/>
        <v>0</v>
      </c>
      <c r="CO17" s="30">
        <f t="shared" si="17"/>
        <v>0</v>
      </c>
      <c r="CP17" s="30">
        <f t="shared" si="18"/>
        <v>0</v>
      </c>
      <c r="CQ17" s="30">
        <f t="shared" si="19"/>
        <v>0</v>
      </c>
      <c r="CR17" s="30">
        <f t="shared" si="20"/>
        <v>0</v>
      </c>
      <c r="CS17" s="30">
        <f t="shared" si="21"/>
        <v>0</v>
      </c>
    </row>
    <row r="18" spans="1:97" ht="15" customHeight="1" x14ac:dyDescent="0.25">
      <c r="A18" s="786"/>
      <c r="B18" s="31" t="s">
        <v>44</v>
      </c>
      <c r="C18" s="43">
        <f t="shared" si="1"/>
        <v>40</v>
      </c>
      <c r="D18" s="44">
        <f t="shared" si="2"/>
        <v>23</v>
      </c>
      <c r="E18" s="45">
        <f t="shared" si="2"/>
        <v>17</v>
      </c>
      <c r="F18" s="46">
        <v>0</v>
      </c>
      <c r="G18" s="47">
        <v>0</v>
      </c>
      <c r="H18" s="46">
        <v>8</v>
      </c>
      <c r="I18" s="47">
        <v>0</v>
      </c>
      <c r="J18" s="46">
        <v>4</v>
      </c>
      <c r="K18" s="48">
        <v>9</v>
      </c>
      <c r="L18" s="46">
        <v>11</v>
      </c>
      <c r="M18" s="48">
        <v>8</v>
      </c>
      <c r="N18" s="46">
        <v>0</v>
      </c>
      <c r="O18" s="48">
        <v>0</v>
      </c>
      <c r="P18" s="46">
        <v>0</v>
      </c>
      <c r="Q18" s="48">
        <v>0</v>
      </c>
      <c r="R18" s="46">
        <v>0</v>
      </c>
      <c r="S18" s="48">
        <v>0</v>
      </c>
      <c r="T18" s="46">
        <v>0</v>
      </c>
      <c r="U18" s="48">
        <v>0</v>
      </c>
      <c r="V18" s="46">
        <v>0</v>
      </c>
      <c r="W18" s="48">
        <v>0</v>
      </c>
      <c r="X18" s="46">
        <v>0</v>
      </c>
      <c r="Y18" s="48">
        <v>0</v>
      </c>
      <c r="Z18" s="46">
        <v>0</v>
      </c>
      <c r="AA18" s="48">
        <v>0</v>
      </c>
      <c r="AB18" s="46">
        <v>0</v>
      </c>
      <c r="AC18" s="48">
        <v>0</v>
      </c>
      <c r="AD18" s="46">
        <v>0</v>
      </c>
      <c r="AE18" s="48">
        <v>0</v>
      </c>
      <c r="AF18" s="46">
        <v>0</v>
      </c>
      <c r="AG18" s="48">
        <v>0</v>
      </c>
      <c r="AH18" s="46">
        <v>0</v>
      </c>
      <c r="AI18" s="48">
        <v>0</v>
      </c>
      <c r="AJ18" s="46">
        <v>0</v>
      </c>
      <c r="AK18" s="48">
        <v>0</v>
      </c>
      <c r="AL18" s="49">
        <v>0</v>
      </c>
      <c r="AM18" s="50">
        <v>0</v>
      </c>
      <c r="AN18" s="51">
        <v>40</v>
      </c>
      <c r="AO18" s="52">
        <v>0</v>
      </c>
      <c r="AP18" s="52">
        <v>14</v>
      </c>
      <c r="AQ18" s="47">
        <v>0</v>
      </c>
      <c r="AR18" s="53">
        <v>0</v>
      </c>
      <c r="AS18" s="47">
        <v>0</v>
      </c>
      <c r="AT18" s="46">
        <v>0</v>
      </c>
      <c r="AU18" s="48">
        <v>0</v>
      </c>
      <c r="AV18" s="47">
        <v>0</v>
      </c>
      <c r="AW18" t="str">
        <f t="shared" si="3"/>
        <v/>
      </c>
      <c r="CA18" s="29" t="str">
        <f t="shared" si="4"/>
        <v/>
      </c>
      <c r="CB18" s="29" t="str">
        <f t="shared" si="5"/>
        <v/>
      </c>
      <c r="CC18" s="29" t="str">
        <f t="shared" si="6"/>
        <v/>
      </c>
      <c r="CD18" s="29" t="str">
        <f t="shared" si="7"/>
        <v/>
      </c>
      <c r="CE18" s="29" t="str">
        <f t="shared" si="8"/>
        <v/>
      </c>
      <c r="CF18" s="29" t="str">
        <f t="shared" si="9"/>
        <v/>
      </c>
      <c r="CG18" s="29" t="str">
        <f t="shared" si="10"/>
        <v/>
      </c>
      <c r="CH18" s="29" t="str">
        <f t="shared" si="11"/>
        <v/>
      </c>
      <c r="CI18" s="29" t="str">
        <f t="shared" si="12"/>
        <v/>
      </c>
      <c r="CK18" s="30">
        <f t="shared" si="13"/>
        <v>0</v>
      </c>
      <c r="CL18" s="30">
        <f t="shared" si="14"/>
        <v>0</v>
      </c>
      <c r="CM18" s="30">
        <f t="shared" si="15"/>
        <v>0</v>
      </c>
      <c r="CN18" s="30">
        <f t="shared" si="16"/>
        <v>0</v>
      </c>
      <c r="CO18" s="30">
        <f t="shared" si="17"/>
        <v>0</v>
      </c>
      <c r="CP18" s="30">
        <f t="shared" si="18"/>
        <v>0</v>
      </c>
      <c r="CQ18" s="30">
        <f t="shared" si="19"/>
        <v>0</v>
      </c>
      <c r="CR18" s="30">
        <f t="shared" si="20"/>
        <v>0</v>
      </c>
      <c r="CS18" s="30">
        <f t="shared" si="21"/>
        <v>0</v>
      </c>
    </row>
    <row r="19" spans="1:97" ht="21" x14ac:dyDescent="0.25">
      <c r="A19" s="786"/>
      <c r="B19" s="31" t="s">
        <v>45</v>
      </c>
      <c r="C19" s="43">
        <f t="shared" si="1"/>
        <v>0</v>
      </c>
      <c r="D19" s="44">
        <f t="shared" si="2"/>
        <v>0</v>
      </c>
      <c r="E19" s="45">
        <f t="shared" si="2"/>
        <v>0</v>
      </c>
      <c r="F19" s="46"/>
      <c r="G19" s="47"/>
      <c r="H19" s="46"/>
      <c r="I19" s="47"/>
      <c r="J19" s="46"/>
      <c r="K19" s="48"/>
      <c r="L19" s="46"/>
      <c r="M19" s="48"/>
      <c r="N19" s="46"/>
      <c r="O19" s="48"/>
      <c r="P19" s="46"/>
      <c r="Q19" s="48"/>
      <c r="R19" s="46"/>
      <c r="S19" s="48"/>
      <c r="T19" s="46"/>
      <c r="U19" s="48"/>
      <c r="V19" s="46"/>
      <c r="W19" s="48"/>
      <c r="X19" s="46"/>
      <c r="Y19" s="48"/>
      <c r="Z19" s="46"/>
      <c r="AA19" s="48"/>
      <c r="AB19" s="46"/>
      <c r="AC19" s="48"/>
      <c r="AD19" s="46"/>
      <c r="AE19" s="48"/>
      <c r="AF19" s="46"/>
      <c r="AG19" s="48"/>
      <c r="AH19" s="46"/>
      <c r="AI19" s="48"/>
      <c r="AJ19" s="46"/>
      <c r="AK19" s="48"/>
      <c r="AL19" s="49"/>
      <c r="AM19" s="50"/>
      <c r="AN19" s="51"/>
      <c r="AO19" s="52">
        <v>0</v>
      </c>
      <c r="AP19" s="52">
        <v>0</v>
      </c>
      <c r="AQ19" s="47">
        <v>0</v>
      </c>
      <c r="AR19" s="53">
        <v>0</v>
      </c>
      <c r="AS19" s="47">
        <v>0</v>
      </c>
      <c r="AT19" s="46">
        <v>0</v>
      </c>
      <c r="AU19" s="48">
        <v>0</v>
      </c>
      <c r="AV19" s="47">
        <v>0</v>
      </c>
      <c r="AW19" t="str">
        <f t="shared" si="3"/>
        <v/>
      </c>
      <c r="CA19" s="29" t="str">
        <f t="shared" si="4"/>
        <v/>
      </c>
      <c r="CB19" s="29" t="str">
        <f t="shared" si="5"/>
        <v/>
      </c>
      <c r="CC19" s="29" t="str">
        <f t="shared" si="6"/>
        <v/>
      </c>
      <c r="CD19" s="29" t="str">
        <f t="shared" si="7"/>
        <v/>
      </c>
      <c r="CE19" s="29" t="str">
        <f t="shared" si="8"/>
        <v/>
      </c>
      <c r="CF19" s="29" t="str">
        <f t="shared" si="9"/>
        <v/>
      </c>
      <c r="CG19" s="29" t="str">
        <f t="shared" si="10"/>
        <v/>
      </c>
      <c r="CH19" s="29" t="str">
        <f t="shared" si="11"/>
        <v/>
      </c>
      <c r="CI19" s="29" t="str">
        <f t="shared" si="12"/>
        <v/>
      </c>
      <c r="CK19" s="30">
        <f t="shared" si="13"/>
        <v>0</v>
      </c>
      <c r="CL19" s="30">
        <f t="shared" si="14"/>
        <v>0</v>
      </c>
      <c r="CM19" s="30">
        <f t="shared" si="15"/>
        <v>0</v>
      </c>
      <c r="CN19" s="30">
        <f t="shared" si="16"/>
        <v>0</v>
      </c>
      <c r="CO19" s="30">
        <f t="shared" si="17"/>
        <v>0</v>
      </c>
      <c r="CP19" s="30">
        <f t="shared" si="18"/>
        <v>0</v>
      </c>
      <c r="CQ19" s="30">
        <f t="shared" si="19"/>
        <v>0</v>
      </c>
      <c r="CR19" s="30">
        <f t="shared" si="20"/>
        <v>0</v>
      </c>
      <c r="CS19" s="30">
        <f t="shared" si="21"/>
        <v>0</v>
      </c>
    </row>
    <row r="20" spans="1:97" ht="15" customHeight="1" x14ac:dyDescent="0.25">
      <c r="A20" s="786"/>
      <c r="B20" s="31" t="s">
        <v>46</v>
      </c>
      <c r="C20" s="43">
        <f t="shared" si="1"/>
        <v>0</v>
      </c>
      <c r="D20" s="44">
        <f t="shared" si="2"/>
        <v>0</v>
      </c>
      <c r="E20" s="45">
        <f t="shared" si="2"/>
        <v>0</v>
      </c>
      <c r="F20" s="46"/>
      <c r="G20" s="47"/>
      <c r="H20" s="46"/>
      <c r="I20" s="47"/>
      <c r="J20" s="46"/>
      <c r="K20" s="48"/>
      <c r="L20" s="46"/>
      <c r="M20" s="48"/>
      <c r="N20" s="46"/>
      <c r="O20" s="48"/>
      <c r="P20" s="46"/>
      <c r="Q20" s="48"/>
      <c r="R20" s="46"/>
      <c r="S20" s="48"/>
      <c r="T20" s="46"/>
      <c r="U20" s="48"/>
      <c r="V20" s="46"/>
      <c r="W20" s="48"/>
      <c r="X20" s="46"/>
      <c r="Y20" s="48"/>
      <c r="Z20" s="46"/>
      <c r="AA20" s="48"/>
      <c r="AB20" s="46"/>
      <c r="AC20" s="48"/>
      <c r="AD20" s="46"/>
      <c r="AE20" s="48"/>
      <c r="AF20" s="46"/>
      <c r="AG20" s="48"/>
      <c r="AH20" s="46"/>
      <c r="AI20" s="48"/>
      <c r="AJ20" s="46"/>
      <c r="AK20" s="48"/>
      <c r="AL20" s="49"/>
      <c r="AM20" s="50"/>
      <c r="AN20" s="51"/>
      <c r="AO20" s="52"/>
      <c r="AP20" s="52"/>
      <c r="AQ20" s="47"/>
      <c r="AR20" s="53"/>
      <c r="AS20" s="47"/>
      <c r="AT20" s="46"/>
      <c r="AU20" s="48"/>
      <c r="AV20" s="47"/>
      <c r="AW20" t="str">
        <f t="shared" si="3"/>
        <v/>
      </c>
      <c r="CA20" s="29" t="str">
        <f t="shared" si="4"/>
        <v/>
      </c>
      <c r="CB20" s="29" t="str">
        <f t="shared" si="5"/>
        <v/>
      </c>
      <c r="CC20" s="29" t="str">
        <f t="shared" si="6"/>
        <v/>
      </c>
      <c r="CD20" s="29" t="str">
        <f t="shared" si="7"/>
        <v/>
      </c>
      <c r="CE20" s="29" t="str">
        <f t="shared" si="8"/>
        <v/>
      </c>
      <c r="CF20" s="29" t="str">
        <f t="shared" si="9"/>
        <v/>
      </c>
      <c r="CG20" s="29" t="str">
        <f t="shared" si="10"/>
        <v/>
      </c>
      <c r="CH20" s="29" t="str">
        <f t="shared" si="11"/>
        <v/>
      </c>
      <c r="CI20" s="29" t="str">
        <f t="shared" si="12"/>
        <v/>
      </c>
      <c r="CK20" s="30">
        <f t="shared" si="13"/>
        <v>0</v>
      </c>
      <c r="CL20" s="30">
        <f t="shared" si="14"/>
        <v>0</v>
      </c>
      <c r="CM20" s="30">
        <f t="shared" si="15"/>
        <v>0</v>
      </c>
      <c r="CN20" s="30">
        <f t="shared" si="16"/>
        <v>0</v>
      </c>
      <c r="CO20" s="30">
        <f t="shared" si="17"/>
        <v>0</v>
      </c>
      <c r="CP20" s="30">
        <f t="shared" si="18"/>
        <v>0</v>
      </c>
      <c r="CQ20" s="30">
        <f t="shared" si="19"/>
        <v>0</v>
      </c>
      <c r="CR20" s="30">
        <f t="shared" si="20"/>
        <v>0</v>
      </c>
      <c r="CS20" s="30">
        <f t="shared" si="21"/>
        <v>0</v>
      </c>
    </row>
    <row r="21" spans="1:97" ht="21" x14ac:dyDescent="0.25">
      <c r="A21" s="786"/>
      <c r="B21" s="31" t="s">
        <v>47</v>
      </c>
      <c r="C21" s="43">
        <f t="shared" si="1"/>
        <v>0</v>
      </c>
      <c r="D21" s="54">
        <f t="shared" si="2"/>
        <v>0</v>
      </c>
      <c r="E21" s="45">
        <f t="shared" si="2"/>
        <v>0</v>
      </c>
      <c r="F21" s="46"/>
      <c r="G21" s="47"/>
      <c r="H21" s="46"/>
      <c r="I21" s="47"/>
      <c r="J21" s="46"/>
      <c r="K21" s="48"/>
      <c r="L21" s="46"/>
      <c r="M21" s="48"/>
      <c r="N21" s="46"/>
      <c r="O21" s="48"/>
      <c r="P21" s="46"/>
      <c r="Q21" s="48"/>
      <c r="R21" s="46"/>
      <c r="S21" s="48"/>
      <c r="T21" s="46"/>
      <c r="U21" s="48"/>
      <c r="V21" s="46"/>
      <c r="W21" s="48"/>
      <c r="X21" s="46"/>
      <c r="Y21" s="48"/>
      <c r="Z21" s="46"/>
      <c r="AA21" s="48"/>
      <c r="AB21" s="46"/>
      <c r="AC21" s="48"/>
      <c r="AD21" s="46"/>
      <c r="AE21" s="48"/>
      <c r="AF21" s="46"/>
      <c r="AG21" s="48"/>
      <c r="AH21" s="46"/>
      <c r="AI21" s="48"/>
      <c r="AJ21" s="46"/>
      <c r="AK21" s="48"/>
      <c r="AL21" s="49"/>
      <c r="AM21" s="50"/>
      <c r="AN21" s="51"/>
      <c r="AO21" s="52"/>
      <c r="AP21" s="52"/>
      <c r="AQ21" s="47"/>
      <c r="AR21" s="53"/>
      <c r="AS21" s="47"/>
      <c r="AT21" s="46"/>
      <c r="AU21" s="48"/>
      <c r="AV21" s="47"/>
      <c r="AW21" t="str">
        <f t="shared" si="3"/>
        <v/>
      </c>
      <c r="CA21" s="29" t="str">
        <f t="shared" si="4"/>
        <v/>
      </c>
      <c r="CB21" s="29" t="str">
        <f t="shared" si="5"/>
        <v/>
      </c>
      <c r="CC21" s="29" t="str">
        <f t="shared" si="6"/>
        <v/>
      </c>
      <c r="CD21" s="29" t="str">
        <f t="shared" si="7"/>
        <v/>
      </c>
      <c r="CE21" s="29" t="str">
        <f t="shared" si="8"/>
        <v/>
      </c>
      <c r="CF21" s="29" t="str">
        <f t="shared" si="9"/>
        <v/>
      </c>
      <c r="CG21" s="29" t="str">
        <f t="shared" si="10"/>
        <v/>
      </c>
      <c r="CH21" s="29" t="str">
        <f t="shared" si="11"/>
        <v/>
      </c>
      <c r="CI21" s="29" t="str">
        <f t="shared" si="12"/>
        <v/>
      </c>
      <c r="CK21" s="30">
        <f t="shared" si="13"/>
        <v>0</v>
      </c>
      <c r="CL21" s="30">
        <f t="shared" si="14"/>
        <v>0</v>
      </c>
      <c r="CM21" s="30">
        <f t="shared" si="15"/>
        <v>0</v>
      </c>
      <c r="CN21" s="30">
        <f t="shared" si="16"/>
        <v>0</v>
      </c>
      <c r="CO21" s="30">
        <f t="shared" si="17"/>
        <v>0</v>
      </c>
      <c r="CP21" s="30">
        <f t="shared" si="18"/>
        <v>0</v>
      </c>
      <c r="CQ21" s="30">
        <f t="shared" si="19"/>
        <v>0</v>
      </c>
      <c r="CR21" s="30">
        <f t="shared" si="20"/>
        <v>0</v>
      </c>
      <c r="CS21" s="30">
        <f t="shared" si="21"/>
        <v>0</v>
      </c>
    </row>
    <row r="22" spans="1:97" ht="15" customHeight="1" x14ac:dyDescent="0.25">
      <c r="A22" s="861"/>
      <c r="B22" s="55" t="s">
        <v>48</v>
      </c>
      <c r="C22" s="56">
        <f>SUM(D22+E22)</f>
        <v>410</v>
      </c>
      <c r="D22" s="57">
        <f t="shared" si="2"/>
        <v>202</v>
      </c>
      <c r="E22" s="58">
        <f>SUM(G22+I22+K22+M22+O22+Q22+S22+U22+W22+Y22+AA22+AC22+AE22+AG22+AI22+AK22+AM22)</f>
        <v>208</v>
      </c>
      <c r="F22" s="59">
        <f>SUM(F12:F21)</f>
        <v>0</v>
      </c>
      <c r="G22" s="60">
        <f t="shared" ref="G22:AS22" si="22">SUM(G12:G21)</f>
        <v>0</v>
      </c>
      <c r="H22" s="59">
        <f t="shared" si="22"/>
        <v>8</v>
      </c>
      <c r="I22" s="60">
        <f t="shared" si="22"/>
        <v>0</v>
      </c>
      <c r="J22" s="59">
        <f t="shared" si="22"/>
        <v>6</v>
      </c>
      <c r="K22" s="61">
        <f t="shared" si="22"/>
        <v>10</v>
      </c>
      <c r="L22" s="59">
        <f t="shared" si="22"/>
        <v>15</v>
      </c>
      <c r="M22" s="61">
        <f t="shared" si="22"/>
        <v>10</v>
      </c>
      <c r="N22" s="59">
        <f t="shared" si="22"/>
        <v>14</v>
      </c>
      <c r="O22" s="61">
        <f t="shared" si="22"/>
        <v>8</v>
      </c>
      <c r="P22" s="59">
        <f t="shared" si="22"/>
        <v>9</v>
      </c>
      <c r="Q22" s="61">
        <f t="shared" si="22"/>
        <v>6</v>
      </c>
      <c r="R22" s="59">
        <f t="shared" si="22"/>
        <v>9</v>
      </c>
      <c r="S22" s="61">
        <f t="shared" si="22"/>
        <v>10</v>
      </c>
      <c r="T22" s="59">
        <f t="shared" si="22"/>
        <v>22</v>
      </c>
      <c r="U22" s="61">
        <f t="shared" si="22"/>
        <v>14</v>
      </c>
      <c r="V22" s="59">
        <f t="shared" si="22"/>
        <v>20</v>
      </c>
      <c r="W22" s="61">
        <f t="shared" si="22"/>
        <v>16</v>
      </c>
      <c r="X22" s="59">
        <f t="shared" si="22"/>
        <v>16</v>
      </c>
      <c r="Y22" s="61">
        <f t="shared" si="22"/>
        <v>24</v>
      </c>
      <c r="Z22" s="59">
        <f t="shared" si="22"/>
        <v>28</v>
      </c>
      <c r="AA22" s="61">
        <f t="shared" si="22"/>
        <v>13</v>
      </c>
      <c r="AB22" s="59">
        <f t="shared" si="22"/>
        <v>13</v>
      </c>
      <c r="AC22" s="61">
        <f t="shared" si="22"/>
        <v>31</v>
      </c>
      <c r="AD22" s="59">
        <f t="shared" si="22"/>
        <v>21</v>
      </c>
      <c r="AE22" s="61">
        <f t="shared" si="22"/>
        <v>31</v>
      </c>
      <c r="AF22" s="59">
        <f t="shared" si="22"/>
        <v>9</v>
      </c>
      <c r="AG22" s="61">
        <f t="shared" si="22"/>
        <v>18</v>
      </c>
      <c r="AH22" s="59">
        <f t="shared" si="22"/>
        <v>8</v>
      </c>
      <c r="AI22" s="61">
        <f t="shared" si="22"/>
        <v>15</v>
      </c>
      <c r="AJ22" s="59">
        <f t="shared" si="22"/>
        <v>2</v>
      </c>
      <c r="AK22" s="61">
        <f t="shared" si="22"/>
        <v>0</v>
      </c>
      <c r="AL22" s="62">
        <f t="shared" si="22"/>
        <v>2</v>
      </c>
      <c r="AM22" s="63">
        <f t="shared" si="22"/>
        <v>2</v>
      </c>
      <c r="AN22" s="64">
        <f t="shared" si="22"/>
        <v>410</v>
      </c>
      <c r="AO22" s="65">
        <f t="shared" si="22"/>
        <v>0</v>
      </c>
      <c r="AP22" s="65">
        <f>SUM(AP12:AP21)</f>
        <v>17</v>
      </c>
      <c r="AQ22" s="60">
        <f t="shared" si="22"/>
        <v>0</v>
      </c>
      <c r="AR22" s="66">
        <f t="shared" si="22"/>
        <v>0</v>
      </c>
      <c r="AS22" s="60">
        <f t="shared" si="22"/>
        <v>0</v>
      </c>
      <c r="AT22" s="59">
        <f>SUM(AT12:AT21)</f>
        <v>0</v>
      </c>
      <c r="AU22" s="61">
        <f>SUM(AU12:AU21)</f>
        <v>0</v>
      </c>
      <c r="AV22" s="60">
        <f>SUM(AV12:AV21)</f>
        <v>0</v>
      </c>
    </row>
    <row r="23" spans="1:97" ht="15" customHeight="1" x14ac:dyDescent="0.25">
      <c r="A23" s="788" t="s">
        <v>49</v>
      </c>
      <c r="B23" s="789"/>
      <c r="C23" s="67">
        <f t="shared" si="1"/>
        <v>23</v>
      </c>
      <c r="D23" s="68">
        <f t="shared" si="2"/>
        <v>4</v>
      </c>
      <c r="E23" s="58">
        <f t="shared" si="2"/>
        <v>19</v>
      </c>
      <c r="F23" s="69">
        <v>0</v>
      </c>
      <c r="G23" s="70">
        <v>0</v>
      </c>
      <c r="H23" s="69">
        <v>0</v>
      </c>
      <c r="I23" s="70">
        <v>0</v>
      </c>
      <c r="J23" s="69">
        <v>0</v>
      </c>
      <c r="K23" s="71">
        <v>0</v>
      </c>
      <c r="L23" s="69">
        <v>0</v>
      </c>
      <c r="M23" s="71">
        <v>0</v>
      </c>
      <c r="N23" s="69">
        <v>0</v>
      </c>
      <c r="O23" s="71">
        <v>0</v>
      </c>
      <c r="P23" s="69">
        <v>0</v>
      </c>
      <c r="Q23" s="71">
        <v>0</v>
      </c>
      <c r="R23" s="69">
        <v>0</v>
      </c>
      <c r="S23" s="71">
        <v>4</v>
      </c>
      <c r="T23" s="69">
        <v>0</v>
      </c>
      <c r="U23" s="71">
        <v>5</v>
      </c>
      <c r="V23" s="69">
        <v>0</v>
      </c>
      <c r="W23" s="71">
        <v>3</v>
      </c>
      <c r="X23" s="69">
        <v>4</v>
      </c>
      <c r="Y23" s="71">
        <v>0</v>
      </c>
      <c r="Z23" s="69">
        <v>0</v>
      </c>
      <c r="AA23" s="71">
        <v>0</v>
      </c>
      <c r="AB23" s="69">
        <v>0</v>
      </c>
      <c r="AC23" s="71">
        <v>0</v>
      </c>
      <c r="AD23" s="69">
        <v>0</v>
      </c>
      <c r="AE23" s="71">
        <v>7</v>
      </c>
      <c r="AF23" s="69">
        <v>0</v>
      </c>
      <c r="AG23" s="71">
        <v>0</v>
      </c>
      <c r="AH23" s="69">
        <v>0</v>
      </c>
      <c r="AI23" s="71">
        <v>0</v>
      </c>
      <c r="AJ23" s="69">
        <v>0</v>
      </c>
      <c r="AK23" s="71">
        <v>0</v>
      </c>
      <c r="AL23" s="72">
        <v>0</v>
      </c>
      <c r="AM23" s="73">
        <v>0</v>
      </c>
      <c r="AN23" s="74">
        <v>23</v>
      </c>
      <c r="AO23" s="75">
        <v>0</v>
      </c>
      <c r="AP23" s="75">
        <v>0</v>
      </c>
      <c r="AQ23" s="70">
        <v>0</v>
      </c>
      <c r="AR23" s="76">
        <v>0</v>
      </c>
      <c r="AS23" s="70">
        <v>0</v>
      </c>
      <c r="AT23" s="69">
        <v>0</v>
      </c>
      <c r="AU23" s="71">
        <v>0</v>
      </c>
      <c r="AV23" s="70">
        <v>0</v>
      </c>
      <c r="AW23" t="str">
        <f t="shared" si="3"/>
        <v/>
      </c>
      <c r="CA23" s="29" t="str">
        <f t="shared" ref="CA23:CA26" si="23">IF(AND($C23&gt;0,AN23="")," * No olvide digitar la variable Beneficiarios. Digite Cero si no tiene.",IF(AN23&gt;$C23," * La variable Beneficiarios No puede ser mayor al Total Ambos Sexos.",""))</f>
        <v/>
      </c>
      <c r="CB23" s="29" t="str">
        <f t="shared" ref="CB23:CB26" si="24">IF(AND($C23&gt;0,AO23="")," * No olvide digitar la variable Niños, Niñas, adolescentes y Jóvenes SENAME. Digite Cero si no tiene.",IF(AO23&gt;$C23," * La variable Niños, Niñas, adolescentes y Jóvenes SENAME No puede ser mayor al Total Ambos Sexos.",""))</f>
        <v/>
      </c>
      <c r="CC23" s="29" t="str">
        <f t="shared" ref="CC23:CC26" si="25">IF(AND($C23&gt;0,AP23="")," * No olvide digitar la variable Niños, Niñas, adolescentes y Jóvenes Mejor Niñez. Digite Cero si no tiene.",IF(AP23&gt;$C23," * La variable Niños, Niñas, adolescentes y Jóvenes Mejor Niñez No puede ser mayor al Total Ambos Sexos.",""))</f>
        <v/>
      </c>
      <c r="CD23" s="29" t="str">
        <f t="shared" ref="CD23:CD26" si="26">IF(AND($C23&gt;0,AQ23="")," * No olvide digitar la variable Pueblos originarios. Digite Cero si no tiene.",IF(AQ23&gt;$C23," * La variable Pueblos Originarios No puede ser mayor al Total Ambos Sexos.",""))</f>
        <v/>
      </c>
      <c r="CE23" s="29" t="str">
        <f t="shared" ref="CE23:CE26" si="27">IF(AND($C23&gt;0,AR23="")," * No olvide digitar la variable Migrantes. Digite Cero si no tiene.",IF(AR23&gt;$C23," * La variable Migrantes No puede ser mayor al Total Ambos Sexos.",""))</f>
        <v/>
      </c>
      <c r="CF23" s="29" t="str">
        <f t="shared" ref="CF23:CF26" si="28">IF(AND($C23&gt;0,AS23="")," * No olvide digitar la variable Demencia. Digite Cero si no tiene.",IF(AS23&gt;$C23," * La variable Demencia No puede ser mayor al Total Ambos Sexos.",""))</f>
        <v/>
      </c>
      <c r="CG23" s="29" t="str">
        <f t="shared" ref="CG23:CG26" si="29">IF(AND($E23&gt;0,OR(AT23=""))," * No olvide digitar la variable Trans (Masculino). Digite Cero si no tiene.",IF((AT23)&gt;$E23," * La variable Trans (Masculino) No puede ser mayor al Total Mujeres.",""))</f>
        <v/>
      </c>
      <c r="CH23" s="29" t="str">
        <f t="shared" ref="CH23:CH26" si="30">IF(AND(D23&gt;0,OR(AU23=""))," * No olvide digitar la variable Trans (Femenino). Digite Cero si no tiene.",IF((AU23)&gt;D23," * La variable Trans (Femenino) No puede ser mayor al Total Hombres.",""))</f>
        <v/>
      </c>
      <c r="CI23" s="29" t="str">
        <f t="shared" ref="CI23:CI26" si="31">IF(AND($C23&gt;0,AV23="")," * No olvide digitar la variable Cuidadores de personas con demencia. Digite Cero si no tiene.",IF(AV23&gt;$C23," * La variable Cuidadores de personas con demencia No puede ser mayor al Total Ambos Sexos.",""))</f>
        <v/>
      </c>
      <c r="CK23" s="30">
        <f>IF(AND(C23&gt;0,AN23=""),1,IF(AN23&gt;C23,1,0))</f>
        <v>0</v>
      </c>
      <c r="CL23" s="30">
        <f>IF(AND(C23&gt;0,AO23=""),1,IF(AO23&gt;C23,1,0))</f>
        <v>0</v>
      </c>
      <c r="CM23" s="30">
        <f>IF(AND(C23&gt;0,AP23=""),1,IF(AP23&gt;C23,1,0))</f>
        <v>0</v>
      </c>
      <c r="CN23" s="30">
        <f>IF(AND(C23&gt;0,AQ23=""),1,IF(AQ23&gt;C23,1,0))</f>
        <v>0</v>
      </c>
      <c r="CO23" s="30">
        <f>IF(AND(C23&gt;0,AR23=""),1,IF(AR23&gt;C23,1,0))</f>
        <v>0</v>
      </c>
      <c r="CP23" s="30">
        <f>IF(AND(C23&gt;0,AS23=""),1,IF(AS23&gt;C23,1,0))</f>
        <v>0</v>
      </c>
      <c r="CQ23" s="30">
        <f>IF(AND(E23&gt;0,OR(AT23="")),1,IF((AT23)&gt;E23,1,0))</f>
        <v>0</v>
      </c>
      <c r="CR23" s="30">
        <f>IF(AND(D23&gt;0,OR(AU23="")),1,IF((AU23)&gt;D23,1,0))</f>
        <v>0</v>
      </c>
      <c r="CS23" s="30">
        <f t="shared" si="21"/>
        <v>0</v>
      </c>
    </row>
    <row r="24" spans="1:97" ht="15" customHeight="1" x14ac:dyDescent="0.25">
      <c r="A24" s="77" t="s">
        <v>50</v>
      </c>
      <c r="B24" s="78" t="s">
        <v>39</v>
      </c>
      <c r="C24" s="79">
        <f t="shared" si="1"/>
        <v>0</v>
      </c>
      <c r="D24" s="80">
        <f t="shared" si="2"/>
        <v>0</v>
      </c>
      <c r="E24" s="81">
        <f t="shared" si="2"/>
        <v>0</v>
      </c>
      <c r="F24" s="82">
        <v>0</v>
      </c>
      <c r="G24" s="83">
        <v>0</v>
      </c>
      <c r="H24" s="82">
        <v>0</v>
      </c>
      <c r="I24" s="83">
        <v>0</v>
      </c>
      <c r="J24" s="82">
        <v>0</v>
      </c>
      <c r="K24" s="84">
        <v>0</v>
      </c>
      <c r="L24" s="82">
        <v>0</v>
      </c>
      <c r="M24" s="84">
        <v>0</v>
      </c>
      <c r="N24" s="82">
        <v>0</v>
      </c>
      <c r="O24" s="84">
        <v>0</v>
      </c>
      <c r="P24" s="82">
        <v>0</v>
      </c>
      <c r="Q24" s="84">
        <v>0</v>
      </c>
      <c r="R24" s="82">
        <v>0</v>
      </c>
      <c r="S24" s="84">
        <v>0</v>
      </c>
      <c r="T24" s="82">
        <v>0</v>
      </c>
      <c r="U24" s="84">
        <v>0</v>
      </c>
      <c r="V24" s="82">
        <v>0</v>
      </c>
      <c r="W24" s="84">
        <v>0</v>
      </c>
      <c r="X24" s="82">
        <v>0</v>
      </c>
      <c r="Y24" s="84">
        <v>0</v>
      </c>
      <c r="Z24" s="82">
        <v>0</v>
      </c>
      <c r="AA24" s="84">
        <v>0</v>
      </c>
      <c r="AB24" s="82">
        <v>0</v>
      </c>
      <c r="AC24" s="84">
        <v>0</v>
      </c>
      <c r="AD24" s="82">
        <v>0</v>
      </c>
      <c r="AE24" s="84">
        <v>0</v>
      </c>
      <c r="AF24" s="82">
        <v>0</v>
      </c>
      <c r="AG24" s="84">
        <v>0</v>
      </c>
      <c r="AH24" s="82">
        <v>0</v>
      </c>
      <c r="AI24" s="84">
        <v>0</v>
      </c>
      <c r="AJ24" s="82">
        <v>0</v>
      </c>
      <c r="AK24" s="84">
        <v>0</v>
      </c>
      <c r="AL24" s="85">
        <v>0</v>
      </c>
      <c r="AM24" s="86">
        <v>0</v>
      </c>
      <c r="AN24" s="87">
        <v>0</v>
      </c>
      <c r="AO24" s="88">
        <v>0</v>
      </c>
      <c r="AP24" s="88">
        <v>0</v>
      </c>
      <c r="AQ24" s="83">
        <v>0</v>
      </c>
      <c r="AR24" s="89">
        <v>0</v>
      </c>
      <c r="AS24" s="83">
        <v>0</v>
      </c>
      <c r="AT24" s="82">
        <v>0</v>
      </c>
      <c r="AU24" s="84">
        <v>0</v>
      </c>
      <c r="AV24" s="83">
        <v>0</v>
      </c>
      <c r="AW24" t="str">
        <f>CA24&amp;CB24&amp;CC24&amp;CD24&amp;CE24&amp;CF24&amp;CG24&amp;CH24&amp;CI24</f>
        <v/>
      </c>
      <c r="CA24" s="29" t="str">
        <f t="shared" si="23"/>
        <v/>
      </c>
      <c r="CB24" s="29" t="str">
        <f t="shared" si="24"/>
        <v/>
      </c>
      <c r="CC24" s="29" t="str">
        <f t="shared" si="25"/>
        <v/>
      </c>
      <c r="CD24" s="29" t="str">
        <f t="shared" si="26"/>
        <v/>
      </c>
      <c r="CE24" s="29" t="str">
        <f t="shared" si="27"/>
        <v/>
      </c>
      <c r="CF24" s="29" t="str">
        <f t="shared" si="28"/>
        <v/>
      </c>
      <c r="CG24" s="29" t="str">
        <f t="shared" si="29"/>
        <v/>
      </c>
      <c r="CH24" s="29" t="str">
        <f t="shared" si="30"/>
        <v/>
      </c>
      <c r="CI24" s="29" t="str">
        <f t="shared" si="31"/>
        <v/>
      </c>
      <c r="CK24" s="30">
        <f>IF(AND(C24&gt;0,AN24=""),1,IF(AN24&gt;C24,1,0))</f>
        <v>0</v>
      </c>
      <c r="CL24" s="30">
        <f>IF(AND(C24&gt;0,AO24=""),1,IF(AO24&gt;C24,1,0))</f>
        <v>0</v>
      </c>
      <c r="CM24" s="30">
        <f>IF(AND(C24&gt;0,AP24=""),1,IF(AP24&gt;C24,1,0))</f>
        <v>0</v>
      </c>
      <c r="CN24" s="30">
        <f>IF(AND(C24&gt;0,AQ24=""),1,IF(AQ24&gt;C24,1,0))</f>
        <v>0</v>
      </c>
      <c r="CO24" s="30">
        <f>IF(AND(C24&gt;0,AR24=""),1,IF(AR24&gt;C24,1,0))</f>
        <v>0</v>
      </c>
      <c r="CP24" s="30">
        <f>IF(AND(C24&gt;0,AS24=""),1,IF(AS24&gt;C24,1,0))</f>
        <v>0</v>
      </c>
      <c r="CQ24" s="30">
        <f>IF(AND(E24&gt;0,OR(AT24="")),1,IF((AT24)&gt;E24,1,0))</f>
        <v>0</v>
      </c>
      <c r="CR24" s="30">
        <f>IF(AND(D24&gt;0,OR(AU24="")),1,IF((AU24)&gt;D24,1,0))</f>
        <v>0</v>
      </c>
      <c r="CS24" s="30">
        <f t="shared" si="21"/>
        <v>0</v>
      </c>
    </row>
    <row r="25" spans="1:97" ht="15" customHeight="1" x14ac:dyDescent="0.25">
      <c r="A25" s="785" t="s">
        <v>51</v>
      </c>
      <c r="B25" s="90" t="s">
        <v>39</v>
      </c>
      <c r="C25" s="18">
        <f t="shared" si="1"/>
        <v>346</v>
      </c>
      <c r="D25" s="19">
        <f t="shared" si="2"/>
        <v>94</v>
      </c>
      <c r="E25" s="20">
        <f t="shared" si="2"/>
        <v>252</v>
      </c>
      <c r="F25" s="21">
        <v>0</v>
      </c>
      <c r="G25" s="22">
        <v>0</v>
      </c>
      <c r="H25" s="21">
        <v>0</v>
      </c>
      <c r="I25" s="22">
        <v>0</v>
      </c>
      <c r="J25" s="21">
        <v>6</v>
      </c>
      <c r="K25" s="23">
        <v>22</v>
      </c>
      <c r="L25" s="21">
        <v>6</v>
      </c>
      <c r="M25" s="23">
        <v>60</v>
      </c>
      <c r="N25" s="21">
        <v>10</v>
      </c>
      <c r="O25" s="23">
        <v>17</v>
      </c>
      <c r="P25" s="21">
        <v>14</v>
      </c>
      <c r="Q25" s="23">
        <v>15</v>
      </c>
      <c r="R25" s="21">
        <v>12</v>
      </c>
      <c r="S25" s="23">
        <v>35</v>
      </c>
      <c r="T25" s="21">
        <v>2</v>
      </c>
      <c r="U25" s="23">
        <v>21</v>
      </c>
      <c r="V25" s="21">
        <v>7</v>
      </c>
      <c r="W25" s="23">
        <v>12</v>
      </c>
      <c r="X25" s="21">
        <v>9</v>
      </c>
      <c r="Y25" s="23">
        <v>25</v>
      </c>
      <c r="Z25" s="21">
        <v>6</v>
      </c>
      <c r="AA25" s="23">
        <v>14</v>
      </c>
      <c r="AB25" s="21">
        <v>7</v>
      </c>
      <c r="AC25" s="23">
        <v>11</v>
      </c>
      <c r="AD25" s="21">
        <v>11</v>
      </c>
      <c r="AE25" s="23">
        <v>12</v>
      </c>
      <c r="AF25" s="21">
        <v>4</v>
      </c>
      <c r="AG25" s="23">
        <v>5</v>
      </c>
      <c r="AH25" s="21">
        <v>0</v>
      </c>
      <c r="AI25" s="23">
        <v>2</v>
      </c>
      <c r="AJ25" s="21">
        <v>0</v>
      </c>
      <c r="AK25" s="23">
        <v>1</v>
      </c>
      <c r="AL25" s="24">
        <v>0</v>
      </c>
      <c r="AM25" s="25">
        <v>0</v>
      </c>
      <c r="AN25" s="26">
        <v>346</v>
      </c>
      <c r="AO25" s="27">
        <v>0</v>
      </c>
      <c r="AP25" s="27">
        <v>19</v>
      </c>
      <c r="AQ25" s="22">
        <v>3</v>
      </c>
      <c r="AR25" s="28">
        <v>0</v>
      </c>
      <c r="AS25" s="22">
        <v>0</v>
      </c>
      <c r="AT25" s="21">
        <v>0</v>
      </c>
      <c r="AU25" s="23">
        <v>0</v>
      </c>
      <c r="AV25" s="22">
        <v>0</v>
      </c>
      <c r="AW25" t="str">
        <f t="shared" si="3"/>
        <v/>
      </c>
      <c r="CA25" s="29" t="str">
        <f t="shared" si="23"/>
        <v/>
      </c>
      <c r="CB25" s="29" t="str">
        <f t="shared" si="24"/>
        <v/>
      </c>
      <c r="CC25" s="29" t="str">
        <f t="shared" si="25"/>
        <v/>
      </c>
      <c r="CD25" s="29" t="str">
        <f t="shared" si="26"/>
        <v/>
      </c>
      <c r="CE25" s="29" t="str">
        <f t="shared" si="27"/>
        <v/>
      </c>
      <c r="CF25" s="29" t="str">
        <f t="shared" si="28"/>
        <v/>
      </c>
      <c r="CG25" s="29" t="str">
        <f t="shared" si="29"/>
        <v/>
      </c>
      <c r="CH25" s="29" t="str">
        <f t="shared" si="30"/>
        <v/>
      </c>
      <c r="CI25" s="29" t="str">
        <f t="shared" si="31"/>
        <v/>
      </c>
      <c r="CK25" s="30">
        <f>IF(AND(C25&gt;0,AN25=""),1,IF(AN25&gt;C25,1,0))</f>
        <v>0</v>
      </c>
      <c r="CL25" s="30">
        <f>IF(AND(C25&gt;0,AO25=""),1,IF(AO25&gt;C25,1,0))</f>
        <v>0</v>
      </c>
      <c r="CM25" s="30">
        <f>IF(AND(C25&gt;0,AP25=""),1,IF(AP25&gt;C25,1,0))</f>
        <v>0</v>
      </c>
      <c r="CN25" s="30">
        <f>IF(AND(C25&gt;0,AQ25=""),1,IF(AQ25&gt;C25,1,0))</f>
        <v>0</v>
      </c>
      <c r="CO25" s="30">
        <f>IF(AND(C25&gt;0,AR25=""),1,IF(AR25&gt;C25,1,0))</f>
        <v>0</v>
      </c>
      <c r="CP25" s="30">
        <f>IF(AND(C25&gt;0,AS25=""),1,IF(AS25&gt;C25,1,0))</f>
        <v>0</v>
      </c>
      <c r="CQ25" s="30">
        <f>IF(AND(E25&gt;0,OR(AT25="")),1,IF((AT25)&gt;E25,1,0))</f>
        <v>0</v>
      </c>
      <c r="CR25" s="30">
        <f>IF(AND(D25&gt;0,OR(AU25="")),1,IF((AU25)&gt;D25,1,0))</f>
        <v>0</v>
      </c>
      <c r="CS25" s="30">
        <f>IF(AND($C25&gt;0,AV25=""),1,IF(AV25&gt;$C25,1,0))</f>
        <v>0</v>
      </c>
    </row>
    <row r="26" spans="1:97" ht="15" customHeight="1" x14ac:dyDescent="0.25">
      <c r="A26" s="861"/>
      <c r="B26" s="357" t="s">
        <v>52</v>
      </c>
      <c r="C26" s="354">
        <f t="shared" si="1"/>
        <v>0</v>
      </c>
      <c r="D26" s="93">
        <f t="shared" si="2"/>
        <v>0</v>
      </c>
      <c r="E26" s="358">
        <f t="shared" si="2"/>
        <v>0</v>
      </c>
      <c r="F26" s="95"/>
      <c r="G26" s="359"/>
      <c r="H26" s="95"/>
      <c r="I26" s="96"/>
      <c r="J26" s="95"/>
      <c r="K26" s="96"/>
      <c r="L26" s="95"/>
      <c r="M26" s="96"/>
      <c r="N26" s="95"/>
      <c r="O26" s="97"/>
      <c r="P26" s="95"/>
      <c r="Q26" s="359"/>
      <c r="R26" s="360"/>
      <c r="S26" s="96"/>
      <c r="T26" s="95"/>
      <c r="U26" s="96"/>
      <c r="V26" s="95"/>
      <c r="W26" s="96"/>
      <c r="X26" s="95"/>
      <c r="Y26" s="359"/>
      <c r="Z26" s="95"/>
      <c r="AA26" s="359"/>
      <c r="AB26" s="95"/>
      <c r="AC26" s="96"/>
      <c r="AD26" s="95"/>
      <c r="AE26" s="359"/>
      <c r="AF26" s="95"/>
      <c r="AG26" s="359"/>
      <c r="AH26" s="95"/>
      <c r="AI26" s="96"/>
      <c r="AJ26" s="95"/>
      <c r="AK26" s="96"/>
      <c r="AL26" s="98"/>
      <c r="AM26" s="99"/>
      <c r="AN26" s="100">
        <v>0</v>
      </c>
      <c r="AO26" s="101">
        <v>0</v>
      </c>
      <c r="AP26" s="101">
        <v>0</v>
      </c>
      <c r="AQ26" s="97">
        <v>0</v>
      </c>
      <c r="AR26" s="102">
        <v>0</v>
      </c>
      <c r="AS26" s="97">
        <v>0</v>
      </c>
      <c r="AT26" s="95">
        <v>0</v>
      </c>
      <c r="AU26" s="96">
        <v>0</v>
      </c>
      <c r="AV26" s="97">
        <v>0</v>
      </c>
      <c r="AW26" t="str">
        <f t="shared" si="3"/>
        <v/>
      </c>
      <c r="CA26" s="29" t="str">
        <f t="shared" si="23"/>
        <v/>
      </c>
      <c r="CB26" s="29" t="str">
        <f t="shared" si="24"/>
        <v/>
      </c>
      <c r="CC26" s="29" t="str">
        <f t="shared" si="25"/>
        <v/>
      </c>
      <c r="CD26" s="29" t="str">
        <f t="shared" si="26"/>
        <v/>
      </c>
      <c r="CE26" s="29" t="str">
        <f t="shared" si="27"/>
        <v/>
      </c>
      <c r="CF26" s="29" t="str">
        <f t="shared" si="28"/>
        <v/>
      </c>
      <c r="CG26" s="29" t="str">
        <f t="shared" si="29"/>
        <v/>
      </c>
      <c r="CH26" s="29" t="str">
        <f t="shared" si="30"/>
        <v/>
      </c>
      <c r="CI26" s="29" t="str">
        <f t="shared" si="31"/>
        <v/>
      </c>
      <c r="CK26" s="30">
        <f>IF(AND(C26&gt;0,AN26=""),1,IF(AN26&gt;C26,1,0))</f>
        <v>0</v>
      </c>
      <c r="CL26" s="30">
        <f>IF(AND(C26&gt;0,AO26=""),1,IF(AO26&gt;C26,1,0))</f>
        <v>0</v>
      </c>
      <c r="CM26" s="30">
        <f>IF(AND(C26&gt;0,AP26=""),1,IF(AP26&gt;C26,1,0))</f>
        <v>0</v>
      </c>
      <c r="CN26" s="30">
        <f>IF(AND(C26&gt;0,AQ26=""),1,IF(AQ26&gt;C26,1,0))</f>
        <v>0</v>
      </c>
      <c r="CO26" s="30">
        <f>IF(AND(C26&gt;0,AR26=""),1,IF(AR26&gt;C26,1,0))</f>
        <v>0</v>
      </c>
      <c r="CP26" s="30">
        <f>IF(AND(C26&gt;0,AS26=""),1,IF(AS26&gt;C26,1,0))</f>
        <v>0</v>
      </c>
      <c r="CQ26" s="30">
        <f>IF(AND(E26&gt;0,OR(AT26="")),1,IF((AT26)&gt;E26,1,0))</f>
        <v>0</v>
      </c>
      <c r="CR26" s="30">
        <f>IF(AND(D26&gt;0,OR(AU26="")),1,IF((AU26)&gt;D26,1,0))</f>
        <v>0</v>
      </c>
      <c r="CS26" s="30">
        <f t="shared" si="21"/>
        <v>0</v>
      </c>
    </row>
    <row r="27" spans="1:97" s="11" customFormat="1" ht="18" customHeight="1" x14ac:dyDescent="0.2">
      <c r="A27" s="103" t="s">
        <v>53</v>
      </c>
      <c r="B27" s="103"/>
      <c r="C27" s="5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"/>
      <c r="P27" s="10"/>
      <c r="Q27" s="10"/>
      <c r="R27" s="10"/>
      <c r="S27" s="10"/>
      <c r="T27" s="10"/>
      <c r="U27" s="10"/>
      <c r="V27" s="104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97" ht="21.75" customHeight="1" x14ac:dyDescent="0.25">
      <c r="A28" s="772" t="s">
        <v>3</v>
      </c>
      <c r="B28" s="772" t="s">
        <v>54</v>
      </c>
      <c r="C28" s="761" t="s">
        <v>55</v>
      </c>
      <c r="D28" s="775"/>
      <c r="E28" s="761" t="s">
        <v>56</v>
      </c>
      <c r="F28" s="762"/>
      <c r="G28" s="775"/>
      <c r="H28" s="761" t="s">
        <v>15</v>
      </c>
      <c r="I28" s="775"/>
      <c r="J28" s="761" t="s">
        <v>16</v>
      </c>
      <c r="K28" s="775"/>
      <c r="L28" s="761" t="s">
        <v>17</v>
      </c>
      <c r="M28" s="775"/>
      <c r="N28" s="761" t="s">
        <v>18</v>
      </c>
      <c r="O28" s="775"/>
      <c r="P28" s="761" t="s">
        <v>19</v>
      </c>
      <c r="Q28" s="775"/>
      <c r="R28" s="767" t="s">
        <v>20</v>
      </c>
      <c r="S28" s="768"/>
      <c r="T28" s="767" t="s">
        <v>21</v>
      </c>
      <c r="U28" s="768"/>
      <c r="V28" s="767" t="s">
        <v>22</v>
      </c>
      <c r="W28" s="768"/>
      <c r="X28" s="767" t="s">
        <v>23</v>
      </c>
      <c r="Y28" s="768"/>
      <c r="Z28" s="767" t="s">
        <v>24</v>
      </c>
      <c r="AA28" s="768"/>
      <c r="AB28" s="767" t="s">
        <v>25</v>
      </c>
      <c r="AC28" s="768"/>
      <c r="AD28" s="767" t="s">
        <v>26</v>
      </c>
      <c r="AE28" s="768"/>
      <c r="AF28" s="767" t="s">
        <v>27</v>
      </c>
      <c r="AG28" s="768"/>
      <c r="AH28" s="767" t="s">
        <v>28</v>
      </c>
      <c r="AI28" s="768"/>
      <c r="AJ28" s="767" t="s">
        <v>29</v>
      </c>
      <c r="AK28" s="768"/>
      <c r="AL28" s="767" t="s">
        <v>30</v>
      </c>
      <c r="AM28" s="768"/>
      <c r="AN28" s="767" t="s">
        <v>31</v>
      </c>
      <c r="AO28" s="769"/>
      <c r="AP28" s="764" t="s">
        <v>10</v>
      </c>
      <c r="AQ28" s="776" t="s">
        <v>11</v>
      </c>
      <c r="AR28" s="776" t="s">
        <v>8</v>
      </c>
      <c r="AS28" s="776" t="s">
        <v>9</v>
      </c>
      <c r="AT28" s="776" t="s">
        <v>57</v>
      </c>
      <c r="AU28" s="757" t="s">
        <v>58</v>
      </c>
    </row>
    <row r="29" spans="1:97" ht="42" x14ac:dyDescent="0.25">
      <c r="A29" s="859"/>
      <c r="B29" s="859"/>
      <c r="C29" s="356" t="s">
        <v>59</v>
      </c>
      <c r="D29" s="356" t="s">
        <v>60</v>
      </c>
      <c r="E29" s="15" t="s">
        <v>34</v>
      </c>
      <c r="F29" s="106" t="s">
        <v>35</v>
      </c>
      <c r="G29" s="107" t="s">
        <v>36</v>
      </c>
      <c r="H29" s="15" t="s">
        <v>35</v>
      </c>
      <c r="I29" s="107" t="s">
        <v>36</v>
      </c>
      <c r="J29" s="15" t="s">
        <v>35</v>
      </c>
      <c r="K29" s="107" t="s">
        <v>36</v>
      </c>
      <c r="L29" s="15" t="s">
        <v>35</v>
      </c>
      <c r="M29" s="107" t="s">
        <v>36</v>
      </c>
      <c r="N29" s="15" t="s">
        <v>35</v>
      </c>
      <c r="O29" s="107" t="s">
        <v>36</v>
      </c>
      <c r="P29" s="15" t="s">
        <v>35</v>
      </c>
      <c r="Q29" s="107" t="s">
        <v>36</v>
      </c>
      <c r="R29" s="15" t="s">
        <v>35</v>
      </c>
      <c r="S29" s="107" t="s">
        <v>36</v>
      </c>
      <c r="T29" s="15" t="s">
        <v>35</v>
      </c>
      <c r="U29" s="108" t="s">
        <v>36</v>
      </c>
      <c r="V29" s="15" t="s">
        <v>35</v>
      </c>
      <c r="W29" s="107" t="s">
        <v>36</v>
      </c>
      <c r="X29" s="15" t="s">
        <v>35</v>
      </c>
      <c r="Y29" s="107" t="s">
        <v>36</v>
      </c>
      <c r="Z29" s="15" t="s">
        <v>35</v>
      </c>
      <c r="AA29" s="107" t="s">
        <v>36</v>
      </c>
      <c r="AB29" s="15" t="s">
        <v>35</v>
      </c>
      <c r="AC29" s="107" t="s">
        <v>36</v>
      </c>
      <c r="AD29" s="15" t="s">
        <v>35</v>
      </c>
      <c r="AE29" s="107" t="s">
        <v>36</v>
      </c>
      <c r="AF29" s="15" t="s">
        <v>35</v>
      </c>
      <c r="AG29" s="107" t="s">
        <v>36</v>
      </c>
      <c r="AH29" s="15" t="s">
        <v>35</v>
      </c>
      <c r="AI29" s="107" t="s">
        <v>36</v>
      </c>
      <c r="AJ29" s="15" t="s">
        <v>35</v>
      </c>
      <c r="AK29" s="107" t="s">
        <v>36</v>
      </c>
      <c r="AL29" s="15" t="s">
        <v>35</v>
      </c>
      <c r="AM29" s="107" t="s">
        <v>36</v>
      </c>
      <c r="AN29" s="15" t="s">
        <v>35</v>
      </c>
      <c r="AO29" s="109" t="s">
        <v>36</v>
      </c>
      <c r="AP29" s="766"/>
      <c r="AQ29" s="778"/>
      <c r="AR29" s="778"/>
      <c r="AS29" s="778"/>
      <c r="AT29" s="778"/>
      <c r="AU29" s="858"/>
    </row>
    <row r="30" spans="1:97" x14ac:dyDescent="0.25">
      <c r="A30" s="90" t="s">
        <v>61</v>
      </c>
      <c r="B30" s="110">
        <f>SUM(C30:D30)</f>
        <v>0</v>
      </c>
      <c r="C30" s="22"/>
      <c r="D30" s="111"/>
      <c r="E30" s="112">
        <f>SUM(F30+G30)</f>
        <v>0</v>
      </c>
      <c r="F30" s="113">
        <f>SUM(H30+J30+L30+N30+P30+R30+T30+V30+X30+Z30+AB30+AD30+AF30+AH30+AJ30+AL30+AN30)</f>
        <v>0</v>
      </c>
      <c r="G30" s="114">
        <f>SUM(I30+K30+M30+O30+Q30+S30+U30+W30+Y30+AA30+AC30+AE30+AG30+AI30+AK30+AM30+AO30)</f>
        <v>0</v>
      </c>
      <c r="H30" s="21"/>
      <c r="I30" s="22"/>
      <c r="J30" s="21"/>
      <c r="K30" s="23"/>
      <c r="L30" s="21"/>
      <c r="M30" s="23"/>
      <c r="N30" s="21"/>
      <c r="O30" s="23"/>
      <c r="P30" s="21"/>
      <c r="Q30" s="22"/>
      <c r="R30" s="21"/>
      <c r="S30" s="22"/>
      <c r="T30" s="24"/>
      <c r="U30" s="23"/>
      <c r="V30" s="21"/>
      <c r="W30" s="23"/>
      <c r="X30" s="21"/>
      <c r="Y30" s="23"/>
      <c r="Z30" s="21"/>
      <c r="AA30" s="22"/>
      <c r="AB30" s="21"/>
      <c r="AC30" s="22"/>
      <c r="AD30" s="21"/>
      <c r="AE30" s="23"/>
      <c r="AF30" s="21"/>
      <c r="AG30" s="22"/>
      <c r="AH30" s="21"/>
      <c r="AI30" s="22"/>
      <c r="AJ30" s="21"/>
      <c r="AK30" s="23"/>
      <c r="AL30" s="21"/>
      <c r="AM30" s="23"/>
      <c r="AN30" s="24"/>
      <c r="AO30" s="25"/>
      <c r="AP30" s="26"/>
      <c r="AQ30" s="27"/>
      <c r="AR30" s="27"/>
      <c r="AS30" s="27"/>
      <c r="AT30" s="27"/>
      <c r="AU30" s="22"/>
      <c r="AV30" t="str">
        <f>CA30&amp;CB30&amp;CC30&amp;CD30&amp;CE30&amp;CF30</f>
        <v/>
      </c>
      <c r="CA30" s="29" t="str">
        <f>IF(AND($E30&gt;0,AP30=""),"  * No olvide digitar la variable Pueblos originarios. Digite Cero si no tiene.",IF(AP30&gt;E30," * La variable Pueblos originarios No puede ser mayor al Total Ambos Sexos.",""))</f>
        <v/>
      </c>
      <c r="CB30" s="29" t="str">
        <f>IF(AND($E30&gt;0,AQ30=""),"  * No olvide digitar la variable Migrantes. Digite Cero si no tiene.",IF(AQ30&gt;$E30," * La variable Migrantes No puede ser mayor al Total Ambos Sexos.",""))</f>
        <v/>
      </c>
      <c r="CC30" s="29" t="str">
        <f>IF(AND($E30&gt;0,AR30=""),"  * No olvide digitar la variable Niños, Niñas, adolescentes y jóvenes SENAME. Digite Cero si no tiene.",IF(AR30&gt;$E30," * La variable Niños, Niñas, adolescentes y jóvenes SENAME No puede ser mayor al Total Ambos Sexos.",""))</f>
        <v/>
      </c>
      <c r="CD30" s="29" t="str">
        <f>IF(AND($E30&gt;0,AS30=""),"  * No olvide digitar la variable Niños, Niñas, adolescentes y jóvenes Mejor Niñez. Digite Cero si no tiene.",IF(AS30&gt;$E30," * La variable Niños, Niñas, adolescentes y jóvenes Mejor Niñez No puede ser mayor al Total Ambos Sexos.",""))</f>
        <v/>
      </c>
      <c r="CE30" s="29" t="str">
        <f>IF(AND($E30&gt;0,AT30="")," * No olvide digitar la variable Personas con sospecha de demencia. Digite Cero si no tiene.",IF(AT30&gt;$E30," * La variable Personas con sospecha de demencia No puede ser mayor al Total Ambos Sexos.",""))</f>
        <v/>
      </c>
      <c r="CF30" s="29" t="str">
        <f>IF(AND($E30&gt;0,AU30="")," * No olvide digitar la variable Personas con diagnóstico de demencia. Digite Cero si no tiene.",IF(AU30&gt;$E30," * La variable Personas con diagnóstico de demencia No puede ser mayor al Total Ambos Sexos.",""))</f>
        <v/>
      </c>
      <c r="CK30" s="30">
        <f>IF(AND(E30&gt;0,AP30=""),1,IF(AP30&gt;E30,1,0))</f>
        <v>0</v>
      </c>
      <c r="CL30" s="30">
        <f>IF(AND(E30&gt;0,AQ30=""),1,IF(AQ30&gt;E30,1,0))</f>
        <v>0</v>
      </c>
      <c r="CM30" s="30">
        <f>IF(AND(E30&gt;0,AR30=""),1,IF(AR30&gt;E30,1,0))</f>
        <v>0</v>
      </c>
      <c r="CN30" s="30">
        <f>IF(AND(E30&gt;0,AS30=""),1,IF(AS30&gt;E30,1,0))</f>
        <v>0</v>
      </c>
      <c r="CO30" s="30">
        <f>IF(AND(E30&gt;0,AT30=""),1,IF(AT30&gt;E30,1,0))</f>
        <v>0</v>
      </c>
      <c r="CP30" s="30">
        <f>IF(AND(E30&gt;0,AU30=""),1,IF(AU30&gt;E30,1,0))</f>
        <v>0</v>
      </c>
    </row>
    <row r="31" spans="1:97" x14ac:dyDescent="0.25">
      <c r="A31" s="115" t="s">
        <v>62</v>
      </c>
      <c r="B31" s="116">
        <f>SUM(C31:D31)</f>
        <v>0</v>
      </c>
      <c r="C31" s="97"/>
      <c r="D31" s="117"/>
      <c r="E31" s="118">
        <f>SUM(F31+G31)</f>
        <v>0</v>
      </c>
      <c r="F31" s="119">
        <f>SUM(H31+J31+L31+N31+P31+R31+T31+V31+X31+Z31+AB31+AD31+AF31+AH31+AJ31+AL31+AN31)</f>
        <v>0</v>
      </c>
      <c r="G31" s="120">
        <f>SUM(I31+K31+M31+O31+Q31+S31+U31+W31+Y31+AA31+AC31+AE31+AG31+AI31+AK31+AM31+AO31)</f>
        <v>0</v>
      </c>
      <c r="H31" s="95"/>
      <c r="I31" s="97"/>
      <c r="J31" s="95"/>
      <c r="K31" s="96"/>
      <c r="L31" s="95"/>
      <c r="M31" s="96"/>
      <c r="N31" s="95"/>
      <c r="O31" s="96"/>
      <c r="P31" s="95"/>
      <c r="Q31" s="97"/>
      <c r="R31" s="95"/>
      <c r="S31" s="97"/>
      <c r="T31" s="98"/>
      <c r="U31" s="96"/>
      <c r="V31" s="95"/>
      <c r="W31" s="96"/>
      <c r="X31" s="95"/>
      <c r="Y31" s="96"/>
      <c r="Z31" s="95"/>
      <c r="AA31" s="97"/>
      <c r="AB31" s="95"/>
      <c r="AC31" s="97"/>
      <c r="AD31" s="95"/>
      <c r="AE31" s="96"/>
      <c r="AF31" s="95"/>
      <c r="AG31" s="97"/>
      <c r="AH31" s="95"/>
      <c r="AI31" s="97"/>
      <c r="AJ31" s="95"/>
      <c r="AK31" s="96"/>
      <c r="AL31" s="95"/>
      <c r="AM31" s="96"/>
      <c r="AN31" s="98"/>
      <c r="AO31" s="99"/>
      <c r="AP31" s="100"/>
      <c r="AQ31" s="101"/>
      <c r="AR31" s="101"/>
      <c r="AS31" s="101"/>
      <c r="AT31" s="101"/>
      <c r="AU31" s="97"/>
      <c r="AV31" t="str">
        <f>CA31&amp;CB31&amp;CC31&amp;CD31&amp;CE31&amp;CF31</f>
        <v/>
      </c>
      <c r="CA31" s="29" t="str">
        <f>IF(AND($E31&gt;0,AP31=""),"  * No olvide digitar la variable Pueblos originarios. Digite Cero si no tiene.",IF(AP31&gt;E31," * La variable Pueblos originarios No puede ser mayor al Total Ambos Sexos.",""))</f>
        <v/>
      </c>
      <c r="CB31" s="29" t="str">
        <f>IF(AND($E31&gt;0,AQ31=""),"  * No olvide digitar la variable Migrantes. Digite Cero si no tiene.",IF(AQ31&gt;$E31," * La variable Migrantes No puede ser mayor al Total Ambos Sexos.",""))</f>
        <v/>
      </c>
      <c r="CC31" s="29" t="str">
        <f>IF(AND($E31&gt;0,AR31=""),"  * No olvide digitar la variable Niños, Niñas, adolescentes y jóvenes SENAME. Digite Cero si no tiene.",IF(AR31&gt;$E31," * La variable Niños, Niñas, adolescentes y jóvenes SENAME No puede ser mayor al Total Ambos Sexos.",""))</f>
        <v/>
      </c>
      <c r="CD31" s="29" t="str">
        <f>IF(AND($E31&gt;0,AS31=""),"  * No olvide digitar la variable Niños, Niñas, adolescentes y jóvenes Mejor Niñez. Digite Cero si no tiene.",IF(AS31&gt;$E31," * La variable Niños, Niñas, adolescentes y jóvenes Mejor Niñez No puede ser mayor al Total Ambos Sexos.",""))</f>
        <v/>
      </c>
      <c r="CE31" s="29" t="str">
        <f>IF(AND($E31&gt;0,AT31="")," * No olvide digitar la variable Personas con sospecha de demencia. Digite Cero si no tiene.",IF(AT31&gt;$E31," * La variable Personas con sospecha de demencia No puede ser mayor al Total Ambos Sexos.",""))</f>
        <v/>
      </c>
      <c r="CF31" s="29" t="str">
        <f>IF(AND($E31&gt;0,AU31="")," * No olvide digitar la variable Personas con diagnóstico de demencia. Digite Cero si no tiene.",IF(AU31&gt;$E31," * La variable Personas con diagnóstico de demencia No puede ser mayor al Total Ambos Sexos.",""))</f>
        <v/>
      </c>
      <c r="CK31" s="30">
        <f>IF(AND(E31&gt;0,AP31=""),1,IF(AP31&gt;E31,1,0))</f>
        <v>0</v>
      </c>
      <c r="CL31" s="30">
        <f>IF(AND(E31&gt;0,AQ31=""),1,IF(AQ31&gt;E31,1,0))</f>
        <v>0</v>
      </c>
      <c r="CM31" s="30">
        <f>IF(AND(E31&gt;0,AR31=""),1,IF(AR31&gt;E31,1,0))</f>
        <v>0</v>
      </c>
      <c r="CN31" s="30">
        <f>IF(AND(E31&gt;0,AS31=""),1,IF(AS31&gt;E31,1,0))</f>
        <v>0</v>
      </c>
      <c r="CO31" s="30">
        <f>IF(AND(E31&gt;0,AT31=""),1,IF(AT31&gt;E31,1,0))</f>
        <v>0</v>
      </c>
      <c r="CP31" s="30">
        <f>IF(AND(E31&gt;0,AU31=""),1,IF(AU31&gt;E31,1,0))</f>
        <v>0</v>
      </c>
    </row>
    <row r="32" spans="1:97" s="124" customFormat="1" ht="15" customHeight="1" x14ac:dyDescent="0.15">
      <c r="A32" s="121" t="s">
        <v>48</v>
      </c>
      <c r="B32" s="122">
        <f t="shared" ref="B32:H32" si="32">SUM(B30:B31)</f>
        <v>0</v>
      </c>
      <c r="C32" s="60">
        <f t="shared" si="32"/>
        <v>0</v>
      </c>
      <c r="D32" s="122">
        <f t="shared" si="32"/>
        <v>0</v>
      </c>
      <c r="E32" s="66">
        <f t="shared" si="32"/>
        <v>0</v>
      </c>
      <c r="F32" s="66">
        <f t="shared" si="32"/>
        <v>0</v>
      </c>
      <c r="G32" s="66">
        <f t="shared" si="32"/>
        <v>0</v>
      </c>
      <c r="H32" s="59">
        <f t="shared" si="32"/>
        <v>0</v>
      </c>
      <c r="I32" s="66">
        <f t="shared" ref="I32:AU32" si="33">SUM(I30:I31)</f>
        <v>0</v>
      </c>
      <c r="J32" s="59">
        <f t="shared" si="33"/>
        <v>0</v>
      </c>
      <c r="K32" s="66">
        <f t="shared" si="33"/>
        <v>0</v>
      </c>
      <c r="L32" s="59">
        <f t="shared" si="33"/>
        <v>0</v>
      </c>
      <c r="M32" s="66">
        <f t="shared" si="33"/>
        <v>0</v>
      </c>
      <c r="N32" s="59">
        <f t="shared" si="33"/>
        <v>0</v>
      </c>
      <c r="O32" s="66">
        <f t="shared" si="33"/>
        <v>0</v>
      </c>
      <c r="P32" s="59">
        <f t="shared" si="33"/>
        <v>0</v>
      </c>
      <c r="Q32" s="66">
        <f t="shared" si="33"/>
        <v>0</v>
      </c>
      <c r="R32" s="59">
        <f t="shared" si="33"/>
        <v>0</v>
      </c>
      <c r="S32" s="66">
        <f t="shared" si="33"/>
        <v>0</v>
      </c>
      <c r="T32" s="59">
        <f t="shared" si="33"/>
        <v>0</v>
      </c>
      <c r="U32" s="66">
        <f t="shared" si="33"/>
        <v>0</v>
      </c>
      <c r="V32" s="59">
        <f t="shared" si="33"/>
        <v>0</v>
      </c>
      <c r="W32" s="66">
        <f t="shared" si="33"/>
        <v>0</v>
      </c>
      <c r="X32" s="59">
        <f t="shared" si="33"/>
        <v>0</v>
      </c>
      <c r="Y32" s="66">
        <f t="shared" si="33"/>
        <v>0</v>
      </c>
      <c r="Z32" s="59">
        <f t="shared" si="33"/>
        <v>0</v>
      </c>
      <c r="AA32" s="66">
        <f t="shared" si="33"/>
        <v>0</v>
      </c>
      <c r="AB32" s="59">
        <f t="shared" si="33"/>
        <v>0</v>
      </c>
      <c r="AC32" s="66">
        <f t="shared" si="33"/>
        <v>0</v>
      </c>
      <c r="AD32" s="59">
        <f t="shared" si="33"/>
        <v>0</v>
      </c>
      <c r="AE32" s="66">
        <f t="shared" si="33"/>
        <v>0</v>
      </c>
      <c r="AF32" s="59">
        <f t="shared" si="33"/>
        <v>0</v>
      </c>
      <c r="AG32" s="66">
        <f t="shared" si="33"/>
        <v>0</v>
      </c>
      <c r="AH32" s="59">
        <f t="shared" si="33"/>
        <v>0</v>
      </c>
      <c r="AI32" s="66">
        <f t="shared" si="33"/>
        <v>0</v>
      </c>
      <c r="AJ32" s="59">
        <f t="shared" si="33"/>
        <v>0</v>
      </c>
      <c r="AK32" s="66">
        <f t="shared" si="33"/>
        <v>0</v>
      </c>
      <c r="AL32" s="59">
        <f t="shared" si="33"/>
        <v>0</v>
      </c>
      <c r="AM32" s="66">
        <f t="shared" si="33"/>
        <v>0</v>
      </c>
      <c r="AN32" s="59">
        <f t="shared" si="33"/>
        <v>0</v>
      </c>
      <c r="AO32" s="123">
        <f t="shared" si="33"/>
        <v>0</v>
      </c>
      <c r="AP32" s="64">
        <f t="shared" si="33"/>
        <v>0</v>
      </c>
      <c r="AQ32" s="65">
        <f t="shared" si="33"/>
        <v>0</v>
      </c>
      <c r="AR32" s="65">
        <f t="shared" si="33"/>
        <v>0</v>
      </c>
      <c r="AS32" s="65">
        <f t="shared" si="33"/>
        <v>0</v>
      </c>
      <c r="AT32" s="65">
        <f t="shared" si="33"/>
        <v>0</v>
      </c>
      <c r="AU32" s="60">
        <f t="shared" si="33"/>
        <v>0</v>
      </c>
    </row>
    <row r="33" spans="1:42" s="11" customFormat="1" ht="12" x14ac:dyDescent="0.2">
      <c r="A33" s="103" t="s">
        <v>63</v>
      </c>
      <c r="B33" s="103"/>
      <c r="C33" s="5"/>
      <c r="D33" s="103"/>
      <c r="E33" s="103"/>
      <c r="F33" s="103"/>
      <c r="G33" s="103"/>
      <c r="H33" s="103"/>
      <c r="I33" s="103"/>
      <c r="J33" s="103"/>
      <c r="K33" s="103"/>
      <c r="L33" s="103"/>
      <c r="M33" s="103"/>
    </row>
    <row r="34" spans="1:42" ht="15" customHeight="1" x14ac:dyDescent="0.25">
      <c r="A34" s="772" t="s">
        <v>3</v>
      </c>
      <c r="B34" s="772" t="s">
        <v>64</v>
      </c>
      <c r="C34" s="761" t="s">
        <v>65</v>
      </c>
      <c r="D34" s="775"/>
      <c r="E34" s="761" t="s">
        <v>56</v>
      </c>
      <c r="F34" s="762"/>
      <c r="G34" s="775"/>
      <c r="H34" s="790" t="s">
        <v>66</v>
      </c>
      <c r="I34" s="791"/>
      <c r="J34" s="791"/>
      <c r="K34" s="791"/>
      <c r="L34" s="791"/>
      <c r="M34" s="792"/>
    </row>
    <row r="35" spans="1:42" ht="42" x14ac:dyDescent="0.25">
      <c r="A35" s="859"/>
      <c r="B35" s="859"/>
      <c r="C35" s="15" t="s">
        <v>59</v>
      </c>
      <c r="D35" s="352" t="s">
        <v>67</v>
      </c>
      <c r="E35" s="15" t="s">
        <v>34</v>
      </c>
      <c r="F35" s="106" t="s">
        <v>35</v>
      </c>
      <c r="G35" s="126" t="s">
        <v>36</v>
      </c>
      <c r="H35" s="127" t="s">
        <v>68</v>
      </c>
      <c r="I35" s="128" t="s">
        <v>69</v>
      </c>
      <c r="J35" s="128" t="s">
        <v>70</v>
      </c>
      <c r="K35" s="128" t="s">
        <v>71</v>
      </c>
      <c r="L35" s="128" t="s">
        <v>72</v>
      </c>
      <c r="M35" s="129" t="s">
        <v>73</v>
      </c>
    </row>
    <row r="36" spans="1:42" x14ac:dyDescent="0.25">
      <c r="A36" s="90" t="s">
        <v>61</v>
      </c>
      <c r="B36" s="110">
        <f>SUM(C36:D36)</f>
        <v>0</v>
      </c>
      <c r="C36" s="21"/>
      <c r="D36" s="22"/>
      <c r="E36" s="130">
        <f>SUM(F36:G36)</f>
        <v>0</v>
      </c>
      <c r="F36" s="28"/>
      <c r="G36" s="22"/>
      <c r="H36" s="21"/>
      <c r="I36" s="27"/>
      <c r="J36" s="27"/>
      <c r="K36" s="27"/>
      <c r="L36" s="27"/>
      <c r="M36" s="23"/>
    </row>
    <row r="37" spans="1:42" x14ac:dyDescent="0.25">
      <c r="A37" s="353" t="s">
        <v>62</v>
      </c>
      <c r="B37" s="361">
        <f>SUM(C37:D37)</f>
        <v>0</v>
      </c>
      <c r="C37" s="362"/>
      <c r="D37" s="359"/>
      <c r="E37" s="363">
        <f>SUM(F37:G37)</f>
        <v>0</v>
      </c>
      <c r="F37" s="364"/>
      <c r="G37" s="359"/>
      <c r="H37" s="362"/>
      <c r="I37" s="134"/>
      <c r="J37" s="134"/>
      <c r="K37" s="134"/>
      <c r="L37" s="134"/>
      <c r="M37" s="135"/>
    </row>
    <row r="38" spans="1:42" x14ac:dyDescent="0.25">
      <c r="A38" s="121" t="s">
        <v>48</v>
      </c>
      <c r="B38" s="122">
        <f t="shared" ref="B38:M38" si="34">SUM(B36:B37)</f>
        <v>0</v>
      </c>
      <c r="C38" s="136">
        <f t="shared" si="34"/>
        <v>0</v>
      </c>
      <c r="D38" s="137">
        <f t="shared" si="34"/>
        <v>0</v>
      </c>
      <c r="E38" s="136">
        <f t="shared" si="34"/>
        <v>0</v>
      </c>
      <c r="F38" s="138">
        <f t="shared" si="34"/>
        <v>0</v>
      </c>
      <c r="G38" s="138">
        <f t="shared" si="34"/>
        <v>0</v>
      </c>
      <c r="H38" s="136">
        <f t="shared" si="34"/>
        <v>0</v>
      </c>
      <c r="I38" s="139">
        <f t="shared" si="34"/>
        <v>0</v>
      </c>
      <c r="J38" s="139">
        <f t="shared" si="34"/>
        <v>0</v>
      </c>
      <c r="K38" s="139">
        <f t="shared" si="34"/>
        <v>0</v>
      </c>
      <c r="L38" s="139">
        <f t="shared" si="34"/>
        <v>0</v>
      </c>
      <c r="M38" s="140">
        <f t="shared" si="34"/>
        <v>0</v>
      </c>
    </row>
    <row r="39" spans="1:42" s="11" customFormat="1" ht="12" x14ac:dyDescent="0.2">
      <c r="A39" s="141" t="s">
        <v>74</v>
      </c>
      <c r="B39" s="6"/>
      <c r="C39" s="6"/>
    </row>
    <row r="40" spans="1:42" x14ac:dyDescent="0.25">
      <c r="A40" s="142" t="s">
        <v>3</v>
      </c>
      <c r="B40" s="143" t="s">
        <v>4</v>
      </c>
      <c r="C40" s="143" t="s">
        <v>5</v>
      </c>
    </row>
    <row r="41" spans="1:42" x14ac:dyDescent="0.25">
      <c r="A41" s="785" t="s">
        <v>75</v>
      </c>
      <c r="B41" s="78" t="s">
        <v>52</v>
      </c>
      <c r="C41" s="144"/>
    </row>
    <row r="42" spans="1:42" x14ac:dyDescent="0.25">
      <c r="A42" s="861"/>
      <c r="B42" s="145" t="s">
        <v>39</v>
      </c>
      <c r="C42" s="146"/>
    </row>
    <row r="43" spans="1:42" x14ac:dyDescent="0.25">
      <c r="A43" s="785" t="s">
        <v>76</v>
      </c>
      <c r="B43" s="78" t="s">
        <v>52</v>
      </c>
      <c r="C43" s="144"/>
    </row>
    <row r="44" spans="1:42" x14ac:dyDescent="0.25">
      <c r="A44" s="861"/>
      <c r="B44" s="147" t="s">
        <v>39</v>
      </c>
      <c r="C44" s="117"/>
    </row>
    <row r="45" spans="1:42" s="11" customFormat="1" ht="12" x14ac:dyDescent="0.2">
      <c r="A45" s="103" t="s">
        <v>77</v>
      </c>
      <c r="B45" s="148"/>
      <c r="C45" s="148"/>
      <c r="D45" s="365"/>
      <c r="E45" s="365"/>
      <c r="F45" s="365"/>
      <c r="G45" s="365"/>
      <c r="H45" s="365"/>
      <c r="I45" s="365"/>
      <c r="J45" s="365"/>
      <c r="K45" s="365"/>
      <c r="L45" s="366"/>
      <c r="M45" s="367"/>
      <c r="N45" s="368"/>
      <c r="O45" s="346"/>
      <c r="P45" s="346"/>
      <c r="Q45" s="346"/>
      <c r="R45" s="346"/>
      <c r="S45" s="346"/>
      <c r="T45" s="346"/>
      <c r="U45" s="346"/>
      <c r="V45" s="369"/>
      <c r="W45" s="346"/>
      <c r="X45" s="346"/>
      <c r="Y45" s="346"/>
      <c r="Z45" s="346"/>
      <c r="AA45" s="346"/>
      <c r="AB45" s="346"/>
      <c r="AC45" s="346"/>
      <c r="AD45" s="346"/>
      <c r="AE45" s="346"/>
      <c r="AF45" s="346"/>
      <c r="AG45" s="346"/>
      <c r="AH45" s="346"/>
      <c r="AI45" s="346"/>
      <c r="AJ45" s="346"/>
      <c r="AK45" s="346"/>
      <c r="AL45" s="346"/>
      <c r="AM45" s="346"/>
      <c r="AN45" s="155"/>
      <c r="AO45" s="156"/>
      <c r="AP45" s="156"/>
    </row>
    <row r="46" spans="1:42" ht="15" customHeight="1" x14ac:dyDescent="0.25">
      <c r="A46" s="793" t="s">
        <v>78</v>
      </c>
      <c r="B46" s="794"/>
      <c r="C46" s="799" t="s">
        <v>5</v>
      </c>
      <c r="D46" s="800"/>
      <c r="E46" s="801"/>
      <c r="F46" s="761" t="s">
        <v>6</v>
      </c>
      <c r="G46" s="762"/>
      <c r="H46" s="762"/>
      <c r="I46" s="762"/>
      <c r="J46" s="762"/>
      <c r="K46" s="762"/>
      <c r="L46" s="762"/>
      <c r="M46" s="762"/>
      <c r="N46" s="762"/>
      <c r="O46" s="762"/>
      <c r="P46" s="762"/>
      <c r="Q46" s="762"/>
      <c r="R46" s="762"/>
      <c r="S46" s="762"/>
      <c r="T46" s="762"/>
      <c r="U46" s="762"/>
      <c r="V46" s="762"/>
      <c r="W46" s="762"/>
      <c r="X46" s="762"/>
      <c r="Y46" s="762"/>
      <c r="Z46" s="762"/>
      <c r="AA46" s="762"/>
      <c r="AB46" s="762"/>
      <c r="AC46" s="762"/>
      <c r="AD46" s="762"/>
      <c r="AE46" s="762"/>
      <c r="AF46" s="762"/>
      <c r="AG46" s="762"/>
      <c r="AH46" s="762"/>
      <c r="AI46" s="762"/>
      <c r="AJ46" s="762"/>
      <c r="AK46" s="763"/>
      <c r="AL46" s="764" t="s">
        <v>7</v>
      </c>
      <c r="AM46" s="776" t="s">
        <v>10</v>
      </c>
      <c r="AN46" s="757" t="s">
        <v>11</v>
      </c>
    </row>
    <row r="47" spans="1:42" x14ac:dyDescent="0.25">
      <c r="A47" s="795"/>
      <c r="B47" s="796"/>
      <c r="C47" s="864"/>
      <c r="D47" s="865"/>
      <c r="E47" s="866"/>
      <c r="F47" s="761" t="s">
        <v>16</v>
      </c>
      <c r="G47" s="775"/>
      <c r="H47" s="761" t="s">
        <v>17</v>
      </c>
      <c r="I47" s="775"/>
      <c r="J47" s="761" t="s">
        <v>18</v>
      </c>
      <c r="K47" s="775"/>
      <c r="L47" s="761" t="s">
        <v>19</v>
      </c>
      <c r="M47" s="775"/>
      <c r="N47" s="767" t="s">
        <v>20</v>
      </c>
      <c r="O47" s="768"/>
      <c r="P47" s="767" t="s">
        <v>21</v>
      </c>
      <c r="Q47" s="768"/>
      <c r="R47" s="767" t="s">
        <v>22</v>
      </c>
      <c r="S47" s="768"/>
      <c r="T47" s="767" t="s">
        <v>23</v>
      </c>
      <c r="U47" s="768"/>
      <c r="V47" s="767" t="s">
        <v>24</v>
      </c>
      <c r="W47" s="768"/>
      <c r="X47" s="767" t="s">
        <v>25</v>
      </c>
      <c r="Y47" s="768"/>
      <c r="Z47" s="767" t="s">
        <v>26</v>
      </c>
      <c r="AA47" s="768"/>
      <c r="AB47" s="767" t="s">
        <v>27</v>
      </c>
      <c r="AC47" s="768"/>
      <c r="AD47" s="767" t="s">
        <v>28</v>
      </c>
      <c r="AE47" s="768"/>
      <c r="AF47" s="767" t="s">
        <v>29</v>
      </c>
      <c r="AG47" s="768"/>
      <c r="AH47" s="767" t="s">
        <v>30</v>
      </c>
      <c r="AI47" s="768"/>
      <c r="AJ47" s="767" t="s">
        <v>31</v>
      </c>
      <c r="AK47" s="769"/>
      <c r="AL47" s="765"/>
      <c r="AM47" s="777"/>
      <c r="AN47" s="779"/>
    </row>
    <row r="48" spans="1:42" x14ac:dyDescent="0.25">
      <c r="A48" s="862"/>
      <c r="B48" s="863"/>
      <c r="C48" s="157" t="s">
        <v>34</v>
      </c>
      <c r="D48" s="158" t="s">
        <v>35</v>
      </c>
      <c r="E48" s="370" t="s">
        <v>36</v>
      </c>
      <c r="F48" s="15" t="s">
        <v>35</v>
      </c>
      <c r="G48" s="107" t="s">
        <v>36</v>
      </c>
      <c r="H48" s="15" t="s">
        <v>35</v>
      </c>
      <c r="I48" s="107" t="s">
        <v>36</v>
      </c>
      <c r="J48" s="15" t="s">
        <v>35</v>
      </c>
      <c r="K48" s="107" t="s">
        <v>36</v>
      </c>
      <c r="L48" s="15" t="s">
        <v>35</v>
      </c>
      <c r="M48" s="107" t="s">
        <v>36</v>
      </c>
      <c r="N48" s="15" t="s">
        <v>35</v>
      </c>
      <c r="O48" s="107" t="s">
        <v>36</v>
      </c>
      <c r="P48" s="15" t="s">
        <v>35</v>
      </c>
      <c r="Q48" s="107" t="s">
        <v>36</v>
      </c>
      <c r="R48" s="15" t="s">
        <v>35</v>
      </c>
      <c r="S48" s="107" t="s">
        <v>36</v>
      </c>
      <c r="T48" s="15" t="s">
        <v>35</v>
      </c>
      <c r="U48" s="107" t="s">
        <v>36</v>
      </c>
      <c r="V48" s="15" t="s">
        <v>35</v>
      </c>
      <c r="W48" s="107" t="s">
        <v>36</v>
      </c>
      <c r="X48" s="15" t="s">
        <v>35</v>
      </c>
      <c r="Y48" s="107" t="s">
        <v>36</v>
      </c>
      <c r="Z48" s="15" t="s">
        <v>35</v>
      </c>
      <c r="AA48" s="107" t="s">
        <v>36</v>
      </c>
      <c r="AB48" s="15" t="s">
        <v>35</v>
      </c>
      <c r="AC48" s="107" t="s">
        <v>36</v>
      </c>
      <c r="AD48" s="15" t="s">
        <v>35</v>
      </c>
      <c r="AE48" s="107" t="s">
        <v>36</v>
      </c>
      <c r="AF48" s="15" t="s">
        <v>35</v>
      </c>
      <c r="AG48" s="107" t="s">
        <v>36</v>
      </c>
      <c r="AH48" s="15" t="s">
        <v>35</v>
      </c>
      <c r="AI48" s="107" t="s">
        <v>36</v>
      </c>
      <c r="AJ48" s="160" t="s">
        <v>35</v>
      </c>
      <c r="AK48" s="109" t="s">
        <v>36</v>
      </c>
      <c r="AL48" s="766"/>
      <c r="AM48" s="778"/>
      <c r="AN48" s="858"/>
    </row>
    <row r="49" spans="1:91" x14ac:dyDescent="0.25">
      <c r="A49" s="161" t="s">
        <v>79</v>
      </c>
      <c r="B49" s="161" t="s">
        <v>80</v>
      </c>
      <c r="C49" s="18">
        <f>SUM(D49+E49)</f>
        <v>0</v>
      </c>
      <c r="D49" s="19">
        <f>SUM(F49+H49+J49+L49+N49+P49+R49+T49+V49+X49+Z49+AB49+AD49+AF49+AH49+AJ49)</f>
        <v>0</v>
      </c>
      <c r="E49" s="20">
        <f>SUM(G49+I49+K49+M49+O49+Q49+S49+U49+W49+Y49+AA49+AC49+AE49+AG49+AI49+AK49)</f>
        <v>0</v>
      </c>
      <c r="F49" s="21"/>
      <c r="G49" s="28"/>
      <c r="H49" s="21"/>
      <c r="I49" s="28"/>
      <c r="J49" s="21"/>
      <c r="K49" s="23"/>
      <c r="L49" s="21"/>
      <c r="M49" s="23"/>
      <c r="N49" s="24"/>
      <c r="O49" s="23"/>
      <c r="P49" s="24"/>
      <c r="Q49" s="23"/>
      <c r="R49" s="24"/>
      <c r="S49" s="23"/>
      <c r="T49" s="24"/>
      <c r="U49" s="23"/>
      <c r="V49" s="24"/>
      <c r="W49" s="23"/>
      <c r="X49" s="24"/>
      <c r="Y49" s="23"/>
      <c r="Z49" s="24"/>
      <c r="AA49" s="23"/>
      <c r="AB49" s="24"/>
      <c r="AC49" s="23"/>
      <c r="AD49" s="24"/>
      <c r="AE49" s="23"/>
      <c r="AF49" s="24"/>
      <c r="AG49" s="23"/>
      <c r="AH49" s="24"/>
      <c r="AI49" s="23"/>
      <c r="AJ49" s="162"/>
      <c r="AK49" s="25"/>
      <c r="AL49" s="163"/>
      <c r="AM49" s="164"/>
      <c r="AN49" s="165"/>
      <c r="AO49" t="str">
        <f>CA49&amp;CB49&amp;CC49&amp;CD49</f>
        <v/>
      </c>
      <c r="CA49" s="29" t="str">
        <f>IF(AND($C49&gt;0,AL49="")," * No olvide digitar la variable Beneficiarios. Digite Cero si no tiene.",IF(AL49&gt;$C49,"  * La variable Beneficiarios No puede ser mayor al Total Ambos Sexos.",""))</f>
        <v/>
      </c>
      <c r="CB49" s="29" t="str">
        <f>IF(AND($C49&gt;0,AM49=""),"  * No olvide digitar la variable Pueblos originarios. Digite Cero si no tiene.",IF(AM49&gt;$C49,"  * La variable Pueblos originarios No puede ser mayor al Total Ambos Sexos.",""))</f>
        <v/>
      </c>
      <c r="CC49" s="29" t="str">
        <f>IF(AND($C49&gt;0,AN49="")," * No olvide digitar la variable Migrantes. Digite Cero si no tiene.",IF(AN49&gt;$C49,"  * La variable Migrantes No puede ser mayor al Total Ambos Sexos.",""))</f>
        <v/>
      </c>
      <c r="CK49" s="30">
        <f>IF(AND(C49&gt;0,AL49=""),1,IF(AL49&gt;C49,1,0))</f>
        <v>0</v>
      </c>
      <c r="CL49" s="30">
        <f>IF(AND(C49&gt;0,AM49=""),1,IF(AM49&gt;C49,1,0))</f>
        <v>0</v>
      </c>
      <c r="CM49" s="30">
        <f>IF(AND(C49&gt;0,AN49=""),1,IF(AN49&gt;C49,1,0))</f>
        <v>0</v>
      </c>
    </row>
    <row r="50" spans="1:91" x14ac:dyDescent="0.25">
      <c r="A50" s="371" t="s">
        <v>81</v>
      </c>
      <c r="B50" s="371" t="s">
        <v>80</v>
      </c>
      <c r="C50" s="354">
        <f>SUM(D50+E50)</f>
        <v>0</v>
      </c>
      <c r="D50" s="93">
        <f>SUM(F50+H50+J50+L50+N50+P50+R50+T50+V50+X50+Z50+AB50+AD50+AF50+AH50+AJ50)</f>
        <v>0</v>
      </c>
      <c r="E50" s="355">
        <f>SUM(G50+I50+K50+M50+O50+Q50+S50+U50+W50+Y50+AA50+AC50+AE50+AG50+AI50+AK50)</f>
        <v>0</v>
      </c>
      <c r="F50" s="362"/>
      <c r="G50" s="364"/>
      <c r="H50" s="362"/>
      <c r="I50" s="364"/>
      <c r="J50" s="362"/>
      <c r="K50" s="135"/>
      <c r="L50" s="362"/>
      <c r="M50" s="135"/>
      <c r="N50" s="360"/>
      <c r="O50" s="135"/>
      <c r="P50" s="360"/>
      <c r="Q50" s="135"/>
      <c r="R50" s="360"/>
      <c r="S50" s="135"/>
      <c r="T50" s="360"/>
      <c r="U50" s="135"/>
      <c r="V50" s="360"/>
      <c r="W50" s="135"/>
      <c r="X50" s="360"/>
      <c r="Y50" s="135"/>
      <c r="Z50" s="360"/>
      <c r="AA50" s="135"/>
      <c r="AB50" s="360"/>
      <c r="AC50" s="135"/>
      <c r="AD50" s="360"/>
      <c r="AE50" s="135"/>
      <c r="AF50" s="360"/>
      <c r="AG50" s="135"/>
      <c r="AH50" s="360"/>
      <c r="AI50" s="135"/>
      <c r="AJ50" s="372"/>
      <c r="AK50" s="168"/>
      <c r="AL50" s="169"/>
      <c r="AM50" s="170"/>
      <c r="AN50" s="373"/>
      <c r="AO50" t="str">
        <f>CA50&amp;CB50&amp;CC50&amp;CD50</f>
        <v/>
      </c>
      <c r="CA50" s="29" t="str">
        <f>IF(AND($C50&gt;0,AL50="")," * No olvide digitar la variable Beneficiarios. Digite Cero si no tiene.",IF(AL50&gt;$C50,"  * La variable Beneficiarios No puede ser mayor al Total Ambos Sexos.",""))</f>
        <v/>
      </c>
      <c r="CB50" s="29" t="str">
        <f>IF(AND($C50&gt;0,AM50=""),"  * No olvide digitar la variable Pueblos originarios. Digite Cero si no tiene.",IF(AM50&gt;$C50,"  * La variable Pueblos originarios No puede ser mayor al Total Ambos Sexos.",""))</f>
        <v/>
      </c>
      <c r="CC50" s="29" t="str">
        <f>IF(AND($C50&gt;0,AN50="")," * No olvide digitar la variable Migrantes. Digite Cero si no tiene.",IF(AN50&gt;$C50,"  * La variable Migrantes No puede ser mayor al Total Ambos Sexos.",""))</f>
        <v/>
      </c>
      <c r="CK50" s="30">
        <f>IF(AND(C50&gt;0,AL50=""),1,IF(AL50&gt;C50,1,0))</f>
        <v>0</v>
      </c>
      <c r="CL50" s="30">
        <f>IF(AND(C50&gt;0,AM50=""),1,IF(AM50&gt;C50,1,0))</f>
        <v>0</v>
      </c>
      <c r="CM50" s="30">
        <f>IF(AND(C50&gt;0,AN50=""),1,IF(AN50&gt;C50,1,0))</f>
        <v>0</v>
      </c>
    </row>
    <row r="51" spans="1:91" s="11" customFormat="1" ht="12" customHeight="1" x14ac:dyDescent="0.2">
      <c r="A51" s="805" t="s">
        <v>82</v>
      </c>
      <c r="B51" s="805"/>
      <c r="C51" s="805"/>
      <c r="D51" s="805"/>
      <c r="E51" s="805"/>
      <c r="F51" s="805"/>
      <c r="G51" s="805"/>
      <c r="H51" s="805"/>
      <c r="I51" s="805"/>
      <c r="J51" s="805"/>
      <c r="K51" s="805"/>
      <c r="L51" s="805"/>
      <c r="M51" s="805"/>
      <c r="N51" s="171"/>
      <c r="O51" s="172"/>
      <c r="P51" s="172"/>
      <c r="Q51" s="172"/>
      <c r="R51" s="172"/>
      <c r="S51" s="172"/>
      <c r="T51" s="172"/>
      <c r="U51" s="172"/>
      <c r="V51" s="173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4"/>
    </row>
    <row r="52" spans="1:91" ht="15" customHeight="1" x14ac:dyDescent="0.25">
      <c r="A52" s="793" t="s">
        <v>3</v>
      </c>
      <c r="B52" s="794"/>
      <c r="C52" s="800" t="s">
        <v>5</v>
      </c>
      <c r="D52" s="800"/>
      <c r="E52" s="801"/>
      <c r="F52" s="806" t="s">
        <v>6</v>
      </c>
      <c r="G52" s="807"/>
      <c r="H52" s="807"/>
      <c r="I52" s="807"/>
      <c r="J52" s="807"/>
      <c r="K52" s="807"/>
      <c r="L52" s="807"/>
      <c r="M52" s="807"/>
      <c r="N52" s="807"/>
      <c r="O52" s="807"/>
      <c r="P52" s="807"/>
      <c r="Q52" s="807"/>
      <c r="R52" s="807"/>
      <c r="S52" s="807"/>
      <c r="T52" s="807"/>
      <c r="U52" s="807"/>
      <c r="V52" s="807"/>
      <c r="W52" s="807"/>
      <c r="X52" s="807"/>
      <c r="Y52" s="807"/>
      <c r="Z52" s="807"/>
      <c r="AA52" s="807"/>
      <c r="AB52" s="807"/>
      <c r="AC52" s="807"/>
      <c r="AD52" s="807"/>
      <c r="AE52" s="807"/>
      <c r="AF52" s="807"/>
      <c r="AG52" s="807"/>
      <c r="AH52" s="807"/>
      <c r="AI52" s="807"/>
      <c r="AJ52" s="807"/>
      <c r="AK52" s="808"/>
      <c r="AL52" s="764" t="s">
        <v>10</v>
      </c>
      <c r="AM52" s="757" t="s">
        <v>11</v>
      </c>
    </row>
    <row r="53" spans="1:91" x14ac:dyDescent="0.25">
      <c r="A53" s="795"/>
      <c r="B53" s="796"/>
      <c r="C53" s="865"/>
      <c r="D53" s="865"/>
      <c r="E53" s="866"/>
      <c r="F53" s="761" t="s">
        <v>16</v>
      </c>
      <c r="G53" s="775"/>
      <c r="H53" s="761" t="s">
        <v>17</v>
      </c>
      <c r="I53" s="775"/>
      <c r="J53" s="761" t="s">
        <v>18</v>
      </c>
      <c r="K53" s="775"/>
      <c r="L53" s="761" t="s">
        <v>19</v>
      </c>
      <c r="M53" s="775"/>
      <c r="N53" s="767" t="s">
        <v>20</v>
      </c>
      <c r="O53" s="768"/>
      <c r="P53" s="767" t="s">
        <v>21</v>
      </c>
      <c r="Q53" s="768"/>
      <c r="R53" s="767" t="s">
        <v>22</v>
      </c>
      <c r="S53" s="768"/>
      <c r="T53" s="767" t="s">
        <v>23</v>
      </c>
      <c r="U53" s="768"/>
      <c r="V53" s="767" t="s">
        <v>24</v>
      </c>
      <c r="W53" s="768"/>
      <c r="X53" s="767" t="s">
        <v>25</v>
      </c>
      <c r="Y53" s="768"/>
      <c r="Z53" s="767" t="s">
        <v>26</v>
      </c>
      <c r="AA53" s="768"/>
      <c r="AB53" s="767" t="s">
        <v>27</v>
      </c>
      <c r="AC53" s="768"/>
      <c r="AD53" s="767" t="s">
        <v>28</v>
      </c>
      <c r="AE53" s="768"/>
      <c r="AF53" s="767" t="s">
        <v>29</v>
      </c>
      <c r="AG53" s="768"/>
      <c r="AH53" s="767" t="s">
        <v>30</v>
      </c>
      <c r="AI53" s="768"/>
      <c r="AJ53" s="767" t="s">
        <v>31</v>
      </c>
      <c r="AK53" s="769"/>
      <c r="AL53" s="765"/>
      <c r="AM53" s="779"/>
    </row>
    <row r="54" spans="1:91" x14ac:dyDescent="0.25">
      <c r="A54" s="862"/>
      <c r="B54" s="863"/>
      <c r="C54" s="175" t="s">
        <v>34</v>
      </c>
      <c r="D54" s="176" t="s">
        <v>35</v>
      </c>
      <c r="E54" s="177" t="s">
        <v>36</v>
      </c>
      <c r="F54" s="12" t="s">
        <v>35</v>
      </c>
      <c r="G54" s="178" t="s">
        <v>36</v>
      </c>
      <c r="H54" s="12" t="s">
        <v>35</v>
      </c>
      <c r="I54" s="178" t="s">
        <v>36</v>
      </c>
      <c r="J54" s="12" t="s">
        <v>35</v>
      </c>
      <c r="K54" s="178" t="s">
        <v>36</v>
      </c>
      <c r="L54" s="12" t="s">
        <v>35</v>
      </c>
      <c r="M54" s="178" t="s">
        <v>36</v>
      </c>
      <c r="N54" s="12" t="s">
        <v>35</v>
      </c>
      <c r="O54" s="178" t="s">
        <v>36</v>
      </c>
      <c r="P54" s="12" t="s">
        <v>35</v>
      </c>
      <c r="Q54" s="178" t="s">
        <v>36</v>
      </c>
      <c r="R54" s="12" t="s">
        <v>35</v>
      </c>
      <c r="S54" s="178" t="s">
        <v>36</v>
      </c>
      <c r="T54" s="12" t="s">
        <v>35</v>
      </c>
      <c r="U54" s="178" t="s">
        <v>36</v>
      </c>
      <c r="V54" s="12" t="s">
        <v>35</v>
      </c>
      <c r="W54" s="178" t="s">
        <v>36</v>
      </c>
      <c r="X54" s="12" t="s">
        <v>35</v>
      </c>
      <c r="Y54" s="178" t="s">
        <v>36</v>
      </c>
      <c r="Z54" s="12" t="s">
        <v>35</v>
      </c>
      <c r="AA54" s="178" t="s">
        <v>36</v>
      </c>
      <c r="AB54" s="12" t="s">
        <v>35</v>
      </c>
      <c r="AC54" s="178" t="s">
        <v>36</v>
      </c>
      <c r="AD54" s="12" t="s">
        <v>35</v>
      </c>
      <c r="AE54" s="178" t="s">
        <v>36</v>
      </c>
      <c r="AF54" s="12" t="s">
        <v>35</v>
      </c>
      <c r="AG54" s="178" t="s">
        <v>36</v>
      </c>
      <c r="AH54" s="12" t="s">
        <v>35</v>
      </c>
      <c r="AI54" s="178" t="s">
        <v>36</v>
      </c>
      <c r="AJ54" s="179" t="s">
        <v>35</v>
      </c>
      <c r="AK54" s="180" t="s">
        <v>36</v>
      </c>
      <c r="AL54" s="766"/>
      <c r="AM54" s="858"/>
    </row>
    <row r="55" spans="1:91" x14ac:dyDescent="0.25">
      <c r="A55" s="809" t="s">
        <v>83</v>
      </c>
      <c r="B55" s="181" t="s">
        <v>38</v>
      </c>
      <c r="C55" s="18">
        <f>SUM(D55+E55)</f>
        <v>0</v>
      </c>
      <c r="D55" s="19">
        <f t="shared" ref="D55:E60" si="35">SUM(F55+H55+J55+L55+N55+P55+R55+T55+V55+X55+Z55+AB55+AD55+AF55+AH55+AJ55)</f>
        <v>0</v>
      </c>
      <c r="E55" s="20">
        <f t="shared" si="35"/>
        <v>0</v>
      </c>
      <c r="F55" s="21"/>
      <c r="G55" s="22"/>
      <c r="H55" s="21"/>
      <c r="I55" s="23"/>
      <c r="J55" s="21"/>
      <c r="K55" s="23"/>
      <c r="L55" s="21"/>
      <c r="M55" s="23"/>
      <c r="N55" s="24"/>
      <c r="O55" s="23"/>
      <c r="P55" s="24"/>
      <c r="Q55" s="23"/>
      <c r="R55" s="24"/>
      <c r="S55" s="23"/>
      <c r="T55" s="24"/>
      <c r="U55" s="23"/>
      <c r="V55" s="24"/>
      <c r="W55" s="23"/>
      <c r="X55" s="24"/>
      <c r="Y55" s="23"/>
      <c r="Z55" s="24"/>
      <c r="AA55" s="23"/>
      <c r="AB55" s="24"/>
      <c r="AC55" s="23"/>
      <c r="AD55" s="24"/>
      <c r="AE55" s="23"/>
      <c r="AF55" s="24"/>
      <c r="AG55" s="23"/>
      <c r="AH55" s="24"/>
      <c r="AI55" s="23"/>
      <c r="AJ55" s="24"/>
      <c r="AK55" s="25"/>
      <c r="AL55" s="163"/>
      <c r="AM55" s="165"/>
      <c r="AN55" t="str">
        <f t="shared" ref="AN55:AN76" si="36">CA55&amp;CB55&amp;CC55</f>
        <v/>
      </c>
      <c r="CA55" s="29" t="str">
        <f>IF(AND($C55&gt;0,AL55="")," * No olvide digitar la variable Pueblos Originarios. Digite cero si no tiene.",IF(AL55&gt;$C55," * La variable Pueblos Originarios no puede ser mayor al Total Ambos Sexos.",""))</f>
        <v/>
      </c>
      <c r="CB55" s="29" t="str">
        <f>IF(AND($C55&gt;0,AM55="")," * No olvide digitar la variable Migrantes. Digite cero si no tiene.",IF(AM55&gt;$C55," * La variable Migrantes no puede ser mayor al Total Ambos Sexos.",""))</f>
        <v/>
      </c>
      <c r="CK55" s="30">
        <f t="shared" ref="CK55:CK76" si="37">IF(AND(C55&gt;0,AL55=""),1,IF(AL55&gt;C55,1,0))</f>
        <v>0</v>
      </c>
      <c r="CL55" s="30">
        <f t="shared" ref="CL55:CL76" si="38">IF(AND(C55&gt;0,AM55=""),1,IF(AM55&gt;C55,1,0))</f>
        <v>0</v>
      </c>
    </row>
    <row r="56" spans="1:91" x14ac:dyDescent="0.25">
      <c r="A56" s="810"/>
      <c r="B56" s="182" t="s">
        <v>52</v>
      </c>
      <c r="C56" s="32">
        <f t="shared" ref="C56:C76" si="39">SUM(D56+E56)</f>
        <v>0</v>
      </c>
      <c r="D56" s="33">
        <f t="shared" si="35"/>
        <v>0</v>
      </c>
      <c r="E56" s="34">
        <f t="shared" si="35"/>
        <v>0</v>
      </c>
      <c r="F56" s="35"/>
      <c r="G56" s="36"/>
      <c r="H56" s="35"/>
      <c r="I56" s="37"/>
      <c r="J56" s="35"/>
      <c r="K56" s="37"/>
      <c r="L56" s="35"/>
      <c r="M56" s="37"/>
      <c r="N56" s="38"/>
      <c r="O56" s="37"/>
      <c r="P56" s="38"/>
      <c r="Q56" s="37"/>
      <c r="R56" s="38"/>
      <c r="S56" s="37"/>
      <c r="T56" s="38"/>
      <c r="U56" s="37"/>
      <c r="V56" s="38"/>
      <c r="W56" s="37"/>
      <c r="X56" s="38"/>
      <c r="Y56" s="37"/>
      <c r="Z56" s="38"/>
      <c r="AA56" s="37"/>
      <c r="AB56" s="38"/>
      <c r="AC56" s="37"/>
      <c r="AD56" s="38"/>
      <c r="AE56" s="37"/>
      <c r="AF56" s="38"/>
      <c r="AG56" s="37"/>
      <c r="AH56" s="38"/>
      <c r="AI56" s="37"/>
      <c r="AJ56" s="38"/>
      <c r="AK56" s="39"/>
      <c r="AL56" s="183"/>
      <c r="AM56" s="184"/>
      <c r="AN56" t="str">
        <f t="shared" si="36"/>
        <v/>
      </c>
      <c r="CA56" s="29" t="str">
        <f t="shared" ref="CA56:CA76" si="40">IF(AND($C56&gt;0,AL56="")," * No olvide digitar la variable Pueblos Originarios. Digite cero si no tiene.",IF(AL56&gt;$C56," * La variable Pueblos Originarios no puede ser mayor al Total Ambos Sexos.",""))</f>
        <v/>
      </c>
      <c r="CB56" s="29" t="str">
        <f t="shared" ref="CB56:CB76" si="41">IF(AND($C56&gt;0,AM56="")," * No olvide digitar la variable Migrantes. Digite cero si no tiene.",IF(AM56&gt;$C56," * La variable Migrantes no puede ser mayor al Total Ambos Sexos.",""))</f>
        <v/>
      </c>
      <c r="CK56" s="30">
        <f t="shared" si="37"/>
        <v>0</v>
      </c>
      <c r="CL56" s="30">
        <f t="shared" si="38"/>
        <v>0</v>
      </c>
    </row>
    <row r="57" spans="1:91" x14ac:dyDescent="0.25">
      <c r="A57" s="810"/>
      <c r="B57" s="182" t="s">
        <v>39</v>
      </c>
      <c r="C57" s="32">
        <f t="shared" si="39"/>
        <v>0</v>
      </c>
      <c r="D57" s="33">
        <f t="shared" si="35"/>
        <v>0</v>
      </c>
      <c r="E57" s="34">
        <f t="shared" si="35"/>
        <v>0</v>
      </c>
      <c r="F57" s="35"/>
      <c r="G57" s="36"/>
      <c r="H57" s="35"/>
      <c r="I57" s="37"/>
      <c r="J57" s="35"/>
      <c r="K57" s="37"/>
      <c r="L57" s="35"/>
      <c r="M57" s="37"/>
      <c r="N57" s="38"/>
      <c r="O57" s="37"/>
      <c r="P57" s="38"/>
      <c r="Q57" s="37"/>
      <c r="R57" s="38"/>
      <c r="S57" s="37"/>
      <c r="T57" s="38"/>
      <c r="U57" s="37"/>
      <c r="V57" s="38"/>
      <c r="W57" s="37"/>
      <c r="X57" s="38"/>
      <c r="Y57" s="37"/>
      <c r="Z57" s="38"/>
      <c r="AA57" s="37"/>
      <c r="AB57" s="38"/>
      <c r="AC57" s="37"/>
      <c r="AD57" s="38"/>
      <c r="AE57" s="37"/>
      <c r="AF57" s="38"/>
      <c r="AG57" s="37"/>
      <c r="AH57" s="38"/>
      <c r="AI57" s="37"/>
      <c r="AJ57" s="38"/>
      <c r="AK57" s="39"/>
      <c r="AL57" s="183"/>
      <c r="AM57" s="184"/>
      <c r="AN57" t="str">
        <f t="shared" si="36"/>
        <v/>
      </c>
      <c r="CA57" s="29" t="str">
        <f t="shared" si="40"/>
        <v/>
      </c>
      <c r="CB57" s="29" t="str">
        <f t="shared" si="41"/>
        <v/>
      </c>
      <c r="CK57" s="30">
        <f t="shared" si="37"/>
        <v>0</v>
      </c>
      <c r="CL57" s="30">
        <f t="shared" si="38"/>
        <v>0</v>
      </c>
    </row>
    <row r="58" spans="1:91" x14ac:dyDescent="0.25">
      <c r="A58" s="810"/>
      <c r="B58" s="182" t="s">
        <v>84</v>
      </c>
      <c r="C58" s="32">
        <f t="shared" si="39"/>
        <v>0</v>
      </c>
      <c r="D58" s="33">
        <f t="shared" si="35"/>
        <v>0</v>
      </c>
      <c r="E58" s="34">
        <f t="shared" si="35"/>
        <v>0</v>
      </c>
      <c r="F58" s="35"/>
      <c r="G58" s="36"/>
      <c r="H58" s="35"/>
      <c r="I58" s="37"/>
      <c r="J58" s="35"/>
      <c r="K58" s="37"/>
      <c r="L58" s="35"/>
      <c r="M58" s="37"/>
      <c r="N58" s="38"/>
      <c r="O58" s="37"/>
      <c r="P58" s="38"/>
      <c r="Q58" s="37"/>
      <c r="R58" s="38"/>
      <c r="S58" s="37"/>
      <c r="T58" s="38"/>
      <c r="U58" s="37"/>
      <c r="V58" s="38"/>
      <c r="W58" s="37"/>
      <c r="X58" s="38"/>
      <c r="Y58" s="37"/>
      <c r="Z58" s="38"/>
      <c r="AA58" s="37"/>
      <c r="AB58" s="38"/>
      <c r="AC58" s="37"/>
      <c r="AD58" s="38"/>
      <c r="AE58" s="37"/>
      <c r="AF58" s="38"/>
      <c r="AG58" s="37"/>
      <c r="AH58" s="38"/>
      <c r="AI58" s="37"/>
      <c r="AJ58" s="38"/>
      <c r="AK58" s="39"/>
      <c r="AL58" s="183"/>
      <c r="AM58" s="184"/>
      <c r="AN58" t="str">
        <f t="shared" si="36"/>
        <v/>
      </c>
      <c r="CA58" s="29" t="str">
        <f t="shared" si="40"/>
        <v/>
      </c>
      <c r="CB58" s="29" t="str">
        <f t="shared" si="41"/>
        <v/>
      </c>
      <c r="CK58" s="30">
        <f t="shared" si="37"/>
        <v>0</v>
      </c>
      <c r="CL58" s="30">
        <f t="shared" si="38"/>
        <v>0</v>
      </c>
    </row>
    <row r="59" spans="1:91" x14ac:dyDescent="0.25">
      <c r="A59" s="810"/>
      <c r="B59" s="182" t="s">
        <v>42</v>
      </c>
      <c r="C59" s="32">
        <f t="shared" si="39"/>
        <v>0</v>
      </c>
      <c r="D59" s="33">
        <f t="shared" si="35"/>
        <v>0</v>
      </c>
      <c r="E59" s="34">
        <f t="shared" si="35"/>
        <v>0</v>
      </c>
      <c r="F59" s="35"/>
      <c r="G59" s="36"/>
      <c r="H59" s="35"/>
      <c r="I59" s="37"/>
      <c r="J59" s="35"/>
      <c r="K59" s="37"/>
      <c r="L59" s="35"/>
      <c r="M59" s="37"/>
      <c r="N59" s="38"/>
      <c r="O59" s="37"/>
      <c r="P59" s="38"/>
      <c r="Q59" s="37"/>
      <c r="R59" s="38"/>
      <c r="S59" s="37"/>
      <c r="T59" s="38"/>
      <c r="U59" s="37"/>
      <c r="V59" s="38"/>
      <c r="W59" s="37"/>
      <c r="X59" s="38"/>
      <c r="Y59" s="37"/>
      <c r="Z59" s="38"/>
      <c r="AA59" s="37"/>
      <c r="AB59" s="38"/>
      <c r="AC59" s="37"/>
      <c r="AD59" s="38"/>
      <c r="AE59" s="37"/>
      <c r="AF59" s="38"/>
      <c r="AG59" s="37"/>
      <c r="AH59" s="38"/>
      <c r="AI59" s="37"/>
      <c r="AJ59" s="38"/>
      <c r="AK59" s="39"/>
      <c r="AL59" s="183"/>
      <c r="AM59" s="184"/>
      <c r="AN59" t="str">
        <f t="shared" si="36"/>
        <v/>
      </c>
      <c r="CA59" s="29" t="str">
        <f t="shared" si="40"/>
        <v/>
      </c>
      <c r="CB59" s="29" t="str">
        <f t="shared" si="41"/>
        <v/>
      </c>
      <c r="CK59" s="30">
        <f t="shared" si="37"/>
        <v>0</v>
      </c>
      <c r="CL59" s="30">
        <f t="shared" si="38"/>
        <v>0</v>
      </c>
    </row>
    <row r="60" spans="1:91" x14ac:dyDescent="0.25">
      <c r="A60" s="867"/>
      <c r="B60" s="185" t="s">
        <v>85</v>
      </c>
      <c r="C60" s="186">
        <f t="shared" si="39"/>
        <v>0</v>
      </c>
      <c r="D60" s="54">
        <f t="shared" si="35"/>
        <v>0</v>
      </c>
      <c r="E60" s="187">
        <f t="shared" si="35"/>
        <v>0</v>
      </c>
      <c r="F60" s="95"/>
      <c r="G60" s="97"/>
      <c r="H60" s="95"/>
      <c r="I60" s="96"/>
      <c r="J60" s="95"/>
      <c r="K60" s="96"/>
      <c r="L60" s="95"/>
      <c r="M60" s="96"/>
      <c r="N60" s="98"/>
      <c r="O60" s="96"/>
      <c r="P60" s="98"/>
      <c r="Q60" s="96"/>
      <c r="R60" s="98"/>
      <c r="S60" s="96"/>
      <c r="T60" s="98"/>
      <c r="U60" s="96"/>
      <c r="V60" s="98"/>
      <c r="W60" s="96"/>
      <c r="X60" s="98"/>
      <c r="Y60" s="96"/>
      <c r="Z60" s="98"/>
      <c r="AA60" s="96"/>
      <c r="AB60" s="98"/>
      <c r="AC60" s="96"/>
      <c r="AD60" s="98"/>
      <c r="AE60" s="96"/>
      <c r="AF60" s="98"/>
      <c r="AG60" s="96"/>
      <c r="AH60" s="98"/>
      <c r="AI60" s="96"/>
      <c r="AJ60" s="98"/>
      <c r="AK60" s="99"/>
      <c r="AL60" s="188"/>
      <c r="AM60" s="189"/>
      <c r="AN60" t="str">
        <f t="shared" si="36"/>
        <v/>
      </c>
      <c r="CA60" s="29" t="str">
        <f t="shared" si="40"/>
        <v/>
      </c>
      <c r="CB60" s="29" t="str">
        <f t="shared" si="41"/>
        <v/>
      </c>
      <c r="CK60" s="30">
        <f t="shared" si="37"/>
        <v>0</v>
      </c>
      <c r="CL60" s="30">
        <f t="shared" si="38"/>
        <v>0</v>
      </c>
    </row>
    <row r="61" spans="1:91" ht="15" customHeight="1" x14ac:dyDescent="0.25">
      <c r="A61" s="809" t="s">
        <v>86</v>
      </c>
      <c r="B61" s="181" t="s">
        <v>39</v>
      </c>
      <c r="C61" s="18">
        <f t="shared" si="39"/>
        <v>0</v>
      </c>
      <c r="D61" s="19">
        <f t="shared" ref="D61:E66" si="42">SUM(H61+J61+L61)</f>
        <v>0</v>
      </c>
      <c r="E61" s="20">
        <f t="shared" si="42"/>
        <v>0</v>
      </c>
      <c r="F61" s="190"/>
      <c r="G61" s="191"/>
      <c r="H61" s="21"/>
      <c r="I61" s="23"/>
      <c r="J61" s="21"/>
      <c r="K61" s="23"/>
      <c r="L61" s="21"/>
      <c r="M61" s="23"/>
      <c r="N61" s="192"/>
      <c r="O61" s="193"/>
      <c r="P61" s="192"/>
      <c r="Q61" s="193"/>
      <c r="R61" s="192"/>
      <c r="S61" s="193"/>
      <c r="T61" s="192"/>
      <c r="U61" s="193"/>
      <c r="V61" s="192"/>
      <c r="W61" s="193"/>
      <c r="X61" s="192"/>
      <c r="Y61" s="193"/>
      <c r="Z61" s="192"/>
      <c r="AA61" s="193"/>
      <c r="AB61" s="192"/>
      <c r="AC61" s="193"/>
      <c r="AD61" s="192"/>
      <c r="AE61" s="193"/>
      <c r="AF61" s="192"/>
      <c r="AG61" s="193"/>
      <c r="AH61" s="190"/>
      <c r="AI61" s="193"/>
      <c r="AJ61" s="192"/>
      <c r="AK61" s="194"/>
      <c r="AL61" s="163"/>
      <c r="AM61" s="165"/>
      <c r="AN61" t="str">
        <f t="shared" si="36"/>
        <v/>
      </c>
      <c r="CA61" s="29" t="str">
        <f t="shared" si="40"/>
        <v/>
      </c>
      <c r="CB61" s="29" t="str">
        <f t="shared" si="41"/>
        <v/>
      </c>
      <c r="CK61" s="30">
        <f t="shared" si="37"/>
        <v>0</v>
      </c>
      <c r="CL61" s="30">
        <f t="shared" si="38"/>
        <v>0</v>
      </c>
    </row>
    <row r="62" spans="1:91" x14ac:dyDescent="0.25">
      <c r="A62" s="867"/>
      <c r="B62" s="182" t="s">
        <v>42</v>
      </c>
      <c r="C62" s="186">
        <f t="shared" si="39"/>
        <v>0</v>
      </c>
      <c r="D62" s="54">
        <f t="shared" si="42"/>
        <v>0</v>
      </c>
      <c r="E62" s="187">
        <f t="shared" si="42"/>
        <v>0</v>
      </c>
      <c r="F62" s="195"/>
      <c r="G62" s="196"/>
      <c r="H62" s="95"/>
      <c r="I62" s="96"/>
      <c r="J62" s="95"/>
      <c r="K62" s="96"/>
      <c r="L62" s="95"/>
      <c r="M62" s="96"/>
      <c r="N62" s="197"/>
      <c r="O62" s="198"/>
      <c r="P62" s="197"/>
      <c r="Q62" s="198"/>
      <c r="R62" s="197"/>
      <c r="S62" s="198"/>
      <c r="T62" s="197"/>
      <c r="U62" s="198"/>
      <c r="V62" s="197"/>
      <c r="W62" s="198"/>
      <c r="X62" s="197"/>
      <c r="Y62" s="198"/>
      <c r="Z62" s="197"/>
      <c r="AA62" s="198"/>
      <c r="AB62" s="197"/>
      <c r="AC62" s="198"/>
      <c r="AD62" s="197"/>
      <c r="AE62" s="198"/>
      <c r="AF62" s="197"/>
      <c r="AG62" s="198"/>
      <c r="AH62" s="195"/>
      <c r="AI62" s="198"/>
      <c r="AJ62" s="197"/>
      <c r="AK62" s="199"/>
      <c r="AL62" s="188"/>
      <c r="AM62" s="189"/>
      <c r="AN62" t="str">
        <f t="shared" si="36"/>
        <v/>
      </c>
      <c r="CA62" s="29" t="str">
        <f t="shared" si="40"/>
        <v/>
      </c>
      <c r="CB62" s="29" t="str">
        <f t="shared" si="41"/>
        <v/>
      </c>
      <c r="CK62" s="30">
        <f t="shared" si="37"/>
        <v>0</v>
      </c>
      <c r="CL62" s="30">
        <f t="shared" si="38"/>
        <v>0</v>
      </c>
    </row>
    <row r="63" spans="1:91" ht="15" customHeight="1" x14ac:dyDescent="0.25">
      <c r="A63" s="809" t="s">
        <v>87</v>
      </c>
      <c r="B63" s="181" t="s">
        <v>38</v>
      </c>
      <c r="C63" s="18">
        <f t="shared" si="39"/>
        <v>0</v>
      </c>
      <c r="D63" s="19">
        <f t="shared" si="42"/>
        <v>0</v>
      </c>
      <c r="E63" s="20">
        <f t="shared" si="42"/>
        <v>0</v>
      </c>
      <c r="F63" s="190"/>
      <c r="G63" s="191"/>
      <c r="H63" s="21"/>
      <c r="I63" s="23"/>
      <c r="J63" s="21"/>
      <c r="K63" s="23"/>
      <c r="L63" s="21"/>
      <c r="M63" s="23"/>
      <c r="N63" s="192"/>
      <c r="O63" s="193"/>
      <c r="P63" s="192"/>
      <c r="Q63" s="193"/>
      <c r="R63" s="192"/>
      <c r="S63" s="193"/>
      <c r="T63" s="192"/>
      <c r="U63" s="193"/>
      <c r="V63" s="192"/>
      <c r="W63" s="193"/>
      <c r="X63" s="192"/>
      <c r="Y63" s="193"/>
      <c r="Z63" s="192"/>
      <c r="AA63" s="193"/>
      <c r="AB63" s="192"/>
      <c r="AC63" s="193"/>
      <c r="AD63" s="192"/>
      <c r="AE63" s="193"/>
      <c r="AF63" s="192"/>
      <c r="AG63" s="193"/>
      <c r="AH63" s="190"/>
      <c r="AI63" s="193"/>
      <c r="AJ63" s="192"/>
      <c r="AK63" s="194"/>
      <c r="AL63" s="163"/>
      <c r="AM63" s="165"/>
      <c r="AN63" t="str">
        <f t="shared" si="36"/>
        <v/>
      </c>
      <c r="CA63" s="29" t="str">
        <f t="shared" si="40"/>
        <v/>
      </c>
      <c r="CB63" s="29" t="str">
        <f t="shared" si="41"/>
        <v/>
      </c>
      <c r="CK63" s="30">
        <f t="shared" si="37"/>
        <v>0</v>
      </c>
      <c r="CL63" s="30">
        <f t="shared" si="38"/>
        <v>0</v>
      </c>
    </row>
    <row r="64" spans="1:91" x14ac:dyDescent="0.25">
      <c r="A64" s="810"/>
      <c r="B64" s="182" t="s">
        <v>52</v>
      </c>
      <c r="C64" s="32">
        <f t="shared" si="39"/>
        <v>0</v>
      </c>
      <c r="D64" s="33">
        <f t="shared" si="42"/>
        <v>0</v>
      </c>
      <c r="E64" s="34">
        <f t="shared" si="42"/>
        <v>0</v>
      </c>
      <c r="F64" s="200"/>
      <c r="G64" s="201"/>
      <c r="H64" s="35"/>
      <c r="I64" s="37"/>
      <c r="J64" s="35"/>
      <c r="K64" s="37"/>
      <c r="L64" s="35"/>
      <c r="M64" s="37"/>
      <c r="N64" s="202"/>
      <c r="O64" s="203"/>
      <c r="P64" s="202"/>
      <c r="Q64" s="203"/>
      <c r="R64" s="202"/>
      <c r="S64" s="203"/>
      <c r="T64" s="202"/>
      <c r="U64" s="203"/>
      <c r="V64" s="202"/>
      <c r="W64" s="203"/>
      <c r="X64" s="202"/>
      <c r="Y64" s="203"/>
      <c r="Z64" s="202"/>
      <c r="AA64" s="203"/>
      <c r="AB64" s="202"/>
      <c r="AC64" s="203"/>
      <c r="AD64" s="202"/>
      <c r="AE64" s="203"/>
      <c r="AF64" s="202"/>
      <c r="AG64" s="203"/>
      <c r="AH64" s="200"/>
      <c r="AI64" s="203"/>
      <c r="AJ64" s="202"/>
      <c r="AK64" s="204"/>
      <c r="AL64" s="183"/>
      <c r="AM64" s="184"/>
      <c r="AN64" t="str">
        <f t="shared" si="36"/>
        <v/>
      </c>
      <c r="CA64" s="29" t="str">
        <f t="shared" si="40"/>
        <v/>
      </c>
      <c r="CB64" s="29" t="str">
        <f t="shared" si="41"/>
        <v/>
      </c>
      <c r="CK64" s="30">
        <f t="shared" si="37"/>
        <v>0</v>
      </c>
      <c r="CL64" s="30">
        <f t="shared" si="38"/>
        <v>0</v>
      </c>
    </row>
    <row r="65" spans="1:90" x14ac:dyDescent="0.25">
      <c r="A65" s="810"/>
      <c r="B65" s="182" t="s">
        <v>39</v>
      </c>
      <c r="C65" s="32">
        <f t="shared" si="39"/>
        <v>0</v>
      </c>
      <c r="D65" s="33">
        <f t="shared" si="42"/>
        <v>0</v>
      </c>
      <c r="E65" s="34">
        <f t="shared" si="42"/>
        <v>0</v>
      </c>
      <c r="F65" s="200"/>
      <c r="G65" s="201"/>
      <c r="H65" s="35"/>
      <c r="I65" s="37"/>
      <c r="J65" s="35"/>
      <c r="K65" s="37"/>
      <c r="L65" s="35"/>
      <c r="M65" s="37"/>
      <c r="N65" s="202"/>
      <c r="O65" s="203"/>
      <c r="P65" s="202"/>
      <c r="Q65" s="203"/>
      <c r="R65" s="202"/>
      <c r="S65" s="203"/>
      <c r="T65" s="202"/>
      <c r="U65" s="203"/>
      <c r="V65" s="202"/>
      <c r="W65" s="203"/>
      <c r="X65" s="202"/>
      <c r="Y65" s="203"/>
      <c r="Z65" s="202"/>
      <c r="AA65" s="203"/>
      <c r="AB65" s="202"/>
      <c r="AC65" s="203"/>
      <c r="AD65" s="202"/>
      <c r="AE65" s="203"/>
      <c r="AF65" s="202"/>
      <c r="AG65" s="203"/>
      <c r="AH65" s="200"/>
      <c r="AI65" s="203"/>
      <c r="AJ65" s="202"/>
      <c r="AK65" s="204"/>
      <c r="AL65" s="183"/>
      <c r="AM65" s="184"/>
      <c r="AN65" t="str">
        <f t="shared" si="36"/>
        <v/>
      </c>
      <c r="CA65" s="29" t="str">
        <f t="shared" si="40"/>
        <v/>
      </c>
      <c r="CB65" s="29" t="str">
        <f t="shared" si="41"/>
        <v/>
      </c>
      <c r="CK65" s="30">
        <f t="shared" si="37"/>
        <v>0</v>
      </c>
      <c r="CL65" s="30">
        <f t="shared" si="38"/>
        <v>0</v>
      </c>
    </row>
    <row r="66" spans="1:90" x14ac:dyDescent="0.25">
      <c r="A66" s="867"/>
      <c r="B66" s="182" t="s">
        <v>42</v>
      </c>
      <c r="C66" s="186">
        <f t="shared" si="39"/>
        <v>0</v>
      </c>
      <c r="D66" s="54">
        <f t="shared" si="42"/>
        <v>0</v>
      </c>
      <c r="E66" s="187">
        <f t="shared" si="42"/>
        <v>0</v>
      </c>
      <c r="F66" s="195"/>
      <c r="G66" s="196"/>
      <c r="H66" s="95"/>
      <c r="I66" s="96"/>
      <c r="J66" s="95"/>
      <c r="K66" s="96"/>
      <c r="L66" s="95"/>
      <c r="M66" s="96"/>
      <c r="N66" s="197"/>
      <c r="O66" s="198"/>
      <c r="P66" s="197"/>
      <c r="Q66" s="198"/>
      <c r="R66" s="197"/>
      <c r="S66" s="198"/>
      <c r="T66" s="197"/>
      <c r="U66" s="198"/>
      <c r="V66" s="197"/>
      <c r="W66" s="198"/>
      <c r="X66" s="197"/>
      <c r="Y66" s="198"/>
      <c r="Z66" s="197"/>
      <c r="AA66" s="198"/>
      <c r="AB66" s="197"/>
      <c r="AC66" s="198"/>
      <c r="AD66" s="197"/>
      <c r="AE66" s="198"/>
      <c r="AF66" s="197"/>
      <c r="AG66" s="198"/>
      <c r="AH66" s="195"/>
      <c r="AI66" s="198"/>
      <c r="AJ66" s="197"/>
      <c r="AK66" s="199"/>
      <c r="AL66" s="188"/>
      <c r="AM66" s="189"/>
      <c r="AN66" t="str">
        <f t="shared" si="36"/>
        <v/>
      </c>
      <c r="CA66" s="29" t="str">
        <f t="shared" si="40"/>
        <v/>
      </c>
      <c r="CB66" s="29" t="str">
        <f t="shared" si="41"/>
        <v/>
      </c>
      <c r="CK66" s="30">
        <f t="shared" si="37"/>
        <v>0</v>
      </c>
      <c r="CL66" s="30">
        <f t="shared" si="38"/>
        <v>0</v>
      </c>
    </row>
    <row r="67" spans="1:90" x14ac:dyDescent="0.25">
      <c r="A67" s="809" t="s">
        <v>88</v>
      </c>
      <c r="B67" s="181" t="s">
        <v>38</v>
      </c>
      <c r="C67" s="18">
        <f t="shared" si="39"/>
        <v>0</v>
      </c>
      <c r="D67" s="19">
        <f t="shared" ref="D67:D76" si="43">SUM(H67+J67+L67+N67+P67+R67+T67+V67+X67+Z67+AB67+AD67+AF67+AH67+AJ67)</f>
        <v>0</v>
      </c>
      <c r="E67" s="20">
        <f t="shared" ref="E67:E76" si="44">SUM(I67+K67+M67+O67+Q67+S67+U67+W67+Y67+AA67+AC67+AE67+AG67+AI67+AK67)</f>
        <v>0</v>
      </c>
      <c r="F67" s="190"/>
      <c r="G67" s="193"/>
      <c r="H67" s="21"/>
      <c r="I67" s="23"/>
      <c r="J67" s="21"/>
      <c r="K67" s="23"/>
      <c r="L67" s="21"/>
      <c r="M67" s="23"/>
      <c r="N67" s="21"/>
      <c r="O67" s="23"/>
      <c r="P67" s="21"/>
      <c r="Q67" s="23"/>
      <c r="R67" s="21"/>
      <c r="S67" s="23"/>
      <c r="T67" s="21"/>
      <c r="U67" s="23"/>
      <c r="V67" s="21"/>
      <c r="W67" s="23"/>
      <c r="X67" s="21"/>
      <c r="Y67" s="23"/>
      <c r="Z67" s="21"/>
      <c r="AA67" s="23"/>
      <c r="AB67" s="21"/>
      <c r="AC67" s="23"/>
      <c r="AD67" s="21"/>
      <c r="AE67" s="23"/>
      <c r="AF67" s="21"/>
      <c r="AG67" s="23"/>
      <c r="AH67" s="21"/>
      <c r="AI67" s="23"/>
      <c r="AJ67" s="21"/>
      <c r="AK67" s="25"/>
      <c r="AL67" s="163"/>
      <c r="AM67" s="165"/>
      <c r="AN67" t="str">
        <f t="shared" si="36"/>
        <v/>
      </c>
      <c r="CA67" s="29" t="str">
        <f t="shared" si="40"/>
        <v/>
      </c>
      <c r="CB67" s="29" t="str">
        <f t="shared" si="41"/>
        <v/>
      </c>
      <c r="CK67" s="30">
        <f t="shared" si="37"/>
        <v>0</v>
      </c>
      <c r="CL67" s="30">
        <f t="shared" si="38"/>
        <v>0</v>
      </c>
    </row>
    <row r="68" spans="1:90" x14ac:dyDescent="0.25">
      <c r="A68" s="867"/>
      <c r="B68" s="182" t="s">
        <v>52</v>
      </c>
      <c r="C68" s="43">
        <f t="shared" si="39"/>
        <v>0</v>
      </c>
      <c r="D68" s="44">
        <f t="shared" si="43"/>
        <v>0</v>
      </c>
      <c r="E68" s="187">
        <f t="shared" si="44"/>
        <v>0</v>
      </c>
      <c r="F68" s="195"/>
      <c r="G68" s="198"/>
      <c r="H68" s="95"/>
      <c r="I68" s="96"/>
      <c r="J68" s="95"/>
      <c r="K68" s="96"/>
      <c r="L68" s="95"/>
      <c r="M68" s="96"/>
      <c r="N68" s="95"/>
      <c r="O68" s="96"/>
      <c r="P68" s="95"/>
      <c r="Q68" s="96"/>
      <c r="R68" s="95"/>
      <c r="S68" s="96"/>
      <c r="T68" s="95"/>
      <c r="U68" s="96"/>
      <c r="V68" s="95"/>
      <c r="W68" s="96"/>
      <c r="X68" s="95"/>
      <c r="Y68" s="96"/>
      <c r="Z68" s="95"/>
      <c r="AA68" s="96"/>
      <c r="AB68" s="95"/>
      <c r="AC68" s="96"/>
      <c r="AD68" s="95"/>
      <c r="AE68" s="96"/>
      <c r="AF68" s="95"/>
      <c r="AG68" s="96"/>
      <c r="AH68" s="95"/>
      <c r="AI68" s="96"/>
      <c r="AJ68" s="95"/>
      <c r="AK68" s="99"/>
      <c r="AL68" s="188"/>
      <c r="AM68" s="189"/>
      <c r="AN68" t="str">
        <f t="shared" si="36"/>
        <v/>
      </c>
      <c r="CA68" s="29" t="str">
        <f t="shared" si="40"/>
        <v/>
      </c>
      <c r="CB68" s="29" t="str">
        <f t="shared" si="41"/>
        <v/>
      </c>
      <c r="CK68" s="30">
        <f t="shared" si="37"/>
        <v>0</v>
      </c>
      <c r="CL68" s="30">
        <f t="shared" si="38"/>
        <v>0</v>
      </c>
    </row>
    <row r="69" spans="1:90" x14ac:dyDescent="0.25">
      <c r="A69" s="809" t="s">
        <v>89</v>
      </c>
      <c r="B69" s="181" t="s">
        <v>38</v>
      </c>
      <c r="C69" s="18">
        <f t="shared" si="39"/>
        <v>0</v>
      </c>
      <c r="D69" s="19">
        <f t="shared" si="43"/>
        <v>0</v>
      </c>
      <c r="E69" s="20">
        <f t="shared" si="44"/>
        <v>0</v>
      </c>
      <c r="F69" s="190"/>
      <c r="G69" s="191"/>
      <c r="H69" s="21"/>
      <c r="I69" s="23"/>
      <c r="J69" s="21"/>
      <c r="K69" s="23"/>
      <c r="L69" s="21"/>
      <c r="M69" s="23"/>
      <c r="N69" s="21"/>
      <c r="O69" s="23"/>
      <c r="P69" s="21"/>
      <c r="Q69" s="23"/>
      <c r="R69" s="21"/>
      <c r="S69" s="23"/>
      <c r="T69" s="21"/>
      <c r="U69" s="23"/>
      <c r="V69" s="21"/>
      <c r="W69" s="23"/>
      <c r="X69" s="21"/>
      <c r="Y69" s="23"/>
      <c r="Z69" s="21"/>
      <c r="AA69" s="23"/>
      <c r="AB69" s="21"/>
      <c r="AC69" s="23"/>
      <c r="AD69" s="21"/>
      <c r="AE69" s="23"/>
      <c r="AF69" s="21"/>
      <c r="AG69" s="23"/>
      <c r="AH69" s="21"/>
      <c r="AI69" s="23"/>
      <c r="AJ69" s="21"/>
      <c r="AK69" s="25"/>
      <c r="AL69" s="163"/>
      <c r="AM69" s="165"/>
      <c r="AN69" t="str">
        <f t="shared" si="36"/>
        <v/>
      </c>
      <c r="CA69" s="29" t="str">
        <f t="shared" si="40"/>
        <v/>
      </c>
      <c r="CB69" s="29" t="str">
        <f t="shared" si="41"/>
        <v/>
      </c>
      <c r="CK69" s="30">
        <f t="shared" si="37"/>
        <v>0</v>
      </c>
      <c r="CL69" s="30">
        <f t="shared" si="38"/>
        <v>0</v>
      </c>
    </row>
    <row r="70" spans="1:90" x14ac:dyDescent="0.25">
      <c r="A70" s="867"/>
      <c r="B70" s="182" t="s">
        <v>52</v>
      </c>
      <c r="C70" s="186">
        <f t="shared" si="39"/>
        <v>0</v>
      </c>
      <c r="D70" s="54">
        <f t="shared" si="43"/>
        <v>0</v>
      </c>
      <c r="E70" s="187">
        <f t="shared" si="44"/>
        <v>0</v>
      </c>
      <c r="F70" s="195"/>
      <c r="G70" s="196"/>
      <c r="H70" s="95"/>
      <c r="I70" s="96"/>
      <c r="J70" s="95"/>
      <c r="K70" s="96"/>
      <c r="L70" s="95"/>
      <c r="M70" s="96"/>
      <c r="N70" s="95"/>
      <c r="O70" s="96"/>
      <c r="P70" s="95"/>
      <c r="Q70" s="96"/>
      <c r="R70" s="95"/>
      <c r="S70" s="96"/>
      <c r="T70" s="95"/>
      <c r="U70" s="96"/>
      <c r="V70" s="95"/>
      <c r="W70" s="96"/>
      <c r="X70" s="95"/>
      <c r="Y70" s="96"/>
      <c r="Z70" s="95"/>
      <c r="AA70" s="96"/>
      <c r="AB70" s="95"/>
      <c r="AC70" s="96"/>
      <c r="AD70" s="95"/>
      <c r="AE70" s="96"/>
      <c r="AF70" s="95"/>
      <c r="AG70" s="96"/>
      <c r="AH70" s="95"/>
      <c r="AI70" s="96"/>
      <c r="AJ70" s="95"/>
      <c r="AK70" s="99"/>
      <c r="AL70" s="188"/>
      <c r="AM70" s="189"/>
      <c r="AN70" t="str">
        <f t="shared" si="36"/>
        <v/>
      </c>
      <c r="CA70" s="29" t="str">
        <f t="shared" si="40"/>
        <v/>
      </c>
      <c r="CB70" s="29" t="str">
        <f t="shared" si="41"/>
        <v/>
      </c>
      <c r="CK70" s="30">
        <f t="shared" si="37"/>
        <v>0</v>
      </c>
      <c r="CL70" s="30">
        <f t="shared" si="38"/>
        <v>0</v>
      </c>
    </row>
    <row r="71" spans="1:90" ht="15" customHeight="1" x14ac:dyDescent="0.25">
      <c r="A71" s="809" t="s">
        <v>90</v>
      </c>
      <c r="B71" s="181" t="s">
        <v>38</v>
      </c>
      <c r="C71" s="18">
        <f t="shared" si="39"/>
        <v>0</v>
      </c>
      <c r="D71" s="19">
        <f t="shared" si="43"/>
        <v>0</v>
      </c>
      <c r="E71" s="20">
        <f t="shared" si="44"/>
        <v>0</v>
      </c>
      <c r="F71" s="190"/>
      <c r="G71" s="191"/>
      <c r="H71" s="21"/>
      <c r="I71" s="23"/>
      <c r="J71" s="21"/>
      <c r="K71" s="23"/>
      <c r="L71" s="21"/>
      <c r="M71" s="23"/>
      <c r="N71" s="21"/>
      <c r="O71" s="23"/>
      <c r="P71" s="21"/>
      <c r="Q71" s="23"/>
      <c r="R71" s="21"/>
      <c r="S71" s="23"/>
      <c r="T71" s="21"/>
      <c r="U71" s="23"/>
      <c r="V71" s="21"/>
      <c r="W71" s="23"/>
      <c r="X71" s="21"/>
      <c r="Y71" s="23"/>
      <c r="Z71" s="21"/>
      <c r="AA71" s="23"/>
      <c r="AB71" s="21"/>
      <c r="AC71" s="23"/>
      <c r="AD71" s="21"/>
      <c r="AE71" s="23"/>
      <c r="AF71" s="21"/>
      <c r="AG71" s="23"/>
      <c r="AH71" s="21"/>
      <c r="AI71" s="23"/>
      <c r="AJ71" s="21"/>
      <c r="AK71" s="25"/>
      <c r="AL71" s="163"/>
      <c r="AM71" s="165"/>
      <c r="AN71" t="str">
        <f t="shared" si="36"/>
        <v/>
      </c>
      <c r="CA71" s="29" t="str">
        <f t="shared" si="40"/>
        <v/>
      </c>
      <c r="CB71" s="29" t="str">
        <f t="shared" si="41"/>
        <v/>
      </c>
      <c r="CK71" s="30">
        <f t="shared" si="37"/>
        <v>0</v>
      </c>
      <c r="CL71" s="30">
        <f t="shared" si="38"/>
        <v>0</v>
      </c>
    </row>
    <row r="72" spans="1:90" x14ac:dyDescent="0.25">
      <c r="A72" s="810"/>
      <c r="B72" s="182" t="s">
        <v>52</v>
      </c>
      <c r="C72" s="32">
        <f t="shared" si="39"/>
        <v>0</v>
      </c>
      <c r="D72" s="33">
        <f t="shared" si="43"/>
        <v>0</v>
      </c>
      <c r="E72" s="34">
        <f t="shared" si="44"/>
        <v>0</v>
      </c>
      <c r="F72" s="200"/>
      <c r="G72" s="201"/>
      <c r="H72" s="35"/>
      <c r="I72" s="37"/>
      <c r="J72" s="35"/>
      <c r="K72" s="37"/>
      <c r="L72" s="35"/>
      <c r="M72" s="37"/>
      <c r="N72" s="35"/>
      <c r="O72" s="37"/>
      <c r="P72" s="35"/>
      <c r="Q72" s="37"/>
      <c r="R72" s="35"/>
      <c r="S72" s="37"/>
      <c r="T72" s="35"/>
      <c r="U72" s="37"/>
      <c r="V72" s="35"/>
      <c r="W72" s="37"/>
      <c r="X72" s="35"/>
      <c r="Y72" s="37"/>
      <c r="Z72" s="35"/>
      <c r="AA72" s="37"/>
      <c r="AB72" s="35"/>
      <c r="AC72" s="37"/>
      <c r="AD72" s="35"/>
      <c r="AE72" s="37"/>
      <c r="AF72" s="35"/>
      <c r="AG72" s="37"/>
      <c r="AH72" s="35"/>
      <c r="AI72" s="37"/>
      <c r="AJ72" s="35"/>
      <c r="AK72" s="39"/>
      <c r="AL72" s="183"/>
      <c r="AM72" s="184"/>
      <c r="AN72" t="str">
        <f t="shared" si="36"/>
        <v/>
      </c>
      <c r="CA72" s="29" t="str">
        <f t="shared" si="40"/>
        <v/>
      </c>
      <c r="CB72" s="29" t="str">
        <f t="shared" si="41"/>
        <v/>
      </c>
      <c r="CK72" s="30">
        <f t="shared" si="37"/>
        <v>0</v>
      </c>
      <c r="CL72" s="30">
        <f t="shared" si="38"/>
        <v>0</v>
      </c>
    </row>
    <row r="73" spans="1:90" x14ac:dyDescent="0.25">
      <c r="A73" s="810"/>
      <c r="B73" s="182" t="s">
        <v>39</v>
      </c>
      <c r="C73" s="32">
        <f t="shared" si="39"/>
        <v>0</v>
      </c>
      <c r="D73" s="33">
        <f t="shared" si="43"/>
        <v>0</v>
      </c>
      <c r="E73" s="34">
        <f t="shared" si="44"/>
        <v>0</v>
      </c>
      <c r="F73" s="200"/>
      <c r="G73" s="201"/>
      <c r="H73" s="35"/>
      <c r="I73" s="37"/>
      <c r="J73" s="35"/>
      <c r="K73" s="37"/>
      <c r="L73" s="35"/>
      <c r="M73" s="37"/>
      <c r="N73" s="35"/>
      <c r="O73" s="37"/>
      <c r="P73" s="35"/>
      <c r="Q73" s="37"/>
      <c r="R73" s="35"/>
      <c r="S73" s="37"/>
      <c r="T73" s="35"/>
      <c r="U73" s="37"/>
      <c r="V73" s="35"/>
      <c r="W73" s="37"/>
      <c r="X73" s="35"/>
      <c r="Y73" s="37"/>
      <c r="Z73" s="35"/>
      <c r="AA73" s="37"/>
      <c r="AB73" s="35"/>
      <c r="AC73" s="37"/>
      <c r="AD73" s="35"/>
      <c r="AE73" s="37"/>
      <c r="AF73" s="35"/>
      <c r="AG73" s="37"/>
      <c r="AH73" s="35"/>
      <c r="AI73" s="37"/>
      <c r="AJ73" s="35"/>
      <c r="AK73" s="39"/>
      <c r="AL73" s="183"/>
      <c r="AM73" s="184"/>
      <c r="AN73" t="str">
        <f t="shared" si="36"/>
        <v/>
      </c>
      <c r="CA73" s="29" t="str">
        <f t="shared" si="40"/>
        <v/>
      </c>
      <c r="CB73" s="29" t="str">
        <f t="shared" si="41"/>
        <v/>
      </c>
      <c r="CK73" s="30">
        <f t="shared" si="37"/>
        <v>0</v>
      </c>
      <c r="CL73" s="30">
        <f t="shared" si="38"/>
        <v>0</v>
      </c>
    </row>
    <row r="74" spans="1:90" x14ac:dyDescent="0.25">
      <c r="A74" s="810"/>
      <c r="B74" s="182" t="s">
        <v>84</v>
      </c>
      <c r="C74" s="32">
        <f t="shared" si="39"/>
        <v>0</v>
      </c>
      <c r="D74" s="33">
        <f t="shared" si="43"/>
        <v>0</v>
      </c>
      <c r="E74" s="34">
        <f t="shared" si="44"/>
        <v>0</v>
      </c>
      <c r="F74" s="200"/>
      <c r="G74" s="201"/>
      <c r="H74" s="35"/>
      <c r="I74" s="37"/>
      <c r="J74" s="35"/>
      <c r="K74" s="37"/>
      <c r="L74" s="35"/>
      <c r="M74" s="37"/>
      <c r="N74" s="35"/>
      <c r="O74" s="37"/>
      <c r="P74" s="35"/>
      <c r="Q74" s="37"/>
      <c r="R74" s="35"/>
      <c r="S74" s="37"/>
      <c r="T74" s="35"/>
      <c r="U74" s="37"/>
      <c r="V74" s="35"/>
      <c r="W74" s="37"/>
      <c r="X74" s="35"/>
      <c r="Y74" s="37"/>
      <c r="Z74" s="35"/>
      <c r="AA74" s="37"/>
      <c r="AB74" s="35"/>
      <c r="AC74" s="37"/>
      <c r="AD74" s="35"/>
      <c r="AE74" s="37"/>
      <c r="AF74" s="35"/>
      <c r="AG74" s="37"/>
      <c r="AH74" s="35"/>
      <c r="AI74" s="37"/>
      <c r="AJ74" s="35"/>
      <c r="AK74" s="39"/>
      <c r="AL74" s="183"/>
      <c r="AM74" s="184"/>
      <c r="AN74" t="str">
        <f t="shared" si="36"/>
        <v/>
      </c>
      <c r="CA74" s="29" t="str">
        <f t="shared" si="40"/>
        <v/>
      </c>
      <c r="CB74" s="29" t="str">
        <f t="shared" si="41"/>
        <v/>
      </c>
      <c r="CK74" s="30">
        <f t="shared" si="37"/>
        <v>0</v>
      </c>
      <c r="CL74" s="30">
        <f t="shared" si="38"/>
        <v>0</v>
      </c>
    </row>
    <row r="75" spans="1:90" x14ac:dyDescent="0.25">
      <c r="A75" s="810"/>
      <c r="B75" s="182" t="s">
        <v>42</v>
      </c>
      <c r="C75" s="32">
        <f t="shared" si="39"/>
        <v>0</v>
      </c>
      <c r="D75" s="33">
        <f t="shared" si="43"/>
        <v>0</v>
      </c>
      <c r="E75" s="34">
        <f t="shared" si="44"/>
        <v>0</v>
      </c>
      <c r="F75" s="200"/>
      <c r="G75" s="201"/>
      <c r="H75" s="35"/>
      <c r="I75" s="37"/>
      <c r="J75" s="35"/>
      <c r="K75" s="37"/>
      <c r="L75" s="35"/>
      <c r="M75" s="37"/>
      <c r="N75" s="35"/>
      <c r="O75" s="37"/>
      <c r="P75" s="35"/>
      <c r="Q75" s="37"/>
      <c r="R75" s="35"/>
      <c r="S75" s="37"/>
      <c r="T75" s="35"/>
      <c r="U75" s="37"/>
      <c r="V75" s="35"/>
      <c r="W75" s="37"/>
      <c r="X75" s="35"/>
      <c r="Y75" s="37"/>
      <c r="Z75" s="35"/>
      <c r="AA75" s="37"/>
      <c r="AB75" s="35"/>
      <c r="AC75" s="37"/>
      <c r="AD75" s="35"/>
      <c r="AE75" s="37"/>
      <c r="AF75" s="35"/>
      <c r="AG75" s="37"/>
      <c r="AH75" s="35"/>
      <c r="AI75" s="37"/>
      <c r="AJ75" s="35"/>
      <c r="AK75" s="39"/>
      <c r="AL75" s="183"/>
      <c r="AM75" s="184"/>
      <c r="AN75" t="str">
        <f t="shared" si="36"/>
        <v/>
      </c>
      <c r="CA75" s="29" t="str">
        <f t="shared" si="40"/>
        <v/>
      </c>
      <c r="CB75" s="29" t="str">
        <f t="shared" si="41"/>
        <v/>
      </c>
      <c r="CK75" s="30">
        <f t="shared" si="37"/>
        <v>0</v>
      </c>
      <c r="CL75" s="30">
        <f t="shared" si="38"/>
        <v>0</v>
      </c>
    </row>
    <row r="76" spans="1:90" x14ac:dyDescent="0.25">
      <c r="A76" s="867"/>
      <c r="B76" s="185" t="s">
        <v>85</v>
      </c>
      <c r="C76" s="186">
        <f t="shared" si="39"/>
        <v>0</v>
      </c>
      <c r="D76" s="54">
        <f t="shared" si="43"/>
        <v>0</v>
      </c>
      <c r="E76" s="187">
        <f t="shared" si="44"/>
        <v>0</v>
      </c>
      <c r="F76" s="195"/>
      <c r="G76" s="196"/>
      <c r="H76" s="95"/>
      <c r="I76" s="96"/>
      <c r="J76" s="95"/>
      <c r="K76" s="96"/>
      <c r="L76" s="95"/>
      <c r="M76" s="96"/>
      <c r="N76" s="95"/>
      <c r="O76" s="96"/>
      <c r="P76" s="95"/>
      <c r="Q76" s="96"/>
      <c r="R76" s="95"/>
      <c r="S76" s="96"/>
      <c r="T76" s="95"/>
      <c r="U76" s="96"/>
      <c r="V76" s="95"/>
      <c r="W76" s="96"/>
      <c r="X76" s="95"/>
      <c r="Y76" s="96"/>
      <c r="Z76" s="95"/>
      <c r="AA76" s="96"/>
      <c r="AB76" s="95"/>
      <c r="AC76" s="96"/>
      <c r="AD76" s="95"/>
      <c r="AE76" s="96"/>
      <c r="AF76" s="95"/>
      <c r="AG76" s="96"/>
      <c r="AH76" s="95"/>
      <c r="AI76" s="96"/>
      <c r="AJ76" s="95"/>
      <c r="AK76" s="99"/>
      <c r="AL76" s="188"/>
      <c r="AM76" s="189"/>
      <c r="AN76" t="str">
        <f t="shared" si="36"/>
        <v/>
      </c>
      <c r="CA76" s="29" t="str">
        <f t="shared" si="40"/>
        <v/>
      </c>
      <c r="CB76" s="29" t="str">
        <f t="shared" si="41"/>
        <v/>
      </c>
      <c r="CK76" s="30">
        <f t="shared" si="37"/>
        <v>0</v>
      </c>
      <c r="CL76" s="30">
        <f t="shared" si="38"/>
        <v>0</v>
      </c>
    </row>
    <row r="77" spans="1:90" s="11" customFormat="1" ht="12" x14ac:dyDescent="0.2">
      <c r="A77" s="205" t="s">
        <v>91</v>
      </c>
      <c r="B77" s="206"/>
      <c r="C77" s="206"/>
      <c r="D77" s="374"/>
      <c r="E77" s="374"/>
      <c r="F77" s="374"/>
      <c r="G77" s="173"/>
      <c r="H77" s="173"/>
      <c r="I77" s="173"/>
    </row>
    <row r="78" spans="1:90" ht="15" customHeight="1" x14ac:dyDescent="0.25">
      <c r="A78" s="818" t="s">
        <v>92</v>
      </c>
      <c r="B78" s="813" t="s">
        <v>93</v>
      </c>
      <c r="C78" s="813"/>
      <c r="D78" s="813" t="s">
        <v>94</v>
      </c>
      <c r="E78" s="824"/>
      <c r="F78" s="812" t="s">
        <v>95</v>
      </c>
      <c r="G78" s="813"/>
      <c r="H78" s="812" t="s">
        <v>96</v>
      </c>
      <c r="I78" s="813"/>
    </row>
    <row r="79" spans="1:90" ht="21" x14ac:dyDescent="0.25">
      <c r="A79" s="869"/>
      <c r="B79" s="208" t="s">
        <v>97</v>
      </c>
      <c r="C79" s="209" t="s">
        <v>98</v>
      </c>
      <c r="D79" s="208" t="s">
        <v>97</v>
      </c>
      <c r="E79" s="210" t="s">
        <v>98</v>
      </c>
      <c r="F79" s="211" t="s">
        <v>97</v>
      </c>
      <c r="G79" s="209" t="s">
        <v>98</v>
      </c>
      <c r="H79" s="211" t="s">
        <v>97</v>
      </c>
      <c r="I79" s="209" t="s">
        <v>98</v>
      </c>
    </row>
    <row r="80" spans="1:90" x14ac:dyDescent="0.25">
      <c r="A80" s="212" t="s">
        <v>99</v>
      </c>
      <c r="B80" s="213"/>
      <c r="C80" s="214"/>
      <c r="D80" s="213"/>
      <c r="E80" s="215"/>
      <c r="F80" s="216"/>
      <c r="G80" s="214"/>
      <c r="H80" s="216"/>
      <c r="I80" s="214"/>
    </row>
    <row r="81" spans="1:9" x14ac:dyDescent="0.25">
      <c r="A81" s="217" t="s">
        <v>100</v>
      </c>
      <c r="B81" s="218"/>
      <c r="C81" s="219"/>
      <c r="D81" s="218"/>
      <c r="E81" s="220"/>
      <c r="F81" s="221"/>
      <c r="G81" s="219"/>
      <c r="H81" s="221"/>
      <c r="I81" s="219"/>
    </row>
    <row r="82" spans="1:9" x14ac:dyDescent="0.25">
      <c r="A82" s="217" t="s">
        <v>101</v>
      </c>
      <c r="B82" s="218"/>
      <c r="C82" s="219"/>
      <c r="D82" s="218"/>
      <c r="E82" s="220"/>
      <c r="F82" s="221"/>
      <c r="G82" s="219"/>
      <c r="H82" s="221"/>
      <c r="I82" s="219"/>
    </row>
    <row r="83" spans="1:9" x14ac:dyDescent="0.25">
      <c r="A83" s="222" t="s">
        <v>102</v>
      </c>
      <c r="B83" s="95"/>
      <c r="C83" s="198"/>
      <c r="D83" s="95"/>
      <c r="E83" s="199"/>
      <c r="F83" s="102"/>
      <c r="G83" s="198"/>
      <c r="H83" s="102"/>
      <c r="I83" s="198"/>
    </row>
    <row r="84" spans="1:9" s="11" customFormat="1" ht="12" x14ac:dyDescent="0.2">
      <c r="A84" s="103" t="s">
        <v>103</v>
      </c>
      <c r="B84" s="365"/>
      <c r="C84" s="365"/>
      <c r="D84" s="365"/>
    </row>
    <row r="85" spans="1:9" ht="31.5" x14ac:dyDescent="0.25">
      <c r="A85" s="223" t="s">
        <v>104</v>
      </c>
      <c r="B85" s="224" t="s">
        <v>105</v>
      </c>
      <c r="C85" s="225" t="s">
        <v>106</v>
      </c>
      <c r="D85" s="226" t="s">
        <v>107</v>
      </c>
    </row>
    <row r="86" spans="1:9" x14ac:dyDescent="0.25">
      <c r="A86" s="227" t="s">
        <v>108</v>
      </c>
      <c r="B86" s="228"/>
      <c r="C86" s="229"/>
      <c r="D86" s="230"/>
    </row>
    <row r="87" spans="1:9" x14ac:dyDescent="0.25">
      <c r="A87" s="217" t="s">
        <v>109</v>
      </c>
      <c r="B87" s="231"/>
      <c r="C87" s="232"/>
      <c r="D87" s="233"/>
    </row>
    <row r="88" spans="1:9" x14ac:dyDescent="0.25">
      <c r="A88" s="217" t="s">
        <v>110</v>
      </c>
      <c r="B88" s="231"/>
      <c r="C88" s="232"/>
      <c r="D88" s="233"/>
    </row>
    <row r="89" spans="1:9" x14ac:dyDescent="0.25">
      <c r="A89" s="234" t="s">
        <v>111</v>
      </c>
      <c r="B89" s="231"/>
      <c r="C89" s="232"/>
      <c r="D89" s="233"/>
    </row>
    <row r="90" spans="1:9" ht="22.5" x14ac:dyDescent="0.25">
      <c r="A90" s="235" t="s">
        <v>112</v>
      </c>
      <c r="B90" s="231"/>
      <c r="C90" s="232"/>
      <c r="D90" s="233"/>
    </row>
    <row r="91" spans="1:9" ht="22.5" x14ac:dyDescent="0.25">
      <c r="A91" s="235" t="s">
        <v>113</v>
      </c>
      <c r="B91" s="236"/>
      <c r="C91" s="232"/>
      <c r="D91" s="233"/>
    </row>
    <row r="92" spans="1:9" ht="22.5" x14ac:dyDescent="0.25">
      <c r="A92" s="235" t="s">
        <v>114</v>
      </c>
      <c r="B92" s="231"/>
      <c r="C92" s="232"/>
      <c r="D92" s="233"/>
    </row>
    <row r="93" spans="1:9" x14ac:dyDescent="0.25">
      <c r="A93" s="237" t="s">
        <v>115</v>
      </c>
      <c r="B93" s="238"/>
      <c r="C93" s="239"/>
      <c r="D93" s="240"/>
    </row>
    <row r="94" spans="1:9" s="11" customFormat="1" ht="12" x14ac:dyDescent="0.2">
      <c r="A94" s="368" t="s">
        <v>116</v>
      </c>
      <c r="B94" s="155"/>
      <c r="C94" s="155"/>
      <c r="D94" s="155"/>
      <c r="E94" s="8"/>
      <c r="F94" s="155"/>
    </row>
    <row r="95" spans="1:9" ht="15" customHeight="1" x14ac:dyDescent="0.25">
      <c r="A95" s="772" t="s">
        <v>117</v>
      </c>
      <c r="B95" s="814" t="s">
        <v>118</v>
      </c>
      <c r="C95" s="816" t="s">
        <v>119</v>
      </c>
      <c r="D95" s="801" t="s">
        <v>120</v>
      </c>
      <c r="E95" s="806" t="s">
        <v>121</v>
      </c>
      <c r="F95" s="812"/>
    </row>
    <row r="96" spans="1:9" x14ac:dyDescent="0.25">
      <c r="A96" s="859"/>
      <c r="B96" s="868"/>
      <c r="C96" s="817"/>
      <c r="D96" s="866"/>
      <c r="E96" s="208" t="s">
        <v>122</v>
      </c>
      <c r="F96" s="241" t="s">
        <v>123</v>
      </c>
    </row>
    <row r="97" spans="1:16" x14ac:dyDescent="0.25">
      <c r="A97" s="242" t="s">
        <v>124</v>
      </c>
      <c r="B97" s="35">
        <v>20</v>
      </c>
      <c r="C97" s="41"/>
      <c r="D97" s="22">
        <v>20</v>
      </c>
      <c r="E97" s="21"/>
      <c r="F97" s="22"/>
    </row>
    <row r="98" spans="1:16" x14ac:dyDescent="0.25">
      <c r="A98" s="243" t="s">
        <v>125</v>
      </c>
      <c r="B98" s="35"/>
      <c r="C98" s="41"/>
      <c r="D98" s="36"/>
      <c r="E98" s="35"/>
      <c r="F98" s="36"/>
    </row>
    <row r="99" spans="1:16" x14ac:dyDescent="0.25">
      <c r="A99" s="243" t="s">
        <v>126</v>
      </c>
      <c r="B99" s="35"/>
      <c r="C99" s="41"/>
      <c r="D99" s="36"/>
      <c r="E99" s="35"/>
      <c r="F99" s="36"/>
    </row>
    <row r="100" spans="1:16" x14ac:dyDescent="0.25">
      <c r="A100" s="243" t="s">
        <v>127</v>
      </c>
      <c r="B100" s="35"/>
      <c r="C100" s="41"/>
      <c r="D100" s="36"/>
      <c r="E100" s="35"/>
      <c r="F100" s="36"/>
    </row>
    <row r="101" spans="1:16" x14ac:dyDescent="0.25">
      <c r="A101" s="243" t="s">
        <v>128</v>
      </c>
      <c r="B101" s="35"/>
      <c r="C101" s="41"/>
      <c r="D101" s="36"/>
      <c r="E101" s="35"/>
      <c r="F101" s="36"/>
    </row>
    <row r="102" spans="1:16" x14ac:dyDescent="0.25">
      <c r="A102" s="244" t="s">
        <v>48</v>
      </c>
      <c r="B102" s="245">
        <f>SUM(B97:B101)</f>
        <v>20</v>
      </c>
      <c r="C102" s="246">
        <f>SUM(C97:C101)</f>
        <v>0</v>
      </c>
      <c r="D102" s="247">
        <f>SUM(D97:D101)</f>
        <v>20</v>
      </c>
      <c r="E102" s="245">
        <f>SUM(E97:E101)</f>
        <v>0</v>
      </c>
      <c r="F102" s="248">
        <f>SUM(F97:F101)</f>
        <v>0</v>
      </c>
    </row>
    <row r="103" spans="1:16" x14ac:dyDescent="0.25">
      <c r="A103" s="368" t="s">
        <v>129</v>
      </c>
      <c r="B103" s="155"/>
      <c r="C103" s="155"/>
      <c r="D103" s="155"/>
      <c r="E103" s="8"/>
      <c r="F103" s="155"/>
    </row>
    <row r="104" spans="1:16" ht="15" customHeight="1" x14ac:dyDescent="0.25">
      <c r="A104" s="772" t="s">
        <v>130</v>
      </c>
      <c r="B104" s="814" t="s">
        <v>118</v>
      </c>
      <c r="C104" s="801" t="s">
        <v>119</v>
      </c>
      <c r="D104" s="799" t="s">
        <v>120</v>
      </c>
      <c r="E104" s="820" t="s">
        <v>8</v>
      </c>
      <c r="F104" s="822" t="s">
        <v>9</v>
      </c>
    </row>
    <row r="105" spans="1:16" x14ac:dyDescent="0.25">
      <c r="A105" s="859"/>
      <c r="B105" s="868"/>
      <c r="C105" s="866"/>
      <c r="D105" s="864"/>
      <c r="E105" s="870"/>
      <c r="F105" s="823"/>
    </row>
    <row r="106" spans="1:16" x14ac:dyDescent="0.25">
      <c r="A106" s="242" t="s">
        <v>131</v>
      </c>
      <c r="B106" s="21"/>
      <c r="C106" s="36"/>
      <c r="D106" s="249"/>
      <c r="E106" s="26"/>
      <c r="F106" s="22"/>
    </row>
    <row r="107" spans="1:16" ht="21" x14ac:dyDescent="0.25">
      <c r="A107" s="243" t="s">
        <v>132</v>
      </c>
      <c r="B107" s="35"/>
      <c r="C107" s="36"/>
      <c r="D107" s="250"/>
      <c r="E107" s="40"/>
      <c r="F107" s="36"/>
    </row>
    <row r="108" spans="1:16" x14ac:dyDescent="0.25">
      <c r="A108" s="243" t="s">
        <v>133</v>
      </c>
      <c r="B108" s="35">
        <v>42</v>
      </c>
      <c r="C108" s="36"/>
      <c r="D108" s="250">
        <v>42</v>
      </c>
      <c r="E108" s="42"/>
      <c r="F108" s="36"/>
    </row>
    <row r="109" spans="1:16" x14ac:dyDescent="0.25">
      <c r="A109" s="244" t="s">
        <v>48</v>
      </c>
      <c r="B109" s="245">
        <f>SUM(B106:B108)</f>
        <v>42</v>
      </c>
      <c r="C109" s="247">
        <f>SUM(C106:C108)</f>
        <v>0</v>
      </c>
      <c r="D109" s="251">
        <f>SUM(D106:D108)</f>
        <v>42</v>
      </c>
      <c r="E109" s="252">
        <f>SUM(E106:E108)</f>
        <v>0</v>
      </c>
      <c r="F109" s="248">
        <f>SUM(F106:F108)</f>
        <v>0</v>
      </c>
    </row>
    <row r="110" spans="1:16" s="11" customFormat="1" ht="12" x14ac:dyDescent="0.2">
      <c r="A110" s="375" t="s">
        <v>134</v>
      </c>
      <c r="B110" s="10"/>
      <c r="C110" s="10"/>
      <c r="D110" s="10"/>
      <c r="E110" s="376"/>
      <c r="F110" s="377"/>
      <c r="G110" s="376"/>
      <c r="H110" s="376"/>
      <c r="I110" s="376"/>
      <c r="J110" s="376"/>
      <c r="K110" s="376"/>
      <c r="L110" s="376"/>
      <c r="M110" s="376"/>
      <c r="N110" s="155"/>
      <c r="O110" s="155"/>
      <c r="P110" s="155"/>
    </row>
    <row r="111" spans="1:16" ht="15" customHeight="1" x14ac:dyDescent="0.25">
      <c r="A111" s="752" t="s">
        <v>3</v>
      </c>
      <c r="B111" s="755" t="s">
        <v>5</v>
      </c>
      <c r="C111" s="756"/>
      <c r="D111" s="757"/>
      <c r="E111" s="761" t="s">
        <v>6</v>
      </c>
      <c r="F111" s="762"/>
      <c r="G111" s="762"/>
      <c r="H111" s="762"/>
      <c r="I111" s="762"/>
      <c r="J111" s="762"/>
      <c r="K111" s="762"/>
      <c r="L111" s="762"/>
      <c r="M111" s="762"/>
      <c r="N111" s="256"/>
      <c r="O111" s="757" t="s">
        <v>10</v>
      </c>
      <c r="P111" s="757" t="s">
        <v>11</v>
      </c>
    </row>
    <row r="112" spans="1:16" x14ac:dyDescent="0.25">
      <c r="A112" s="753"/>
      <c r="B112" s="872"/>
      <c r="C112" s="873"/>
      <c r="D112" s="874"/>
      <c r="E112" s="761" t="s">
        <v>15</v>
      </c>
      <c r="F112" s="775"/>
      <c r="G112" s="761" t="s">
        <v>16</v>
      </c>
      <c r="H112" s="775"/>
      <c r="I112" s="761" t="s">
        <v>17</v>
      </c>
      <c r="J112" s="775"/>
      <c r="K112" s="761" t="s">
        <v>18</v>
      </c>
      <c r="L112" s="775"/>
      <c r="M112" s="761" t="s">
        <v>19</v>
      </c>
      <c r="N112" s="763"/>
      <c r="O112" s="779"/>
      <c r="P112" s="779"/>
    </row>
    <row r="113" spans="1:90" x14ac:dyDescent="0.25">
      <c r="A113" s="871"/>
      <c r="B113" s="257" t="s">
        <v>34</v>
      </c>
      <c r="C113" s="258" t="s">
        <v>35</v>
      </c>
      <c r="D113" s="378" t="s">
        <v>36</v>
      </c>
      <c r="E113" s="15" t="s">
        <v>35</v>
      </c>
      <c r="F113" s="107" t="s">
        <v>36</v>
      </c>
      <c r="G113" s="15" t="s">
        <v>35</v>
      </c>
      <c r="H113" s="107" t="s">
        <v>36</v>
      </c>
      <c r="I113" s="15" t="s">
        <v>35</v>
      </c>
      <c r="J113" s="107" t="s">
        <v>36</v>
      </c>
      <c r="K113" s="15" t="s">
        <v>35</v>
      </c>
      <c r="L113" s="107" t="s">
        <v>36</v>
      </c>
      <c r="M113" s="15" t="s">
        <v>35</v>
      </c>
      <c r="N113" s="109" t="s">
        <v>36</v>
      </c>
      <c r="O113" s="874"/>
      <c r="P113" s="874"/>
    </row>
    <row r="114" spans="1:90" x14ac:dyDescent="0.25">
      <c r="A114" s="90" t="s">
        <v>135</v>
      </c>
      <c r="B114" s="18">
        <f>SUM(C114:D114)</f>
        <v>0</v>
      </c>
      <c r="C114" s="260">
        <f t="shared" ref="C114:D116" si="45">SUM(E114+G114+I114+K114+M114)</f>
        <v>0</v>
      </c>
      <c r="D114" s="20">
        <f>SUM(F114+H114+J114+L114+N114)</f>
        <v>0</v>
      </c>
      <c r="E114" s="229"/>
      <c r="F114" s="230"/>
      <c r="G114" s="229"/>
      <c r="H114" s="230"/>
      <c r="I114" s="229"/>
      <c r="J114" s="261"/>
      <c r="K114" s="229"/>
      <c r="L114" s="261"/>
      <c r="M114" s="262"/>
      <c r="N114" s="263"/>
      <c r="O114" s="230"/>
      <c r="P114" s="230"/>
      <c r="Q114" t="str">
        <f>CA114&amp;CB114</f>
        <v/>
      </c>
      <c r="CA114" s="29" t="str">
        <f>IF(AND($B114&gt;0,O114="")," * No olvide digitar la variable Pueblos Originarios. Digite cero si no tiene.",IF(O114&gt;$B114,"* La variable Pueblos Originarios no puede ser mayor al Total Ambos Sexos.",""))</f>
        <v/>
      </c>
      <c r="CB114" s="29" t="str">
        <f>IF(AND($B114&gt;0,P114="")," * No olvide digitar la variable Migrantes. Digite cero si no tiene.",IF(P114&gt;$B114,"* La variable Migrantes no puede ser mayor al Total Ambos Sexos.",""))</f>
        <v/>
      </c>
      <c r="CK114" s="30">
        <f>IF(AND(B114&gt;0,O114=""),1,IF(O114&gt;B114,1,0))</f>
        <v>0</v>
      </c>
      <c r="CL114" s="30">
        <f>IF(AND(B114&gt;0,P114=""),1,IF(P114&gt;B114,1,0))</f>
        <v>0</v>
      </c>
    </row>
    <row r="115" spans="1:90" ht="21" x14ac:dyDescent="0.25">
      <c r="A115" s="243" t="s">
        <v>136</v>
      </c>
      <c r="B115" s="32">
        <f>SUM(C115:D115)</f>
        <v>0</v>
      </c>
      <c r="C115" s="264">
        <f t="shared" si="45"/>
        <v>0</v>
      </c>
      <c r="D115" s="34">
        <f t="shared" si="45"/>
        <v>0</v>
      </c>
      <c r="E115" s="232"/>
      <c r="F115" s="233"/>
      <c r="G115" s="232"/>
      <c r="H115" s="233"/>
      <c r="I115" s="232"/>
      <c r="J115" s="233"/>
      <c r="K115" s="232"/>
      <c r="L115" s="233"/>
      <c r="M115" s="265"/>
      <c r="N115" s="266"/>
      <c r="O115" s="233"/>
      <c r="P115" s="233"/>
      <c r="Q115" t="str">
        <f>CA115&amp;CB115</f>
        <v/>
      </c>
      <c r="CA115" s="29" t="str">
        <f t="shared" ref="CA115:CA116" si="46">IF(AND($B115&gt;0,O115="")," * No olvide digitar la variable Pueblos Originarios. Digite cero si no tiene.",IF(O115&gt;$B115,"* La variable Pueblos Originarios no puede ser mayor al Total Ambos Sexos.",""))</f>
        <v/>
      </c>
      <c r="CB115" s="29" t="str">
        <f t="shared" ref="CB115:CB116" si="47">IF(AND($B115&gt;0,P115="")," * No olvide digitar la variable Migrantes. Digite cero si no tiene.",IF(P115&gt;$B115,"* La variable Migrantes no puede ser mayor al Total Ambos Sexos.",""))</f>
        <v/>
      </c>
      <c r="CK115" s="30">
        <f>IF(AND(B115&gt;0,O115=""),1,IF(O115&gt;B115,1,0))</f>
        <v>0</v>
      </c>
      <c r="CL115" s="30">
        <f>IF(AND(B115&gt;0,P115=""),1,IF(P115&gt;B115,1,0))</f>
        <v>0</v>
      </c>
    </row>
    <row r="116" spans="1:90" ht="21" x14ac:dyDescent="0.25">
      <c r="A116" s="379" t="s">
        <v>137</v>
      </c>
      <c r="B116" s="380">
        <f>SUM(C116:D116)</f>
        <v>0</v>
      </c>
      <c r="C116" s="381">
        <f t="shared" si="45"/>
        <v>0</v>
      </c>
      <c r="D116" s="382">
        <f t="shared" si="45"/>
        <v>0</v>
      </c>
      <c r="E116" s="383"/>
      <c r="F116" s="384"/>
      <c r="G116" s="383"/>
      <c r="H116" s="273"/>
      <c r="I116" s="383"/>
      <c r="J116" s="384"/>
      <c r="K116" s="383"/>
      <c r="L116" s="384"/>
      <c r="M116" s="385"/>
      <c r="N116" s="275"/>
      <c r="O116" s="384"/>
      <c r="P116" s="384"/>
      <c r="Q116" t="str">
        <f>CA116&amp;CB116</f>
        <v/>
      </c>
      <c r="CA116" s="29" t="str">
        <f t="shared" si="46"/>
        <v/>
      </c>
      <c r="CB116" s="29" t="str">
        <f t="shared" si="47"/>
        <v/>
      </c>
      <c r="CK116" s="30">
        <f>IF(AND(B116&gt;0,O116=""),1,IF(O116&gt;B116,1,0))</f>
        <v>0</v>
      </c>
      <c r="CL116" s="30">
        <f>IF(AND(B116&gt;0,P116=""),1,IF(P116&gt;B116,1,0))</f>
        <v>0</v>
      </c>
    </row>
    <row r="117" spans="1:90" s="11" customFormat="1" ht="12" x14ac:dyDescent="0.2">
      <c r="A117" s="5" t="s">
        <v>138</v>
      </c>
      <c r="D117" s="10"/>
    </row>
    <row r="118" spans="1:90" ht="15" customHeight="1" x14ac:dyDescent="0.25">
      <c r="A118" s="772" t="s">
        <v>139</v>
      </c>
      <c r="B118" s="767" t="s">
        <v>140</v>
      </c>
      <c r="C118" s="831"/>
      <c r="D118" s="769"/>
      <c r="E118" s="832" t="s">
        <v>141</v>
      </c>
    </row>
    <row r="119" spans="1:90" x14ac:dyDescent="0.25">
      <c r="A119" s="875"/>
      <c r="B119" s="257" t="s">
        <v>142</v>
      </c>
      <c r="C119" s="276" t="s">
        <v>143</v>
      </c>
      <c r="D119" s="277" t="s">
        <v>144</v>
      </c>
      <c r="E119" s="833"/>
    </row>
    <row r="120" spans="1:90" x14ac:dyDescent="0.25">
      <c r="A120" s="244" t="s">
        <v>48</v>
      </c>
      <c r="B120" s="278"/>
      <c r="C120" s="279"/>
      <c r="D120" s="280"/>
      <c r="E120" s="281"/>
    </row>
    <row r="121" spans="1:90" s="11" customFormat="1" ht="12" x14ac:dyDescent="0.2">
      <c r="A121" s="375" t="s">
        <v>145</v>
      </c>
      <c r="B121" s="10"/>
      <c r="C121" s="10"/>
      <c r="D121" s="8"/>
      <c r="E121" s="8"/>
      <c r="F121" s="8"/>
      <c r="G121" s="8"/>
      <c r="H121" s="376"/>
      <c r="I121" s="376"/>
      <c r="J121" s="376"/>
    </row>
    <row r="122" spans="1:90" x14ac:dyDescent="0.25">
      <c r="A122" s="752" t="s">
        <v>3</v>
      </c>
      <c r="B122" s="755" t="s">
        <v>5</v>
      </c>
      <c r="C122" s="756"/>
      <c r="D122" s="757"/>
      <c r="E122" s="829" t="s">
        <v>146</v>
      </c>
      <c r="F122" s="829"/>
      <c r="G122" s="829" t="s">
        <v>147</v>
      </c>
      <c r="H122" s="829"/>
      <c r="I122" s="829" t="s">
        <v>148</v>
      </c>
      <c r="J122" s="829"/>
    </row>
    <row r="123" spans="1:90" x14ac:dyDescent="0.25">
      <c r="A123" s="871"/>
      <c r="B123" s="257" t="s">
        <v>34</v>
      </c>
      <c r="C123" s="276" t="s">
        <v>35</v>
      </c>
      <c r="D123" s="107" t="s">
        <v>36</v>
      </c>
      <c r="E123" s="15" t="s">
        <v>35</v>
      </c>
      <c r="F123" s="107" t="s">
        <v>36</v>
      </c>
      <c r="G123" s="15" t="s">
        <v>35</v>
      </c>
      <c r="H123" s="107" t="s">
        <v>36</v>
      </c>
      <c r="I123" s="15" t="s">
        <v>35</v>
      </c>
      <c r="J123" s="107" t="s">
        <v>36</v>
      </c>
    </row>
    <row r="124" spans="1:90" ht="21" x14ac:dyDescent="0.25">
      <c r="A124" s="115" t="s">
        <v>149</v>
      </c>
      <c r="B124" s="18">
        <f>SUM(C124:D124)</f>
        <v>0</v>
      </c>
      <c r="C124" s="260">
        <f>+E124+G124+I124</f>
        <v>0</v>
      </c>
      <c r="D124" s="20">
        <f>+F124+H124+J124</f>
        <v>0</v>
      </c>
      <c r="E124" s="229"/>
      <c r="F124" s="230"/>
      <c r="G124" s="229"/>
      <c r="H124" s="230"/>
      <c r="I124" s="229"/>
      <c r="J124" s="261"/>
    </row>
    <row r="125" spans="1:90" ht="21" x14ac:dyDescent="0.25">
      <c r="A125" s="282" t="s">
        <v>150</v>
      </c>
      <c r="B125" s="283">
        <f>SUM(C125:D125)</f>
        <v>0</v>
      </c>
      <c r="C125" s="284">
        <f t="shared" ref="C125:D126" si="48">+E125+G125+I125</f>
        <v>0</v>
      </c>
      <c r="D125" s="285">
        <f t="shared" si="48"/>
        <v>0</v>
      </c>
      <c r="E125" s="286"/>
      <c r="F125" s="287"/>
      <c r="G125" s="286"/>
      <c r="H125" s="287"/>
      <c r="I125" s="286"/>
      <c r="J125" s="288"/>
    </row>
    <row r="126" spans="1:90" ht="31.5" x14ac:dyDescent="0.25">
      <c r="A126" s="147" t="s">
        <v>151</v>
      </c>
      <c r="B126" s="380">
        <f>SUM(C126:D126)</f>
        <v>0</v>
      </c>
      <c r="C126" s="381">
        <f t="shared" si="48"/>
        <v>0</v>
      </c>
      <c r="D126" s="382">
        <f t="shared" si="48"/>
        <v>0</v>
      </c>
      <c r="E126" s="383"/>
      <c r="F126" s="384"/>
      <c r="G126" s="383"/>
      <c r="H126" s="273"/>
      <c r="I126" s="383"/>
      <c r="J126" s="384"/>
    </row>
    <row r="127" spans="1:90" s="11" customFormat="1" ht="12" x14ac:dyDescent="0.2">
      <c r="A127" s="375" t="s">
        <v>152</v>
      </c>
      <c r="B127" s="289"/>
      <c r="C127" s="290"/>
      <c r="D127" s="290"/>
      <c r="E127" s="8"/>
      <c r="F127" s="386"/>
      <c r="G127" s="387"/>
      <c r="H127" s="387"/>
    </row>
    <row r="128" spans="1:90" ht="15" customHeight="1" x14ac:dyDescent="0.25">
      <c r="A128" s="757" t="s">
        <v>3</v>
      </c>
      <c r="B128" s="752" t="s">
        <v>48</v>
      </c>
      <c r="C128" s="755" t="s">
        <v>153</v>
      </c>
      <c r="D128" s="757"/>
      <c r="E128" s="755" t="s">
        <v>154</v>
      </c>
      <c r="F128" s="757"/>
      <c r="G128" s="761" t="s">
        <v>155</v>
      </c>
      <c r="H128" s="762"/>
      <c r="I128" s="775"/>
    </row>
    <row r="129" spans="1:93" ht="42" x14ac:dyDescent="0.25">
      <c r="A129" s="874"/>
      <c r="B129" s="871"/>
      <c r="C129" s="15" t="s">
        <v>35</v>
      </c>
      <c r="D129" s="293" t="s">
        <v>36</v>
      </c>
      <c r="E129" s="160" t="s">
        <v>156</v>
      </c>
      <c r="F129" s="107" t="s">
        <v>157</v>
      </c>
      <c r="G129" s="160" t="s">
        <v>158</v>
      </c>
      <c r="H129" s="106" t="s">
        <v>159</v>
      </c>
      <c r="I129" s="107" t="s">
        <v>160</v>
      </c>
    </row>
    <row r="130" spans="1:93" x14ac:dyDescent="0.25">
      <c r="A130" s="294" t="s">
        <v>161</v>
      </c>
      <c r="B130" s="295">
        <f>SUM(C130:D130)</f>
        <v>0</v>
      </c>
      <c r="C130" s="296"/>
      <c r="D130" s="297"/>
      <c r="E130" s="296"/>
      <c r="F130" s="298"/>
      <c r="G130" s="296"/>
      <c r="H130" s="296"/>
      <c r="I130" s="298"/>
    </row>
    <row r="131" spans="1:93" s="11" customFormat="1" ht="12" x14ac:dyDescent="0.2">
      <c r="A131" s="299" t="s">
        <v>162</v>
      </c>
      <c r="C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</row>
    <row r="132" spans="1:93" ht="15" customHeight="1" x14ac:dyDescent="0.25">
      <c r="A132" s="752" t="s">
        <v>3</v>
      </c>
      <c r="B132" s="752" t="s">
        <v>4</v>
      </c>
      <c r="C132" s="755" t="s">
        <v>5</v>
      </c>
      <c r="D132" s="756"/>
      <c r="E132" s="757"/>
      <c r="F132" s="761" t="s">
        <v>6</v>
      </c>
      <c r="G132" s="762"/>
      <c r="H132" s="762"/>
      <c r="I132" s="762"/>
      <c r="J132" s="762"/>
      <c r="K132" s="762"/>
      <c r="L132" s="762"/>
      <c r="M132" s="762"/>
      <c r="N132" s="762"/>
      <c r="O132" s="762"/>
      <c r="P132" s="762"/>
      <c r="Q132" s="762"/>
      <c r="R132" s="762"/>
      <c r="S132" s="762"/>
      <c r="T132" s="762"/>
      <c r="U132" s="762"/>
      <c r="V132" s="762"/>
      <c r="W132" s="762"/>
      <c r="X132" s="762"/>
      <c r="Y132" s="762"/>
      <c r="Z132" s="762"/>
      <c r="AA132" s="762"/>
      <c r="AB132" s="762"/>
      <c r="AC132" s="762"/>
      <c r="AD132" s="762"/>
      <c r="AE132" s="762"/>
      <c r="AF132" s="762"/>
      <c r="AG132" s="762"/>
      <c r="AH132" s="762"/>
      <c r="AI132" s="762"/>
      <c r="AJ132" s="762"/>
      <c r="AK132" s="762"/>
      <c r="AL132" s="762"/>
      <c r="AM132" s="763"/>
      <c r="AN132" s="764" t="s">
        <v>7</v>
      </c>
      <c r="AO132" s="776" t="s">
        <v>163</v>
      </c>
      <c r="AP132" s="776" t="s">
        <v>9</v>
      </c>
      <c r="AQ132" s="776" t="s">
        <v>10</v>
      </c>
      <c r="AR132" s="757" t="s">
        <v>11</v>
      </c>
    </row>
    <row r="133" spans="1:93" x14ac:dyDescent="0.25">
      <c r="A133" s="753"/>
      <c r="B133" s="753"/>
      <c r="C133" s="872"/>
      <c r="D133" s="873"/>
      <c r="E133" s="874"/>
      <c r="F133" s="761" t="s">
        <v>15</v>
      </c>
      <c r="G133" s="775"/>
      <c r="H133" s="761" t="s">
        <v>16</v>
      </c>
      <c r="I133" s="775"/>
      <c r="J133" s="761" t="s">
        <v>17</v>
      </c>
      <c r="K133" s="775"/>
      <c r="L133" s="761" t="s">
        <v>18</v>
      </c>
      <c r="M133" s="775"/>
      <c r="N133" s="761" t="s">
        <v>19</v>
      </c>
      <c r="O133" s="775"/>
      <c r="P133" s="767" t="s">
        <v>20</v>
      </c>
      <c r="Q133" s="768"/>
      <c r="R133" s="767" t="s">
        <v>21</v>
      </c>
      <c r="S133" s="768"/>
      <c r="T133" s="767" t="s">
        <v>22</v>
      </c>
      <c r="U133" s="768"/>
      <c r="V133" s="767" t="s">
        <v>23</v>
      </c>
      <c r="W133" s="768"/>
      <c r="X133" s="767" t="s">
        <v>24</v>
      </c>
      <c r="Y133" s="768"/>
      <c r="Z133" s="767" t="s">
        <v>25</v>
      </c>
      <c r="AA133" s="768"/>
      <c r="AB133" s="767" t="s">
        <v>26</v>
      </c>
      <c r="AC133" s="768"/>
      <c r="AD133" s="767" t="s">
        <v>27</v>
      </c>
      <c r="AE133" s="768"/>
      <c r="AF133" s="767" t="s">
        <v>28</v>
      </c>
      <c r="AG133" s="768"/>
      <c r="AH133" s="767" t="s">
        <v>29</v>
      </c>
      <c r="AI133" s="768"/>
      <c r="AJ133" s="767" t="s">
        <v>30</v>
      </c>
      <c r="AK133" s="768"/>
      <c r="AL133" s="767" t="s">
        <v>164</v>
      </c>
      <c r="AM133" s="769"/>
      <c r="AN133" s="765"/>
      <c r="AO133" s="777"/>
      <c r="AP133" s="777"/>
      <c r="AQ133" s="777"/>
      <c r="AR133" s="779"/>
    </row>
    <row r="134" spans="1:93" x14ac:dyDescent="0.25">
      <c r="A134" s="871"/>
      <c r="B134" s="871"/>
      <c r="C134" s="12" t="s">
        <v>34</v>
      </c>
      <c r="D134" s="13" t="s">
        <v>35</v>
      </c>
      <c r="E134" s="14" t="s">
        <v>36</v>
      </c>
      <c r="F134" s="15" t="s">
        <v>35</v>
      </c>
      <c r="G134" s="14" t="s">
        <v>36</v>
      </c>
      <c r="H134" s="15" t="s">
        <v>35</v>
      </c>
      <c r="I134" s="14" t="s">
        <v>36</v>
      </c>
      <c r="J134" s="15" t="s">
        <v>35</v>
      </c>
      <c r="K134" s="14" t="s">
        <v>36</v>
      </c>
      <c r="L134" s="15" t="s">
        <v>35</v>
      </c>
      <c r="M134" s="14" t="s">
        <v>36</v>
      </c>
      <c r="N134" s="15" t="s">
        <v>35</v>
      </c>
      <c r="O134" s="14" t="s">
        <v>36</v>
      </c>
      <c r="P134" s="15" t="s">
        <v>35</v>
      </c>
      <c r="Q134" s="14" t="s">
        <v>36</v>
      </c>
      <c r="R134" s="15" t="s">
        <v>35</v>
      </c>
      <c r="S134" s="14" t="s">
        <v>36</v>
      </c>
      <c r="T134" s="15" t="s">
        <v>35</v>
      </c>
      <c r="U134" s="14" t="s">
        <v>36</v>
      </c>
      <c r="V134" s="15" t="s">
        <v>35</v>
      </c>
      <c r="W134" s="14" t="s">
        <v>36</v>
      </c>
      <c r="X134" s="15" t="s">
        <v>35</v>
      </c>
      <c r="Y134" s="14" t="s">
        <v>36</v>
      </c>
      <c r="Z134" s="15" t="s">
        <v>35</v>
      </c>
      <c r="AA134" s="14" t="s">
        <v>36</v>
      </c>
      <c r="AB134" s="15" t="s">
        <v>35</v>
      </c>
      <c r="AC134" s="14" t="s">
        <v>36</v>
      </c>
      <c r="AD134" s="15" t="s">
        <v>35</v>
      </c>
      <c r="AE134" s="14" t="s">
        <v>36</v>
      </c>
      <c r="AF134" s="15" t="s">
        <v>35</v>
      </c>
      <c r="AG134" s="14" t="s">
        <v>36</v>
      </c>
      <c r="AH134" s="15" t="s">
        <v>35</v>
      </c>
      <c r="AI134" s="14" t="s">
        <v>36</v>
      </c>
      <c r="AJ134" s="15" t="s">
        <v>35</v>
      </c>
      <c r="AK134" s="14" t="s">
        <v>36</v>
      </c>
      <c r="AL134" s="15" t="s">
        <v>35</v>
      </c>
      <c r="AM134" s="16" t="s">
        <v>36</v>
      </c>
      <c r="AN134" s="766"/>
      <c r="AO134" s="778"/>
      <c r="AP134" s="778"/>
      <c r="AQ134" s="778"/>
      <c r="AR134" s="874"/>
    </row>
    <row r="135" spans="1:93" x14ac:dyDescent="0.25">
      <c r="A135" s="836" t="s">
        <v>165</v>
      </c>
      <c r="B135" s="300" t="s">
        <v>166</v>
      </c>
      <c r="C135" s="301">
        <f>SUM(D135+E135)</f>
        <v>25</v>
      </c>
      <c r="D135" s="302">
        <f t="shared" ref="D135:E138" si="49">SUM(F135+H135+J135+L135+N135+P135+R135+T135+V135+X135+Z135+AB135+AD135+AF135+AH135+AJ135+AL135)</f>
        <v>11</v>
      </c>
      <c r="E135" s="303">
        <f t="shared" si="49"/>
        <v>14</v>
      </c>
      <c r="F135" s="21"/>
      <c r="G135" s="23"/>
      <c r="H135" s="21"/>
      <c r="I135" s="23"/>
      <c r="J135" s="21"/>
      <c r="K135" s="23"/>
      <c r="L135" s="21">
        <v>1</v>
      </c>
      <c r="M135" s="23">
        <v>2</v>
      </c>
      <c r="N135" s="21">
        <v>1</v>
      </c>
      <c r="O135" s="23">
        <v>3</v>
      </c>
      <c r="P135" s="21"/>
      <c r="Q135" s="23"/>
      <c r="R135" s="21">
        <v>5</v>
      </c>
      <c r="S135" s="23">
        <v>2</v>
      </c>
      <c r="T135" s="21"/>
      <c r="U135" s="23">
        <v>1</v>
      </c>
      <c r="V135" s="21">
        <v>1</v>
      </c>
      <c r="W135" s="23">
        <v>1</v>
      </c>
      <c r="X135" s="21">
        <v>2</v>
      </c>
      <c r="Y135" s="23">
        <v>3</v>
      </c>
      <c r="Z135" s="21"/>
      <c r="AA135" s="23"/>
      <c r="AB135" s="21">
        <v>1</v>
      </c>
      <c r="AC135" s="23"/>
      <c r="AD135" s="21"/>
      <c r="AE135" s="23">
        <v>1</v>
      </c>
      <c r="AF135" s="21"/>
      <c r="AG135" s="23"/>
      <c r="AH135" s="21"/>
      <c r="AI135" s="23">
        <v>1</v>
      </c>
      <c r="AJ135" s="21"/>
      <c r="AK135" s="23"/>
      <c r="AL135" s="21"/>
      <c r="AM135" s="25"/>
      <c r="AN135" s="26">
        <v>25</v>
      </c>
      <c r="AO135" s="27">
        <v>0</v>
      </c>
      <c r="AP135" s="27">
        <v>0</v>
      </c>
      <c r="AQ135" s="27">
        <v>0</v>
      </c>
      <c r="AR135" s="22">
        <v>0</v>
      </c>
      <c r="AS135" t="str">
        <f>CA135&amp;CB135&amp;CC135&amp;CD135&amp;CE135&amp;CF135&amp;CG135</f>
        <v/>
      </c>
      <c r="CA135" s="29" t="str">
        <f>IF(AND($C135&gt;0,AN135="")," No olvide digitar la variable Beneficiarios. Digite cero si no tiene.",IF(AN135&gt;$C135," *  La variable Beneficiarios no puede ser mayor al Total Ambos sexos.",""))</f>
        <v/>
      </c>
      <c r="CB135" s="29" t="str">
        <f>IF(AND($C135&gt;0,AO135="")," No olvide digitar la variable Niños, Niñas, adolescentes y jóvenes SENAME. Digite cero si no tiene.",IF(AO135&gt;$C135," * La variable Niños, Niñas, adolescentes y jóvenes SENAME no puede ser mayor al Total Ambos sexos.",""))</f>
        <v/>
      </c>
      <c r="CC135" s="29" t="str">
        <f>IF(AND($C135&gt;0,AP135="")," No olvide digitar la variable Niños, Niñas, adolescentes y jóvenes mejor Niñez. Digite cero si no tiene.",IF(AP135&gt;$C135," * La variable Niños, Niñas, adolescentes y jóvenes mejor Niñez no puede ser mayor al Total Ambos sexos.",""))</f>
        <v/>
      </c>
      <c r="CD135" s="29" t="str">
        <f>IF(AND($C135&gt;0,AQ135="")," No olvide digitar la variable Pueblos originarios. Digite cero si no tiene.",IF(AQ135&gt;$C135," * La variable Pueblos originarios no puede ser mayor al Total Ambos sexos.",""))</f>
        <v/>
      </c>
      <c r="CE135" s="29" t="str">
        <f>IF(AND($C135&gt;0,AR135="")," No olvide digitar la variable Migrantes. Digite cero si no tiene.",IF(AR135&gt;$C135," * La variable Migrantes no puede ser mayor al Total Ambos sexos.",""))</f>
        <v/>
      </c>
      <c r="CK135" s="30">
        <f>IF(AND(C135&gt;0,AN135=""),1,IF(AN135&gt;C135,1,0))</f>
        <v>0</v>
      </c>
      <c r="CL135" s="30">
        <f>IF(AND(C135&gt;0,AO135=""),1,IF(AO135&gt;C135,1,0))</f>
        <v>0</v>
      </c>
      <c r="CM135" s="30">
        <f>IF(AND(C135&gt;0,AP135=""),1,IF(AP135&gt;C135,1,0))</f>
        <v>0</v>
      </c>
      <c r="CN135" s="30">
        <f>IF(AND(C135&gt;0,AQ135=""),1,IF(AQ135&gt;C135,1,0))</f>
        <v>0</v>
      </c>
      <c r="CO135" s="30">
        <f>IF(AND(C135&gt;0,AR135=""),1,IF(AR135&gt;C135,1,0))</f>
        <v>0</v>
      </c>
    </row>
    <row r="136" spans="1:93" x14ac:dyDescent="0.25">
      <c r="A136" s="837"/>
      <c r="B136" s="304" t="s">
        <v>167</v>
      </c>
      <c r="C136" s="305">
        <f>SUM(D136+E136)</f>
        <v>5</v>
      </c>
      <c r="D136" s="306">
        <f t="shared" si="49"/>
        <v>4</v>
      </c>
      <c r="E136" s="307">
        <f t="shared" si="49"/>
        <v>1</v>
      </c>
      <c r="F136" s="35"/>
      <c r="G136" s="37"/>
      <c r="H136" s="35"/>
      <c r="I136" s="37"/>
      <c r="J136" s="35"/>
      <c r="K136" s="37"/>
      <c r="L136" s="35"/>
      <c r="M136" s="37"/>
      <c r="N136" s="35"/>
      <c r="O136" s="37"/>
      <c r="P136" s="35"/>
      <c r="Q136" s="37"/>
      <c r="R136" s="35"/>
      <c r="S136" s="37"/>
      <c r="T136" s="35"/>
      <c r="U136" s="37"/>
      <c r="V136" s="35">
        <v>3</v>
      </c>
      <c r="W136" s="37"/>
      <c r="X136" s="35"/>
      <c r="Y136" s="37">
        <v>1</v>
      </c>
      <c r="Z136" s="35"/>
      <c r="AA136" s="37"/>
      <c r="AB136" s="35"/>
      <c r="AC136" s="37"/>
      <c r="AD136" s="35">
        <v>1</v>
      </c>
      <c r="AE136" s="37"/>
      <c r="AF136" s="35"/>
      <c r="AG136" s="37"/>
      <c r="AH136" s="35"/>
      <c r="AI136" s="37"/>
      <c r="AJ136" s="35"/>
      <c r="AK136" s="37"/>
      <c r="AL136" s="35"/>
      <c r="AM136" s="39"/>
      <c r="AN136" s="40">
        <v>5</v>
      </c>
      <c r="AO136" s="41">
        <v>0</v>
      </c>
      <c r="AP136" s="41">
        <v>0</v>
      </c>
      <c r="AQ136" s="41">
        <v>0</v>
      </c>
      <c r="AR136" s="36">
        <v>0</v>
      </c>
      <c r="AS136" t="str">
        <f>CA136&amp;CB136&amp;CC136&amp;CD136&amp;CE136&amp;CF136&amp;CG136</f>
        <v/>
      </c>
      <c r="CA136" s="29" t="str">
        <f t="shared" ref="CA136:CA137" si="50">IF(AND($C136&gt;0,AN136="")," No olvide digitar la variable Beneficiarios. Digite cero si no tiene.",IF(AN136&gt;$C136," *  La variable Beneficiarios no puede ser mayor al Total Ambos sexos.",""))</f>
        <v/>
      </c>
      <c r="CB136" s="29" t="str">
        <f t="shared" ref="CB136:CB137" si="51">IF(AND($C136&gt;0,AO136="")," No olvide digitar la variable Niños, Niñas, adolescentes y jóvenes SENAME. Digite cero si no tiene.",IF(AO136&gt;$C136," * La variable Niños, Niñas, adolescentes y jóvenes SENAME no puede ser mayor al Total Ambos sexos.",""))</f>
        <v/>
      </c>
      <c r="CC136" s="29" t="str">
        <f t="shared" ref="CC136:CC137" si="52">IF(AND($C136&gt;0,AP136="")," No olvide digitar la variable Niños, Niñas, adolescentes y jóvenes mejor Niñez. Digite cero si no tiene.",IF(AP136&gt;$C136," * La variable Niños, Niñas, adolescentes y jóvenes mejor Niñez no puede ser mayor al Total Ambos sexos.",""))</f>
        <v/>
      </c>
      <c r="CD136" s="29" t="str">
        <f t="shared" ref="CD136:CD137" si="53">IF(AND($C136&gt;0,AQ136="")," No olvide digitar la variable Pueblos originarios. Digite cero si no tiene.",IF(AQ136&gt;$C136," * La variable Pueblos originarios no puede ser mayor al Total Ambos sexos.",""))</f>
        <v/>
      </c>
      <c r="CE136" s="29" t="str">
        <f t="shared" ref="CE136:CE137" si="54">IF(AND($C136&gt;0,AR136="")," No olvide digitar la variable Migrantes. Digite cero si no tiene.",IF(AR136&gt;$C136," * La variable Migrantes no puede ser mayor al Total Ambos sexos.",""))</f>
        <v/>
      </c>
      <c r="CK136" s="30">
        <f>IF(AND(C136&gt;0,AN136=""),1,IF(AN136&gt;C136,1,0))</f>
        <v>0</v>
      </c>
      <c r="CL136" s="30">
        <f>IF(AND(C136&gt;0,AO136=""),1,IF(AO136&gt;C136,1,0))</f>
        <v>0</v>
      </c>
      <c r="CM136" s="30">
        <f>IF(AND(C136&gt;0,AP136=""),1,IF(AP136&gt;C136,1,0))</f>
        <v>0</v>
      </c>
      <c r="CN136" s="30">
        <f>IF(AND(C136&gt;0,AQ136=""),1,IF(AQ136&gt;C136,1,0))</f>
        <v>0</v>
      </c>
      <c r="CO136" s="30">
        <f>IF(AND(C136&gt;0,AR136=""),1,IF(AR136&gt;C136,1,0))</f>
        <v>0</v>
      </c>
    </row>
    <row r="137" spans="1:93" x14ac:dyDescent="0.25">
      <c r="A137" s="837"/>
      <c r="B137" s="304" t="s">
        <v>168</v>
      </c>
      <c r="C137" s="305">
        <f>SUM(D137+E137)</f>
        <v>6</v>
      </c>
      <c r="D137" s="306">
        <f t="shared" si="49"/>
        <v>3</v>
      </c>
      <c r="E137" s="307">
        <f t="shared" si="49"/>
        <v>3</v>
      </c>
      <c r="F137" s="95"/>
      <c r="G137" s="96"/>
      <c r="H137" s="95"/>
      <c r="I137" s="96"/>
      <c r="J137" s="95"/>
      <c r="K137" s="96"/>
      <c r="L137" s="95"/>
      <c r="M137" s="96"/>
      <c r="N137" s="95"/>
      <c r="O137" s="96"/>
      <c r="P137" s="95"/>
      <c r="Q137" s="96">
        <v>1</v>
      </c>
      <c r="R137" s="95"/>
      <c r="S137" s="96"/>
      <c r="T137" s="95"/>
      <c r="U137" s="96"/>
      <c r="V137" s="95"/>
      <c r="W137" s="96"/>
      <c r="X137" s="95"/>
      <c r="Y137" s="96"/>
      <c r="Z137" s="95"/>
      <c r="AA137" s="96"/>
      <c r="AB137" s="95"/>
      <c r="AC137" s="96"/>
      <c r="AD137" s="95">
        <v>3</v>
      </c>
      <c r="AE137" s="96"/>
      <c r="AF137" s="95"/>
      <c r="AG137" s="96">
        <v>1</v>
      </c>
      <c r="AH137" s="95"/>
      <c r="AI137" s="96">
        <v>1</v>
      </c>
      <c r="AJ137" s="95"/>
      <c r="AK137" s="96"/>
      <c r="AL137" s="95"/>
      <c r="AM137" s="99"/>
      <c r="AN137" s="100">
        <v>6</v>
      </c>
      <c r="AO137" s="101">
        <v>0</v>
      </c>
      <c r="AP137" s="101">
        <v>0</v>
      </c>
      <c r="AQ137" s="101">
        <v>0</v>
      </c>
      <c r="AR137" s="97">
        <v>0</v>
      </c>
      <c r="AS137" t="str">
        <f>CA137&amp;CB137&amp;CC137&amp;CD137&amp;CE137&amp;CF137&amp;CG137</f>
        <v/>
      </c>
      <c r="CA137" s="29" t="str">
        <f t="shared" si="50"/>
        <v/>
      </c>
      <c r="CB137" s="29" t="str">
        <f t="shared" si="51"/>
        <v/>
      </c>
      <c r="CC137" s="29" t="str">
        <f t="shared" si="52"/>
        <v/>
      </c>
      <c r="CD137" s="29" t="str">
        <f t="shared" si="53"/>
        <v/>
      </c>
      <c r="CE137" s="29" t="str">
        <f t="shared" si="54"/>
        <v/>
      </c>
      <c r="CK137" s="30">
        <f>IF(AND(C137&gt;0,AN137=""),1,IF(AN137&gt;C137,1,0))</f>
        <v>0</v>
      </c>
      <c r="CL137" s="30">
        <f>IF(AND(C137&gt;0,AO137=""),1,IF(AO137&gt;C137,1,0))</f>
        <v>0</v>
      </c>
      <c r="CM137" s="30">
        <f>IF(AND(C137&gt;0,AP137=""),1,IF(AP137&gt;C137,1,0))</f>
        <v>0</v>
      </c>
      <c r="CN137" s="30">
        <f>IF(AND(C137&gt;0,AQ137=""),1,IF(AQ137&gt;C137,1,0))</f>
        <v>0</v>
      </c>
      <c r="CO137" s="30">
        <f>IF(AND(C137&gt;0,AR137=""),1,IF(AR137&gt;C137,1,0))</f>
        <v>0</v>
      </c>
    </row>
    <row r="138" spans="1:93" x14ac:dyDescent="0.25">
      <c r="A138" s="878"/>
      <c r="B138" s="55" t="s">
        <v>48</v>
      </c>
      <c r="C138" s="56">
        <f>SUM(D138+E138)</f>
        <v>36</v>
      </c>
      <c r="D138" s="57">
        <f t="shared" si="49"/>
        <v>18</v>
      </c>
      <c r="E138" s="58">
        <f t="shared" si="49"/>
        <v>18</v>
      </c>
      <c r="F138" s="59">
        <f>SUM(F135:F137)</f>
        <v>0</v>
      </c>
      <c r="G138" s="60">
        <f t="shared" ref="G138:AR138" si="55">SUM(G135:G137)</f>
        <v>0</v>
      </c>
      <c r="H138" s="59">
        <f t="shared" si="55"/>
        <v>0</v>
      </c>
      <c r="I138" s="60">
        <f t="shared" si="55"/>
        <v>0</v>
      </c>
      <c r="J138" s="59">
        <f t="shared" si="55"/>
        <v>0</v>
      </c>
      <c r="K138" s="61">
        <f t="shared" si="55"/>
        <v>0</v>
      </c>
      <c r="L138" s="59">
        <f t="shared" si="55"/>
        <v>1</v>
      </c>
      <c r="M138" s="61">
        <f t="shared" si="55"/>
        <v>2</v>
      </c>
      <c r="N138" s="59">
        <f t="shared" si="55"/>
        <v>1</v>
      </c>
      <c r="O138" s="61">
        <f t="shared" si="55"/>
        <v>3</v>
      </c>
      <c r="P138" s="59">
        <f t="shared" si="55"/>
        <v>0</v>
      </c>
      <c r="Q138" s="61">
        <f t="shared" si="55"/>
        <v>1</v>
      </c>
      <c r="R138" s="59">
        <f t="shared" si="55"/>
        <v>5</v>
      </c>
      <c r="S138" s="61">
        <f t="shared" si="55"/>
        <v>2</v>
      </c>
      <c r="T138" s="59">
        <f t="shared" si="55"/>
        <v>0</v>
      </c>
      <c r="U138" s="61">
        <f t="shared" si="55"/>
        <v>1</v>
      </c>
      <c r="V138" s="59">
        <f t="shared" si="55"/>
        <v>4</v>
      </c>
      <c r="W138" s="61">
        <f t="shared" si="55"/>
        <v>1</v>
      </c>
      <c r="X138" s="59">
        <f t="shared" si="55"/>
        <v>2</v>
      </c>
      <c r="Y138" s="61">
        <f t="shared" si="55"/>
        <v>4</v>
      </c>
      <c r="Z138" s="59">
        <f t="shared" si="55"/>
        <v>0</v>
      </c>
      <c r="AA138" s="61">
        <f t="shared" si="55"/>
        <v>0</v>
      </c>
      <c r="AB138" s="59">
        <f t="shared" si="55"/>
        <v>1</v>
      </c>
      <c r="AC138" s="61">
        <f t="shared" si="55"/>
        <v>0</v>
      </c>
      <c r="AD138" s="59">
        <f t="shared" si="55"/>
        <v>4</v>
      </c>
      <c r="AE138" s="61">
        <f t="shared" si="55"/>
        <v>1</v>
      </c>
      <c r="AF138" s="59">
        <f t="shared" si="55"/>
        <v>0</v>
      </c>
      <c r="AG138" s="61">
        <f t="shared" si="55"/>
        <v>1</v>
      </c>
      <c r="AH138" s="59">
        <f t="shared" si="55"/>
        <v>0</v>
      </c>
      <c r="AI138" s="61">
        <f t="shared" si="55"/>
        <v>2</v>
      </c>
      <c r="AJ138" s="59">
        <f t="shared" si="55"/>
        <v>0</v>
      </c>
      <c r="AK138" s="61">
        <f t="shared" si="55"/>
        <v>0</v>
      </c>
      <c r="AL138" s="62">
        <f t="shared" si="55"/>
        <v>0</v>
      </c>
      <c r="AM138" s="63">
        <f t="shared" si="55"/>
        <v>0</v>
      </c>
      <c r="AN138" s="64">
        <f t="shared" si="55"/>
        <v>36</v>
      </c>
      <c r="AO138" s="65">
        <f t="shared" si="55"/>
        <v>0</v>
      </c>
      <c r="AP138" s="65">
        <f>SUM(AP135:AP137)</f>
        <v>0</v>
      </c>
      <c r="AQ138" s="65">
        <f t="shared" si="55"/>
        <v>0</v>
      </c>
      <c r="AR138" s="60">
        <f t="shared" si="55"/>
        <v>0</v>
      </c>
    </row>
    <row r="139" spans="1:93" s="11" customFormat="1" ht="12" x14ac:dyDescent="0.2">
      <c r="A139" s="348" t="s">
        <v>169</v>
      </c>
      <c r="B139" s="348"/>
      <c r="C139" s="348"/>
      <c r="D139" s="348"/>
      <c r="E139" s="348"/>
      <c r="F139" s="348"/>
      <c r="G139" s="348"/>
      <c r="H139" s="347"/>
      <c r="I139" s="10"/>
    </row>
    <row r="140" spans="1:93" ht="15" customHeight="1" x14ac:dyDescent="0.25">
      <c r="A140" s="752" t="s">
        <v>170</v>
      </c>
      <c r="B140" s="767" t="s">
        <v>171</v>
      </c>
      <c r="C140" s="831"/>
      <c r="D140" s="831"/>
      <c r="E140" s="831"/>
      <c r="F140" s="768"/>
      <c r="G140" s="839" t="s">
        <v>172</v>
      </c>
      <c r="H140" s="842" t="s">
        <v>173</v>
      </c>
      <c r="I140" s="829"/>
    </row>
    <row r="141" spans="1:93" x14ac:dyDescent="0.25">
      <c r="A141" s="753"/>
      <c r="B141" s="783" t="s">
        <v>48</v>
      </c>
      <c r="C141" s="767" t="s">
        <v>174</v>
      </c>
      <c r="D141" s="831"/>
      <c r="E141" s="831"/>
      <c r="F141" s="768"/>
      <c r="G141" s="840"/>
      <c r="H141" s="880"/>
      <c r="I141" s="829"/>
    </row>
    <row r="142" spans="1:93" ht="31.5" x14ac:dyDescent="0.25">
      <c r="A142" s="871"/>
      <c r="B142" s="881"/>
      <c r="C142" s="15" t="s">
        <v>175</v>
      </c>
      <c r="D142" s="160" t="s">
        <v>176</v>
      </c>
      <c r="E142" s="106" t="s">
        <v>177</v>
      </c>
      <c r="F142" s="293" t="s">
        <v>178</v>
      </c>
      <c r="G142" s="879"/>
      <c r="H142" s="309" t="s">
        <v>179</v>
      </c>
      <c r="I142" s="107" t="s">
        <v>172</v>
      </c>
    </row>
    <row r="143" spans="1:93" x14ac:dyDescent="0.25">
      <c r="A143" s="310" t="s">
        <v>180</v>
      </c>
      <c r="B143" s="311">
        <f>SUM(C143:F143)+H143</f>
        <v>0</v>
      </c>
      <c r="C143" s="35"/>
      <c r="D143" s="42"/>
      <c r="E143" s="41"/>
      <c r="F143" s="37"/>
      <c r="G143" s="38"/>
      <c r="H143" s="40">
        <v>0</v>
      </c>
      <c r="I143" s="36"/>
    </row>
    <row r="144" spans="1:93" x14ac:dyDescent="0.25">
      <c r="A144" s="310" t="s">
        <v>16</v>
      </c>
      <c r="B144" s="311">
        <f t="shared" ref="B144:B148" si="56">SUM(C144:F144)+H144</f>
        <v>0</v>
      </c>
      <c r="C144" s="35"/>
      <c r="D144" s="42"/>
      <c r="E144" s="41"/>
      <c r="F144" s="37"/>
      <c r="G144" s="38"/>
      <c r="H144" s="40">
        <v>0</v>
      </c>
      <c r="I144" s="36"/>
    </row>
    <row r="145" spans="1:95" x14ac:dyDescent="0.25">
      <c r="A145" s="312" t="s">
        <v>17</v>
      </c>
      <c r="B145" s="311">
        <f>SUM(C145:F145)+H145</f>
        <v>0</v>
      </c>
      <c r="C145" s="35"/>
      <c r="D145" s="42"/>
      <c r="E145" s="41"/>
      <c r="F145" s="37"/>
      <c r="G145" s="38"/>
      <c r="H145" s="40">
        <v>0</v>
      </c>
      <c r="I145" s="36"/>
    </row>
    <row r="146" spans="1:95" x14ac:dyDescent="0.25">
      <c r="A146" s="312" t="s">
        <v>18</v>
      </c>
      <c r="B146" s="311">
        <f t="shared" si="56"/>
        <v>0</v>
      </c>
      <c r="C146" s="35"/>
      <c r="D146" s="42"/>
      <c r="E146" s="41"/>
      <c r="F146" s="37"/>
      <c r="G146" s="38"/>
      <c r="H146" s="40">
        <v>0</v>
      </c>
      <c r="I146" s="36"/>
    </row>
    <row r="147" spans="1:95" x14ac:dyDescent="0.25">
      <c r="A147" s="310" t="s">
        <v>19</v>
      </c>
      <c r="B147" s="311">
        <f>SUM(C147:F147)+H147</f>
        <v>0</v>
      </c>
      <c r="C147" s="35"/>
      <c r="D147" s="42"/>
      <c r="E147" s="41"/>
      <c r="F147" s="37"/>
      <c r="G147" s="38"/>
      <c r="H147" s="40">
        <v>0</v>
      </c>
      <c r="I147" s="36"/>
    </row>
    <row r="148" spans="1:95" x14ac:dyDescent="0.25">
      <c r="A148" s="310" t="s">
        <v>181</v>
      </c>
      <c r="B148" s="311">
        <f t="shared" si="56"/>
        <v>23</v>
      </c>
      <c r="C148" s="35"/>
      <c r="D148" s="42"/>
      <c r="E148" s="41"/>
      <c r="F148" s="37"/>
      <c r="G148" s="38"/>
      <c r="H148" s="40">
        <v>23</v>
      </c>
      <c r="I148" s="36"/>
    </row>
    <row r="149" spans="1:95" x14ac:dyDescent="0.25">
      <c r="A149" s="313" t="s">
        <v>182</v>
      </c>
      <c r="B149" s="314">
        <f>SUM(C149:F149)+H149</f>
        <v>3</v>
      </c>
      <c r="C149" s="46"/>
      <c r="D149" s="53"/>
      <c r="E149" s="52"/>
      <c r="F149" s="48"/>
      <c r="G149" s="49"/>
      <c r="H149" s="51">
        <v>3</v>
      </c>
      <c r="I149" s="47"/>
    </row>
    <row r="150" spans="1:95" x14ac:dyDescent="0.25">
      <c r="A150" s="388" t="s">
        <v>31</v>
      </c>
      <c r="B150" s="316">
        <f>SUM(C150:F150)+H150</f>
        <v>0</v>
      </c>
      <c r="C150" s="95"/>
      <c r="D150" s="102"/>
      <c r="E150" s="101"/>
      <c r="F150" s="96"/>
      <c r="G150" s="98"/>
      <c r="H150" s="100">
        <v>0</v>
      </c>
      <c r="I150" s="97"/>
    </row>
    <row r="151" spans="1:95" x14ac:dyDescent="0.25">
      <c r="A151" s="1" t="s">
        <v>183</v>
      </c>
    </row>
    <row r="152" spans="1:95" s="11" customFormat="1" ht="12" x14ac:dyDescent="0.2">
      <c r="A152" s="349" t="s">
        <v>184</v>
      </c>
      <c r="B152" s="8"/>
      <c r="C152" s="8"/>
    </row>
    <row r="153" spans="1:95" ht="21" x14ac:dyDescent="0.25">
      <c r="A153" s="318" t="s">
        <v>185</v>
      </c>
      <c r="B153" s="319" t="s">
        <v>186</v>
      </c>
      <c r="C153" s="319" t="s">
        <v>187</v>
      </c>
    </row>
    <row r="154" spans="1:95" ht="21" x14ac:dyDescent="0.25">
      <c r="A154" s="320" t="s">
        <v>188</v>
      </c>
      <c r="B154" s="36"/>
      <c r="C154" s="146"/>
    </row>
    <row r="155" spans="1:95" x14ac:dyDescent="0.25">
      <c r="A155" s="321" t="s">
        <v>189</v>
      </c>
      <c r="B155" s="97"/>
      <c r="C155" s="117"/>
    </row>
    <row r="156" spans="1:95" s="11" customFormat="1" ht="12" x14ac:dyDescent="0.2">
      <c r="A156" s="876" t="s">
        <v>190</v>
      </c>
      <c r="B156" s="876"/>
      <c r="C156" s="876"/>
      <c r="D156" s="876"/>
      <c r="E156" s="876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10"/>
      <c r="Q156" s="10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</row>
    <row r="157" spans="1:95" ht="15" customHeight="1" x14ac:dyDescent="0.25">
      <c r="A157" s="752" t="s">
        <v>3</v>
      </c>
      <c r="B157" s="752" t="s">
        <v>4</v>
      </c>
      <c r="C157" s="755" t="s">
        <v>191</v>
      </c>
      <c r="D157" s="756"/>
      <c r="E157" s="757"/>
      <c r="F157" s="829" t="s">
        <v>6</v>
      </c>
      <c r="G157" s="829"/>
      <c r="H157" s="829"/>
      <c r="I157" s="829"/>
      <c r="J157" s="829"/>
      <c r="K157" s="829"/>
      <c r="L157" s="829"/>
      <c r="M157" s="835"/>
      <c r="N157" s="764" t="s">
        <v>192</v>
      </c>
      <c r="O157" s="776" t="s">
        <v>193</v>
      </c>
      <c r="P157" s="776" t="s">
        <v>194</v>
      </c>
      <c r="Q157" s="850" t="s">
        <v>195</v>
      </c>
      <c r="R157" s="764" t="s">
        <v>7</v>
      </c>
      <c r="S157" s="776" t="s">
        <v>9</v>
      </c>
      <c r="T157" s="776" t="s">
        <v>196</v>
      </c>
      <c r="U157" s="776" t="s">
        <v>10</v>
      </c>
      <c r="V157" s="757" t="s">
        <v>11</v>
      </c>
      <c r="W157" s="761" t="s">
        <v>197</v>
      </c>
      <c r="X157" s="775"/>
    </row>
    <row r="158" spans="1:95" ht="15" customHeight="1" x14ac:dyDescent="0.25">
      <c r="A158" s="753"/>
      <c r="B158" s="753"/>
      <c r="C158" s="872"/>
      <c r="D158" s="877"/>
      <c r="E158" s="874"/>
      <c r="F158" s="829" t="s">
        <v>198</v>
      </c>
      <c r="G158" s="829"/>
      <c r="H158" s="829" t="s">
        <v>199</v>
      </c>
      <c r="I158" s="829"/>
      <c r="J158" s="829" t="s">
        <v>200</v>
      </c>
      <c r="K158" s="829"/>
      <c r="L158" s="829" t="s">
        <v>201</v>
      </c>
      <c r="M158" s="835"/>
      <c r="N158" s="765"/>
      <c r="O158" s="777"/>
      <c r="P158" s="777"/>
      <c r="Q158" s="851"/>
      <c r="R158" s="765"/>
      <c r="S158" s="777"/>
      <c r="T158" s="777"/>
      <c r="U158" s="777"/>
      <c r="V158" s="779"/>
      <c r="W158" s="848" t="s">
        <v>32</v>
      </c>
      <c r="X158" s="757" t="s">
        <v>33</v>
      </c>
    </row>
    <row r="159" spans="1:95" x14ac:dyDescent="0.25">
      <c r="A159" s="871"/>
      <c r="B159" s="871"/>
      <c r="C159" s="12" t="s">
        <v>34</v>
      </c>
      <c r="D159" s="13" t="s">
        <v>35</v>
      </c>
      <c r="E159" s="14" t="s">
        <v>36</v>
      </c>
      <c r="F159" s="15" t="s">
        <v>35</v>
      </c>
      <c r="G159" s="107" t="s">
        <v>36</v>
      </c>
      <c r="H159" s="15" t="s">
        <v>35</v>
      </c>
      <c r="I159" s="107" t="s">
        <v>36</v>
      </c>
      <c r="J159" s="15" t="s">
        <v>35</v>
      </c>
      <c r="K159" s="107" t="s">
        <v>36</v>
      </c>
      <c r="L159" s="15" t="s">
        <v>35</v>
      </c>
      <c r="M159" s="109" t="s">
        <v>36</v>
      </c>
      <c r="N159" s="766"/>
      <c r="O159" s="778"/>
      <c r="P159" s="778"/>
      <c r="Q159" s="884"/>
      <c r="R159" s="766"/>
      <c r="S159" s="778"/>
      <c r="T159" s="778"/>
      <c r="U159" s="778"/>
      <c r="V159" s="874"/>
      <c r="W159" s="883"/>
      <c r="X159" s="874"/>
    </row>
    <row r="160" spans="1:95" x14ac:dyDescent="0.25">
      <c r="A160" s="845" t="s">
        <v>202</v>
      </c>
      <c r="B160" s="17" t="s">
        <v>38</v>
      </c>
      <c r="C160" s="18">
        <f>SUM(D160:E160)</f>
        <v>0</v>
      </c>
      <c r="D160" s="19">
        <f>SUM(F160+H160+J160+L160)</f>
        <v>0</v>
      </c>
      <c r="E160" s="322">
        <f>SUM(G160+I160+K160+M160)</f>
        <v>0</v>
      </c>
      <c r="F160" s="21"/>
      <c r="G160" s="28"/>
      <c r="H160" s="21"/>
      <c r="I160" s="28"/>
      <c r="J160" s="21"/>
      <c r="K160" s="28"/>
      <c r="L160" s="21"/>
      <c r="M160" s="323"/>
      <c r="N160" s="26"/>
      <c r="O160" s="27"/>
      <c r="P160" s="27"/>
      <c r="Q160" s="323"/>
      <c r="R160" s="26"/>
      <c r="S160" s="27"/>
      <c r="T160" s="27"/>
      <c r="U160" s="27"/>
      <c r="V160" s="22"/>
      <c r="W160" s="21"/>
      <c r="X160" s="22"/>
      <c r="Y160" t="str">
        <f>CA160&amp;CB160&amp;CC160&amp;CD160&amp;CE160&amp;CF160&amp;CG160</f>
        <v/>
      </c>
      <c r="CA160" s="29" t="str">
        <f>IF(AND($C160&gt;0,R160="")," * No olvide digitar la variable Beneficiarios. Digite cero si no tiene.",IF(R160&gt;$C160," * La variable Beneficiarios no puede ser mayor al Total Ambos Sexos.",""))</f>
        <v/>
      </c>
      <c r="CB160" s="29" t="str">
        <f>IF(AND($C160&gt;0,S160="")," * No olvide digitar la variable Niños, Niñas, Adolescentes y Jóvenes Mejor Niñez. Digite cero si no tiene.",IF(S160&gt;$C160," * La variable Niños, Niñas, Adolescentes y Jóvenes Mejor Niñez no puede ser mayor al Total Ambos Sexos.",""))</f>
        <v/>
      </c>
      <c r="CC160" s="29" t="str">
        <f>IF(AND($C160&gt;0,T160="")," * No olvide digitar la variable Niños, Niñas, Adolescentes y Jóvenes SENAME. Digite cero si no tiene.",IF(T160&gt;$C160," * La variable Niños, Niñas, Adolescentes y Jóvenes SENAME no puede ser mayor al Total Ambos Sexos.",""))</f>
        <v/>
      </c>
      <c r="CD160" s="29" t="str">
        <f>IF(AND($C160&gt;0,U160="")," * No olvide digitar la variable Pueblos Originarios. Digite cero si no tiene.",IF(U160&gt;$C160," * La variable Pueblos Originarios no puede ser mayor al Total Ambos Sexos.",""))</f>
        <v/>
      </c>
      <c r="CE160" s="29" t="str">
        <f>IF(AND($C160&gt;0,V160="")," * No olvide digitar la variable Migrantes. Digite cero si no tiene.",IF(V160&gt;$C160," * La variable Migrantes no puede ser mayor al Total Ambos Sexos.",""))</f>
        <v/>
      </c>
      <c r="CF160" s="29" t="str">
        <f>IF(AND($E160&gt;0,OR(W160=""))," * No olvide digitar la variable Trans (Masculino). Digite cero si no tiene.",IF((W160)&gt;$E160," * La variable Trans (Masculino) no puede ser mayor al Total Mujeres.",""))</f>
        <v/>
      </c>
      <c r="CG160" s="29" t="str">
        <f>IF(AND($D160&gt;0,OR(X160=""))," * No olvide digitar la variable Trans (Femenino). Digite cero si no tiene.",IF((X160)&gt;$D160," * La variable Trans (Femenino) no puede ser mayor al Total Hombres.",""))</f>
        <v/>
      </c>
      <c r="CK160" s="30">
        <f>IF(AND(C160&gt;0,R160=""),1,IF(R160&gt;C160,1,0))</f>
        <v>0</v>
      </c>
      <c r="CL160" s="30">
        <f>IF(AND(C160&gt;0,S160=""),1,IF(S160&gt;C160,1,0))</f>
        <v>0</v>
      </c>
      <c r="CM160" s="30">
        <f>IF(AND(C160&gt;0,T160=""),1,IF(T160&gt;C160,1,0))</f>
        <v>0</v>
      </c>
      <c r="CN160" s="30">
        <f>IF(AND(C160&gt;0,U160=""),1,IF(U160&gt;C160,1,0))</f>
        <v>0</v>
      </c>
      <c r="CO160" s="30">
        <f>IF(AND(C160&gt;0,V160=""),1,IF(V160&gt;C160,1,0))</f>
        <v>0</v>
      </c>
      <c r="CP160" s="30">
        <f>IF(AND(E160&gt;0,OR(W160="")),1,IF((W160)&gt;E160,1,0))</f>
        <v>0</v>
      </c>
      <c r="CQ160" s="30">
        <f>IF(AND(D160&gt;0,OR(X160="")),1,IF((X160)&gt;D160,1,0))</f>
        <v>0</v>
      </c>
    </row>
    <row r="161" spans="1:95" x14ac:dyDescent="0.25">
      <c r="A161" s="845"/>
      <c r="B161" s="31" t="s">
        <v>203</v>
      </c>
      <c r="C161" s="32">
        <f t="shared" ref="C161:C162" si="57">SUM(D161:E161)</f>
        <v>0</v>
      </c>
      <c r="D161" s="33">
        <f>SUM(F161+H161+J161+L161)</f>
        <v>0</v>
      </c>
      <c r="E161" s="324">
        <f t="shared" ref="E161:E162" si="58">SUM(G161+I161+K161+M161)</f>
        <v>0</v>
      </c>
      <c r="F161" s="35"/>
      <c r="G161" s="42"/>
      <c r="H161" s="35"/>
      <c r="I161" s="42"/>
      <c r="J161" s="35"/>
      <c r="K161" s="42"/>
      <c r="L161" s="35"/>
      <c r="M161" s="325"/>
      <c r="N161" s="40"/>
      <c r="O161" s="41"/>
      <c r="P161" s="41"/>
      <c r="Q161" s="325"/>
      <c r="R161" s="40"/>
      <c r="S161" s="41"/>
      <c r="T161" s="41"/>
      <c r="U161" s="41"/>
      <c r="V161" s="36"/>
      <c r="W161" s="35"/>
      <c r="X161" s="36"/>
      <c r="Y161" t="str">
        <f>CA161&amp;CB161&amp;CC161&amp;CD161&amp;CE161&amp;CF161&amp;CG161</f>
        <v/>
      </c>
      <c r="CA161" s="29" t="str">
        <f t="shared" ref="CA161:CA162" si="59">IF(AND($C161&gt;0,R161="")," * No olvide digitar la variable Beneficiarios. Digite cero si no tiene.",IF(R161&gt;$C161," * La variable Beneficiarios no puede ser mayor al Total Ambos Sexos.",""))</f>
        <v/>
      </c>
      <c r="CB161" s="29" t="str">
        <f t="shared" ref="CB161:CB162" si="60">IF(AND($C161&gt;0,S161="")," * No olvide digitar la variable Niños, Niñas, Adolescentes y Jóvenes Mejor Niñez. Digite cero si no tiene.",IF(S161&gt;$C161," * La variable Niños, Niñas, Adolescentes y Jóvenes Mejor Niñez no puede ser mayor al Total Ambos Sexos.",""))</f>
        <v/>
      </c>
      <c r="CC161" s="29" t="str">
        <f t="shared" ref="CC161:CC162" si="61">IF(AND($C161&gt;0,T161="")," * No olvide digitar la variable Niños, Niñas, Adolescentes y Jóvenes SENAME. Digite cero si no tiene.",IF(T161&gt;$C161," * La variable Niños, Niñas, Adolescentes y Jóvenes SENAME no puede ser mayor al Total Ambos Sexos.",""))</f>
        <v/>
      </c>
      <c r="CD161" s="29" t="str">
        <f t="shared" ref="CD161:CD162" si="62">IF(AND($C161&gt;0,U161="")," * No olvide digitar la variable Pueblos Originarios. Digite cero si no tiene.",IF(U161&gt;$C161," * La variable Pueblos Originarios no puede ser mayor al Total Ambos Sexos.",""))</f>
        <v/>
      </c>
      <c r="CE161" s="29" t="str">
        <f t="shared" ref="CE161:CE162" si="63">IF(AND($C161&gt;0,V161="")," * No olvide digitar la variable Migrantes. Digite cero si no tiene.",IF(V161&gt;$C161," * La variable Migrantes no puede ser mayor al Total Ambos Sexos.",""))</f>
        <v/>
      </c>
      <c r="CF161" s="29" t="str">
        <f t="shared" ref="CF161:CF162" si="64">IF(AND($E161&gt;0,OR(W161=""))," * No olvide digitar la variable Trans (Masculino). Digite cero si no tiene.",IF((W161)&gt;$E161," * La variable Trans (Masculino) no puede ser mayor al Total Mujeres.",""))</f>
        <v/>
      </c>
      <c r="CG161" s="29" t="str">
        <f t="shared" ref="CG161:CG162" si="65">IF(AND($D161&gt;0,OR(X161=""))," * No olvide digitar la variable Trans (Femenino). Digite cero si no tiene.",IF((X161)&gt;$D161," * La variable Trans (Femenino) no puede ser mayor al Total Hombres.",""))</f>
        <v/>
      </c>
      <c r="CK161" s="30">
        <f>IF(AND(C161&gt;0,R161=""),1,IF(R161&gt;C161,1,0))</f>
        <v>0</v>
      </c>
      <c r="CL161" s="30">
        <f>IF(AND(C161&gt;0,S161=""),1,IF(S161&gt;C161,1,0))</f>
        <v>0</v>
      </c>
      <c r="CM161" s="30">
        <f>IF(AND(C161&gt;0,T161=""),1,IF(T161&gt;C161,1,0))</f>
        <v>0</v>
      </c>
      <c r="CN161" s="30">
        <f>IF(AND(C161&gt;0,U161=""),1,IF(U161&gt;C161,1,0))</f>
        <v>0</v>
      </c>
      <c r="CO161" s="30">
        <f>IF(AND(C161&gt;0,V161=""),1,IF(V161&gt;C161,1,0))</f>
        <v>0</v>
      </c>
      <c r="CP161" s="30">
        <f>IF(AND(E161&gt;0,OR(W161="")),1,IF((W161)&gt;E161,1,0))</f>
        <v>0</v>
      </c>
      <c r="CQ161" s="30">
        <f>IF(AND(D161&gt;0,OR(X161="")),1,IF((X161)&gt;D161,1,0))</f>
        <v>0</v>
      </c>
    </row>
    <row r="162" spans="1:95" x14ac:dyDescent="0.25">
      <c r="A162" s="845"/>
      <c r="B162" s="31" t="s">
        <v>176</v>
      </c>
      <c r="C162" s="186">
        <f t="shared" si="57"/>
        <v>0</v>
      </c>
      <c r="D162" s="54">
        <f>SUM(F162+H162+J162+L162)</f>
        <v>0</v>
      </c>
      <c r="E162" s="326">
        <f t="shared" si="58"/>
        <v>0</v>
      </c>
      <c r="F162" s="35"/>
      <c r="G162" s="42"/>
      <c r="H162" s="35"/>
      <c r="I162" s="42"/>
      <c r="J162" s="35"/>
      <c r="K162" s="42"/>
      <c r="L162" s="35"/>
      <c r="M162" s="325"/>
      <c r="N162" s="40"/>
      <c r="O162" s="41"/>
      <c r="P162" s="41"/>
      <c r="Q162" s="325"/>
      <c r="R162" s="40"/>
      <c r="S162" s="41"/>
      <c r="T162" s="41"/>
      <c r="U162" s="41"/>
      <c r="V162" s="36"/>
      <c r="W162" s="35"/>
      <c r="X162" s="36"/>
      <c r="Y162" t="str">
        <f>CA162&amp;CB162&amp;CC162&amp;CD162&amp;CE162&amp;CF162&amp;CG162</f>
        <v/>
      </c>
      <c r="CA162" s="29" t="str">
        <f t="shared" si="59"/>
        <v/>
      </c>
      <c r="CB162" s="29" t="str">
        <f t="shared" si="60"/>
        <v/>
      </c>
      <c r="CC162" s="29" t="str">
        <f t="shared" si="61"/>
        <v/>
      </c>
      <c r="CD162" s="29" t="str">
        <f t="shared" si="62"/>
        <v/>
      </c>
      <c r="CE162" s="29" t="str">
        <f t="shared" si="63"/>
        <v/>
      </c>
      <c r="CF162" s="29" t="str">
        <f t="shared" si="64"/>
        <v/>
      </c>
      <c r="CG162" s="29" t="str">
        <f t="shared" si="65"/>
        <v/>
      </c>
      <c r="CK162" s="30">
        <f>IF(AND(C162&gt;0,R162=""),1,IF(R162&gt;C162,1,0))</f>
        <v>0</v>
      </c>
      <c r="CL162" s="30">
        <f>IF(AND(C162&gt;0,S162=""),1,IF(S162&gt;C162,1,0))</f>
        <v>0</v>
      </c>
      <c r="CM162" s="30">
        <f>IF(AND(C162&gt;0,T162=""),1,IF(T162&gt;C162,1,0))</f>
        <v>0</v>
      </c>
      <c r="CN162" s="30">
        <f>IF(AND(C162&gt;0,U162=""),1,IF(U162&gt;C162,1,0))</f>
        <v>0</v>
      </c>
      <c r="CO162" s="30">
        <f>IF(AND(C162&gt;0,V162=""),1,IF(V162&gt;C162,1,0))</f>
        <v>0</v>
      </c>
      <c r="CP162" s="30">
        <f>IF(AND(E162&gt;0,OR(W162="")),1,IF((W162)&gt;E162,1,0))</f>
        <v>0</v>
      </c>
      <c r="CQ162" s="30">
        <f>IF(AND(D162&gt;0,OR(X162="")),1,IF((X162)&gt;D162,1,0))</f>
        <v>0</v>
      </c>
    </row>
    <row r="163" spans="1:95" x14ac:dyDescent="0.25">
      <c r="A163" s="389"/>
      <c r="B163" s="55" t="s">
        <v>48</v>
      </c>
      <c r="C163" s="56">
        <f>SUM(C160:C162)</f>
        <v>0</v>
      </c>
      <c r="D163" s="57">
        <f t="shared" ref="D163:Q163" si="66">SUM(D160:D162)</f>
        <v>0</v>
      </c>
      <c r="E163" s="328">
        <f t="shared" si="66"/>
        <v>0</v>
      </c>
      <c r="F163" s="59">
        <f t="shared" si="66"/>
        <v>0</v>
      </c>
      <c r="G163" s="66">
        <f t="shared" si="66"/>
        <v>0</v>
      </c>
      <c r="H163" s="59">
        <f t="shared" si="66"/>
        <v>0</v>
      </c>
      <c r="I163" s="66">
        <f t="shared" si="66"/>
        <v>0</v>
      </c>
      <c r="J163" s="59">
        <f t="shared" si="66"/>
        <v>0</v>
      </c>
      <c r="K163" s="66">
        <f t="shared" si="66"/>
        <v>0</v>
      </c>
      <c r="L163" s="59">
        <f t="shared" si="66"/>
        <v>0</v>
      </c>
      <c r="M163" s="123">
        <f t="shared" si="66"/>
        <v>0</v>
      </c>
      <c r="N163" s="64">
        <f t="shared" si="66"/>
        <v>0</v>
      </c>
      <c r="O163" s="65">
        <f t="shared" si="66"/>
        <v>0</v>
      </c>
      <c r="P163" s="65">
        <f t="shared" si="66"/>
        <v>0</v>
      </c>
      <c r="Q163" s="123">
        <f t="shared" si="66"/>
        <v>0</v>
      </c>
      <c r="R163" s="64">
        <f>SUM(R160:R162)</f>
        <v>0</v>
      </c>
      <c r="S163" s="65">
        <f t="shared" ref="S163:X163" si="67">SUM(S160:S162)</f>
        <v>0</v>
      </c>
      <c r="T163" s="65">
        <f t="shared" si="67"/>
        <v>0</v>
      </c>
      <c r="U163" s="65">
        <f t="shared" si="67"/>
        <v>0</v>
      </c>
      <c r="V163" s="60">
        <f t="shared" si="67"/>
        <v>0</v>
      </c>
      <c r="W163" s="59">
        <f t="shared" si="67"/>
        <v>0</v>
      </c>
      <c r="X163" s="60">
        <f t="shared" si="67"/>
        <v>0</v>
      </c>
    </row>
    <row r="164" spans="1:95" ht="15" customHeight="1" x14ac:dyDescent="0.25">
      <c r="A164" s="845" t="s">
        <v>204</v>
      </c>
      <c r="B164" s="17" t="s">
        <v>38</v>
      </c>
      <c r="C164" s="283">
        <f>SUM(D164:E164)</f>
        <v>0</v>
      </c>
      <c r="D164" s="329">
        <f>SUM(F164+H164+J164+L164)</f>
        <v>0</v>
      </c>
      <c r="E164" s="330">
        <f>SUM(G164+I164+K164+M164)</f>
        <v>0</v>
      </c>
      <c r="F164" s="21"/>
      <c r="G164" s="28"/>
      <c r="H164" s="21"/>
      <c r="I164" s="28"/>
      <c r="J164" s="21"/>
      <c r="K164" s="28"/>
      <c r="L164" s="21"/>
      <c r="M164" s="323"/>
      <c r="N164" s="40"/>
      <c r="O164" s="41"/>
      <c r="P164" s="41"/>
      <c r="Q164" s="325"/>
      <c r="R164" s="40"/>
      <c r="S164" s="41"/>
      <c r="T164" s="41"/>
      <c r="U164" s="41"/>
      <c r="V164" s="36"/>
      <c r="W164" s="35"/>
      <c r="X164" s="36"/>
      <c r="Y164" t="str">
        <f>CA164&amp;CB164&amp;CC164&amp;CD164&amp;CE164&amp;CF164&amp;CG164</f>
        <v/>
      </c>
      <c r="CA164" s="29" t="str">
        <f t="shared" ref="CA164:CA166" si="68">IF(AND($C164&gt;0,R164="")," * No olvide digitar la variable Beneficiarios. Digite cero si no tiene.",IF(R164&gt;$C164," * La variable Beneficiarios no puede ser mayor al Total Ambos Sexos.",""))</f>
        <v/>
      </c>
      <c r="CB164" s="29" t="str">
        <f t="shared" ref="CB164:CB166" si="69">IF(AND($C164&gt;0,S164="")," * No olvide digitar la variable Niños, Niñas, Adolescentes y Jóvenes Mejor Niñez. Digite cero si no tiene.",IF(S164&gt;$C164," * La variable Niños, Niñas, Adolescentes y Jóvenes Mejor Niñez no puede ser mayor al Total Ambos Sexos.",""))</f>
        <v/>
      </c>
      <c r="CC164" s="29" t="str">
        <f t="shared" ref="CC164:CC166" si="70">IF(AND($C164&gt;0,T164="")," * No olvide digitar la variable Niños, Niñas, Adolescentes y Jóvenes SENAME. Digite cero si no tiene.",IF(T164&gt;$C164," * La variable Niños, Niñas, Adolescentes y Jóvenes SENAME no puede ser mayor al Total Ambos Sexos.",""))</f>
        <v/>
      </c>
      <c r="CD164" s="29" t="str">
        <f t="shared" ref="CD164:CD166" si="71">IF(AND($C164&gt;0,U164="")," * No olvide digitar la variable Pueblos Originarios. Digite cero si no tiene.",IF(U164&gt;$C164," * La variable Pueblos Originarios no puede ser mayor al Total Ambos Sexos.",""))</f>
        <v/>
      </c>
      <c r="CE164" s="29" t="str">
        <f t="shared" ref="CE164:CE166" si="72">IF(AND($C164&gt;0,V164="")," * No olvide digitar la variable Migrantes. Digite cero si no tiene.",IF(V164&gt;$C164," * La variable Migrantes no puede ser mayor al Total Ambos Sexos.",""))</f>
        <v/>
      </c>
      <c r="CF164" s="29" t="str">
        <f t="shared" ref="CF164:CF166" si="73">IF(AND($E164&gt;0,OR(W164=""))," * No olvide digitar la variable Trans (Masculino). Digite cero si no tiene.",IF((W164)&gt;$E164," * La variable Trans (Masculino) no puede ser mayor al Total Mujeres.",""))</f>
        <v/>
      </c>
      <c r="CG164" s="29" t="str">
        <f t="shared" ref="CG164:CG166" si="74">IF(AND($D164&gt;0,OR(X164=""))," * No olvide digitar la variable Trans (Femenino). Digite cero si no tiene.",IF((X164)&gt;$D164," * La variable Trans (Femenino) no puede ser mayor al Total Hombres.",""))</f>
        <v/>
      </c>
      <c r="CK164" s="30">
        <f>IF(AND(C164&gt;0,R164=""),1,IF(R164&gt;C164,1,0))</f>
        <v>0</v>
      </c>
      <c r="CL164" s="30">
        <f>IF(AND(C164&gt;0,S164=""),1,IF(S164&gt;C164,1,0))</f>
        <v>0</v>
      </c>
      <c r="CM164" s="30">
        <f>IF(AND(C164&gt;0,T164=""),1,IF(T164&gt;C164,1,0))</f>
        <v>0</v>
      </c>
      <c r="CN164" s="30">
        <f>IF(AND(C164&gt;0,U164=""),1,IF(U164&gt;C164,1,0))</f>
        <v>0</v>
      </c>
      <c r="CO164" s="30">
        <f>IF(AND(C164&gt;0,V164=""),1,IF(V164&gt;C164,1,0))</f>
        <v>0</v>
      </c>
      <c r="CP164" s="30">
        <f>IF(AND(E164&gt;0,OR(W164="")),1,IF((W164)&gt;E164,1,0))</f>
        <v>0</v>
      </c>
      <c r="CQ164" s="30">
        <f>IF(AND(D164&gt;0,OR(X164="")),1,IF((X164)&gt;D164,1,0))</f>
        <v>0</v>
      </c>
    </row>
    <row r="165" spans="1:95" x14ac:dyDescent="0.25">
      <c r="A165" s="845"/>
      <c r="B165" s="31" t="s">
        <v>203</v>
      </c>
      <c r="C165" s="32">
        <f t="shared" ref="C165" si="75">SUM(D165:E165)</f>
        <v>0</v>
      </c>
      <c r="D165" s="33">
        <f>SUM(F165+H165+J165+L165)</f>
        <v>0</v>
      </c>
      <c r="E165" s="324">
        <f t="shared" ref="E165:E167" si="76">SUM(G165+I165+K165+M165)</f>
        <v>0</v>
      </c>
      <c r="F165" s="35"/>
      <c r="G165" s="42"/>
      <c r="H165" s="35"/>
      <c r="I165" s="42"/>
      <c r="J165" s="35"/>
      <c r="K165" s="42"/>
      <c r="L165" s="35"/>
      <c r="M165" s="325"/>
      <c r="N165" s="40"/>
      <c r="O165" s="41"/>
      <c r="P165" s="41"/>
      <c r="Q165" s="325"/>
      <c r="R165" s="40"/>
      <c r="S165" s="41"/>
      <c r="T165" s="41"/>
      <c r="U165" s="41"/>
      <c r="V165" s="36"/>
      <c r="W165" s="35"/>
      <c r="X165" s="36"/>
      <c r="Y165" t="str">
        <f>CA165&amp;CB165&amp;CC165&amp;CD165&amp;CE165&amp;CF165&amp;CG165</f>
        <v/>
      </c>
      <c r="CA165" s="29" t="str">
        <f t="shared" si="68"/>
        <v/>
      </c>
      <c r="CB165" s="29" t="str">
        <f t="shared" si="69"/>
        <v/>
      </c>
      <c r="CC165" s="29" t="str">
        <f t="shared" si="70"/>
        <v/>
      </c>
      <c r="CD165" s="29" t="str">
        <f t="shared" si="71"/>
        <v/>
      </c>
      <c r="CE165" s="29" t="str">
        <f t="shared" si="72"/>
        <v/>
      </c>
      <c r="CF165" s="29" t="str">
        <f t="shared" si="73"/>
        <v/>
      </c>
      <c r="CG165" s="29" t="str">
        <f t="shared" si="74"/>
        <v/>
      </c>
      <c r="CK165" s="30">
        <f>IF(AND(C165&gt;0,R165=""),1,IF(R165&gt;C165,1,0))</f>
        <v>0</v>
      </c>
      <c r="CL165" s="30">
        <f>IF(AND(C165&gt;0,S165=""),1,IF(S165&gt;C165,1,0))</f>
        <v>0</v>
      </c>
      <c r="CM165" s="30">
        <f>IF(AND(C165&gt;0,T165=""),1,IF(T165&gt;C165,1,0))</f>
        <v>0</v>
      </c>
      <c r="CN165" s="30">
        <f>IF(AND(C165&gt;0,U165=""),1,IF(U165&gt;C165,1,0))</f>
        <v>0</v>
      </c>
      <c r="CO165" s="30">
        <f>IF(AND(C165&gt;0,V165=""),1,IF(V165&gt;C165,1,0))</f>
        <v>0</v>
      </c>
      <c r="CP165" s="30">
        <f>IF(AND(E165&gt;0,OR(W165="")),1,IF((W165)&gt;E165,1,0))</f>
        <v>0</v>
      </c>
      <c r="CQ165" s="30">
        <f>IF(AND(D165&gt;0,OR(X165="")),1,IF((X165)&gt;D165,1,0))</f>
        <v>0</v>
      </c>
    </row>
    <row r="166" spans="1:95" x14ac:dyDescent="0.25">
      <c r="A166" s="845"/>
      <c r="B166" s="31" t="s">
        <v>176</v>
      </c>
      <c r="C166" s="186">
        <f>SUM(D166:E166)</f>
        <v>0</v>
      </c>
      <c r="D166" s="54">
        <f>SUM(F166+H166+J166+L166)</f>
        <v>0</v>
      </c>
      <c r="E166" s="326">
        <f t="shared" si="76"/>
        <v>0</v>
      </c>
      <c r="F166" s="35"/>
      <c r="G166" s="42"/>
      <c r="H166" s="35"/>
      <c r="I166" s="42"/>
      <c r="J166" s="35"/>
      <c r="K166" s="42"/>
      <c r="L166" s="35"/>
      <c r="M166" s="325"/>
      <c r="N166" s="40"/>
      <c r="O166" s="41"/>
      <c r="P166" s="41"/>
      <c r="Q166" s="325"/>
      <c r="R166" s="40"/>
      <c r="S166" s="41"/>
      <c r="T166" s="41"/>
      <c r="U166" s="41"/>
      <c r="V166" s="36"/>
      <c r="W166" s="35"/>
      <c r="X166" s="36"/>
      <c r="Y166" t="str">
        <f>CA166&amp;CB166&amp;CC166&amp;CD166&amp;CE166&amp;CF166&amp;CG166</f>
        <v/>
      </c>
      <c r="CA166" s="29" t="str">
        <f t="shared" si="68"/>
        <v/>
      </c>
      <c r="CB166" s="29" t="str">
        <f t="shared" si="69"/>
        <v/>
      </c>
      <c r="CC166" s="29" t="str">
        <f t="shared" si="70"/>
        <v/>
      </c>
      <c r="CD166" s="29" t="str">
        <f t="shared" si="71"/>
        <v/>
      </c>
      <c r="CE166" s="29" t="str">
        <f t="shared" si="72"/>
        <v/>
      </c>
      <c r="CF166" s="29" t="str">
        <f t="shared" si="73"/>
        <v/>
      </c>
      <c r="CG166" s="29" t="str">
        <f t="shared" si="74"/>
        <v/>
      </c>
      <c r="CK166" s="30">
        <f>IF(AND(C166&gt;0,R166=""),1,IF(R166&gt;C166,1,0))</f>
        <v>0</v>
      </c>
      <c r="CL166" s="30">
        <f>IF(AND(C166&gt;0,S166=""),1,IF(S166&gt;C166,1,0))</f>
        <v>0</v>
      </c>
      <c r="CM166" s="30">
        <f>IF(AND(C166&gt;0,T166=""),1,IF(T166&gt;C166,1,0))</f>
        <v>0</v>
      </c>
      <c r="CN166" s="30">
        <f>IF(AND(C166&gt;0,U166=""),1,IF(U166&gt;C166,1,0))</f>
        <v>0</v>
      </c>
      <c r="CO166" s="30">
        <f>IF(AND(C166&gt;0,V166=""),1,IF(V166&gt;C166,1,0))</f>
        <v>0</v>
      </c>
      <c r="CP166" s="30">
        <f>IF(AND(E166&gt;0,OR(W166="")),1,IF((W166)&gt;E166,1,0))</f>
        <v>0</v>
      </c>
      <c r="CQ166" s="30">
        <f>IF(AND(D166&gt;0,OR(X166="")),1,IF((X166)&gt;D166,1,0))</f>
        <v>0</v>
      </c>
    </row>
    <row r="167" spans="1:95" x14ac:dyDescent="0.25">
      <c r="A167" s="389"/>
      <c r="B167" s="55" t="s">
        <v>48</v>
      </c>
      <c r="C167" s="186">
        <f>SUM(D167:E167)</f>
        <v>0</v>
      </c>
      <c r="D167" s="54">
        <f>SUM(F167+H167+J167+L167)</f>
        <v>0</v>
      </c>
      <c r="E167" s="326">
        <f t="shared" si="76"/>
        <v>0</v>
      </c>
      <c r="F167" s="59">
        <f t="shared" ref="F167:Q167" si="77">SUM(F164:F166)</f>
        <v>0</v>
      </c>
      <c r="G167" s="66">
        <f t="shared" si="77"/>
        <v>0</v>
      </c>
      <c r="H167" s="59">
        <f t="shared" si="77"/>
        <v>0</v>
      </c>
      <c r="I167" s="66">
        <f t="shared" si="77"/>
        <v>0</v>
      </c>
      <c r="J167" s="59">
        <f t="shared" si="77"/>
        <v>0</v>
      </c>
      <c r="K167" s="66">
        <f t="shared" si="77"/>
        <v>0</v>
      </c>
      <c r="L167" s="59">
        <f t="shared" si="77"/>
        <v>0</v>
      </c>
      <c r="M167" s="123">
        <f t="shared" si="77"/>
        <v>0</v>
      </c>
      <c r="N167" s="64">
        <f t="shared" si="77"/>
        <v>0</v>
      </c>
      <c r="O167" s="65">
        <f t="shared" si="77"/>
        <v>0</v>
      </c>
      <c r="P167" s="65">
        <f t="shared" si="77"/>
        <v>0</v>
      </c>
      <c r="Q167" s="123">
        <f t="shared" si="77"/>
        <v>0</v>
      </c>
      <c r="R167" s="64">
        <f>SUM(R164:R166)</f>
        <v>0</v>
      </c>
      <c r="S167" s="65">
        <f t="shared" ref="S167:X167" si="78">SUM(S164:S166)</f>
        <v>0</v>
      </c>
      <c r="T167" s="65">
        <f t="shared" si="78"/>
        <v>0</v>
      </c>
      <c r="U167" s="65">
        <f t="shared" si="78"/>
        <v>0</v>
      </c>
      <c r="V167" s="60">
        <f t="shared" si="78"/>
        <v>0</v>
      </c>
      <c r="W167" s="59">
        <f t="shared" si="78"/>
        <v>0</v>
      </c>
      <c r="X167" s="60">
        <f t="shared" si="78"/>
        <v>0</v>
      </c>
    </row>
    <row r="168" spans="1:95" x14ac:dyDescent="0.25">
      <c r="A168" s="845" t="s">
        <v>49</v>
      </c>
      <c r="B168" s="845"/>
      <c r="C168" s="186">
        <f>SUM(D168:E168)</f>
        <v>0</v>
      </c>
      <c r="D168" s="54">
        <f>SUM(F168+H168+J168+L168)</f>
        <v>0</v>
      </c>
      <c r="E168" s="326">
        <f>SUM(G168+I168+K168+M168)</f>
        <v>0</v>
      </c>
      <c r="F168" s="69"/>
      <c r="G168" s="70"/>
      <c r="H168" s="69"/>
      <c r="I168" s="70"/>
      <c r="J168" s="69"/>
      <c r="K168" s="70"/>
      <c r="L168" s="69"/>
      <c r="M168" s="331"/>
      <c r="N168" s="74"/>
      <c r="O168" s="75"/>
      <c r="P168" s="75"/>
      <c r="Q168" s="331"/>
      <c r="R168" s="74"/>
      <c r="S168" s="75"/>
      <c r="T168" s="75"/>
      <c r="U168" s="75"/>
      <c r="V168" s="70"/>
      <c r="W168" s="69"/>
      <c r="X168" s="70"/>
      <c r="Y168" t="str">
        <f>CA168&amp;CB168&amp;CC168&amp;CD168&amp;CE168&amp;CF168&amp;CG168</f>
        <v/>
      </c>
      <c r="CA168" s="29" t="str">
        <f>IF(AND($C168&gt;0,R168="")," * No olvide digitar la variable Beneficiarios. Digite cero si no tiene.",IF(R168&gt;$C168," * La variable Beneficiarios no puede ser mayor al Total Ambos Sexos.",""))</f>
        <v/>
      </c>
      <c r="CB168" s="29" t="str">
        <f>IF(AND($C168&gt;0,S168="")," * No olvide digitar la variable Niños, Niñas, Adolescentes y Jóvenes Mejor Niñez. Digite cero si no tiene.",IF(S168&gt;$C168," * La variable Niños, Niñas, Adolescentes y Jóvenes Mejor Niñez no puede ser mayor al Total Ambos Sexos.",""))</f>
        <v/>
      </c>
      <c r="CC168" s="29" t="str">
        <f>IF(AND($C168&gt;0,T168="")," * No olvide digitar la variable Niños, Niñas, Adolescentes y Jóvenes SENAME. Digite cero si no tiene.",IF(T168&gt;$C168," * La variable Niños, Niñas, Adolescentes y Jóvenes SENAME no puede ser mayor al Total Ambos Sexos.",""))</f>
        <v/>
      </c>
      <c r="CD168" s="29" t="str">
        <f>IF(AND($C168&gt;0,U168="")," * No olvide digitar la variable Pueblos Originarios. Digite cero si no tiene.",IF(U168&gt;$C168," * La variable Pueblos Originarios no puede ser mayor al Total Ambos Sexos.",""))</f>
        <v/>
      </c>
      <c r="CE168" s="29" t="str">
        <f>IF(AND($C168&gt;0,V168="")," * No olvide digitar la variable Migrantes. Digite cero si no tiene.",IF(V168&gt;$C168," * La variable Migrantes no puede ser mayor al Total Ambos Sexos.",""))</f>
        <v/>
      </c>
      <c r="CF168" s="29" t="str">
        <f>IF(AND($E168&gt;0,OR(W168=""))," * No olvide digitar la variable Trans (Masculino). Digite cero si no tiene.",IF((W168)&gt;$E168," * La variable Trans (Masculino) no puede ser mayor al Total Mujeres.",""))</f>
        <v/>
      </c>
      <c r="CG168" s="29" t="str">
        <f>IF(AND($D168&gt;0,OR(X168=""))," * No olvide digitar la variable Trans (Femenino). Digite cero si no tiene.",IF((X168)&gt;$D168," * La variable Trans (Femenino) no puede ser mayor al Total Hombres.",""))</f>
        <v/>
      </c>
      <c r="CK168" s="30">
        <f>IF(AND(C168&gt;0,R168=""),1,IF(R168&gt;C168,1,0))</f>
        <v>0</v>
      </c>
      <c r="CL168" s="30">
        <f>IF(AND(C168&gt;0,S168=""),1,IF(S168&gt;C168,1,0))</f>
        <v>0</v>
      </c>
      <c r="CM168" s="30">
        <f>IF(AND(C168&gt;0,T168=""),1,IF(T168&gt;C168,1,0))</f>
        <v>0</v>
      </c>
      <c r="CN168" s="30">
        <f>IF(AND(C168&gt;0,U168=""),1,IF(U168&gt;C168,1,0))</f>
        <v>0</v>
      </c>
      <c r="CO168" s="30">
        <f>IF(AND(C168&gt;0,V168=""),1,IF(V168&gt;C168,1,0))</f>
        <v>0</v>
      </c>
      <c r="CP168" s="30">
        <f>IF(AND(E168&gt;0,OR(W168="")),1,IF((W168)&gt;E168,1,0))</f>
        <v>0</v>
      </c>
      <c r="CQ168" s="30">
        <f>IF(AND(D168&gt;0,OR(X168="")),1,IF((X168)&gt;D168,1,0))</f>
        <v>0</v>
      </c>
    </row>
    <row r="169" spans="1:95" x14ac:dyDescent="0.25">
      <c r="A169" s="103" t="s">
        <v>205</v>
      </c>
      <c r="B169" s="350"/>
      <c r="C169" s="350"/>
      <c r="D169" s="350"/>
    </row>
    <row r="170" spans="1:95" ht="15" customHeight="1" x14ac:dyDescent="0.25">
      <c r="A170" s="772" t="s">
        <v>104</v>
      </c>
      <c r="B170" s="772" t="s">
        <v>105</v>
      </c>
      <c r="C170" s="846" t="s">
        <v>206</v>
      </c>
      <c r="D170" s="853" t="s">
        <v>207</v>
      </c>
    </row>
    <row r="171" spans="1:95" x14ac:dyDescent="0.25">
      <c r="A171" s="875"/>
      <c r="B171" s="875"/>
      <c r="C171" s="882"/>
      <c r="D171" s="854"/>
    </row>
    <row r="172" spans="1:95" x14ac:dyDescent="0.25">
      <c r="A172" s="333" t="s">
        <v>108</v>
      </c>
      <c r="B172" s="228"/>
      <c r="C172" s="229"/>
      <c r="D172" s="230"/>
    </row>
    <row r="173" spans="1:95" x14ac:dyDescent="0.25">
      <c r="A173" s="334" t="s">
        <v>208</v>
      </c>
      <c r="B173" s="231"/>
      <c r="C173" s="232"/>
      <c r="D173" s="233"/>
    </row>
    <row r="174" spans="1:95" x14ac:dyDescent="0.25">
      <c r="A174" s="335" t="s">
        <v>209</v>
      </c>
      <c r="B174" s="238"/>
      <c r="C174" s="239"/>
      <c r="D174" s="240"/>
    </row>
    <row r="175" spans="1:95" x14ac:dyDescent="0.25">
      <c r="A175" s="103" t="s">
        <v>210</v>
      </c>
    </row>
    <row r="176" spans="1:95" ht="15" customHeight="1" x14ac:dyDescent="0.25">
      <c r="A176" s="752" t="s">
        <v>211</v>
      </c>
      <c r="B176" s="755" t="s">
        <v>191</v>
      </c>
      <c r="C176" s="756"/>
      <c r="D176" s="757"/>
      <c r="E176" s="761" t="s">
        <v>6</v>
      </c>
      <c r="F176" s="762"/>
      <c r="G176" s="762"/>
      <c r="H176" s="762"/>
      <c r="I176" s="762"/>
      <c r="J176" s="762"/>
      <c r="K176" s="762"/>
      <c r="L176" s="336"/>
      <c r="M176" s="764" t="s">
        <v>212</v>
      </c>
      <c r="N176" s="757" t="s">
        <v>213</v>
      </c>
    </row>
    <row r="177" spans="1:14" x14ac:dyDescent="0.25">
      <c r="A177" s="753"/>
      <c r="B177" s="872"/>
      <c r="C177" s="877"/>
      <c r="D177" s="874"/>
      <c r="E177" s="761" t="s">
        <v>214</v>
      </c>
      <c r="F177" s="775"/>
      <c r="G177" s="761" t="s">
        <v>215</v>
      </c>
      <c r="H177" s="775"/>
      <c r="I177" s="761" t="s">
        <v>216</v>
      </c>
      <c r="J177" s="775"/>
      <c r="K177" s="761" t="s">
        <v>201</v>
      </c>
      <c r="L177" s="762"/>
      <c r="M177" s="765"/>
      <c r="N177" s="779"/>
    </row>
    <row r="178" spans="1:14" x14ac:dyDescent="0.25">
      <c r="A178" s="871"/>
      <c r="B178" s="12" t="s">
        <v>34</v>
      </c>
      <c r="C178" s="337" t="s">
        <v>35</v>
      </c>
      <c r="D178" s="14" t="s">
        <v>36</v>
      </c>
      <c r="E178" s="15" t="s">
        <v>35</v>
      </c>
      <c r="F178" s="107" t="s">
        <v>36</v>
      </c>
      <c r="G178" s="15" t="s">
        <v>35</v>
      </c>
      <c r="H178" s="107" t="s">
        <v>36</v>
      </c>
      <c r="I178" s="15" t="s">
        <v>35</v>
      </c>
      <c r="J178" s="107" t="s">
        <v>36</v>
      </c>
      <c r="K178" s="15" t="s">
        <v>35</v>
      </c>
      <c r="L178" s="108" t="s">
        <v>36</v>
      </c>
      <c r="M178" s="766"/>
      <c r="N178" s="874"/>
    </row>
    <row r="179" spans="1:14" x14ac:dyDescent="0.25">
      <c r="A179" s="333" t="s">
        <v>217</v>
      </c>
      <c r="B179" s="18">
        <f>SUM(C179:D179)</f>
        <v>0</v>
      </c>
      <c r="C179" s="19">
        <f>SUM(E179+G179+I179+K179)</f>
        <v>0</v>
      </c>
      <c r="D179" s="20">
        <f>SUM(F179+H179+J179+L179)</f>
        <v>0</v>
      </c>
      <c r="E179" s="21"/>
      <c r="F179" s="28"/>
      <c r="G179" s="21"/>
      <c r="H179" s="28"/>
      <c r="I179" s="21"/>
      <c r="J179" s="28"/>
      <c r="K179" s="21"/>
      <c r="L179" s="162"/>
      <c r="M179" s="338"/>
      <c r="N179" s="230"/>
    </row>
    <row r="180" spans="1:14" x14ac:dyDescent="0.25">
      <c r="A180" s="389" t="s">
        <v>218</v>
      </c>
      <c r="B180" s="186">
        <f t="shared" ref="B180" si="79">SUM(C180:D180)</f>
        <v>0</v>
      </c>
      <c r="C180" s="33">
        <f>SUM(E180+G180+I180+K180)</f>
        <v>0</v>
      </c>
      <c r="D180" s="34">
        <f>SUM(F180+H180+J180+L180)</f>
        <v>0</v>
      </c>
      <c r="E180" s="35"/>
      <c r="F180" s="42"/>
      <c r="G180" s="35"/>
      <c r="H180" s="42"/>
      <c r="I180" s="35"/>
      <c r="J180" s="42"/>
      <c r="K180" s="35"/>
      <c r="L180" s="99"/>
      <c r="M180" s="339"/>
      <c r="N180" s="233"/>
    </row>
    <row r="181" spans="1:14" x14ac:dyDescent="0.25">
      <c r="A181" s="390" t="s">
        <v>48</v>
      </c>
      <c r="B181" s="56">
        <f>SUM(B179:B180)</f>
        <v>0</v>
      </c>
      <c r="C181" s="57">
        <f t="shared" ref="C181:N181" si="80">SUM(C179:C180)</f>
        <v>0</v>
      </c>
      <c r="D181" s="341">
        <f t="shared" si="80"/>
        <v>0</v>
      </c>
      <c r="E181" s="56">
        <f>SUM(E179:E180)</f>
        <v>0</v>
      </c>
      <c r="F181" s="341">
        <f t="shared" si="80"/>
        <v>0</v>
      </c>
      <c r="G181" s="56">
        <f t="shared" si="80"/>
        <v>0</v>
      </c>
      <c r="H181" s="341">
        <f t="shared" si="80"/>
        <v>0</v>
      </c>
      <c r="I181" s="56">
        <f t="shared" si="80"/>
        <v>0</v>
      </c>
      <c r="J181" s="341">
        <f t="shared" si="80"/>
        <v>0</v>
      </c>
      <c r="K181" s="56">
        <f t="shared" si="80"/>
        <v>0</v>
      </c>
      <c r="L181" s="341">
        <f t="shared" si="80"/>
        <v>0</v>
      </c>
      <c r="M181" s="342">
        <f t="shared" si="80"/>
        <v>0</v>
      </c>
      <c r="N181" s="58">
        <f t="shared" si="80"/>
        <v>0</v>
      </c>
    </row>
    <row r="205" spans="1:2" x14ac:dyDescent="0.25">
      <c r="A205" s="343">
        <f>SUM(C12:C21,C23:C26,B30:B32,E30:E32,B36:B38,E36:E38,C41:C44,C49:C50,C55:C76,B80:I83,B86:D93,B97:F101,B106:F108,B114:B116,B120:E120,B124:B126,B130,C135:C138,B143:B150,B154:C155,C160:C168,B172:D174,B179:B181)</f>
        <v>1001</v>
      </c>
      <c r="B205" s="344">
        <f>SUM(CK12:CS168)</f>
        <v>0</v>
      </c>
    </row>
  </sheetData>
  <mergeCells count="228">
    <mergeCell ref="A176:A178"/>
    <mergeCell ref="B176:D177"/>
    <mergeCell ref="E176:K176"/>
    <mergeCell ref="M176:M178"/>
    <mergeCell ref="N176:N178"/>
    <mergeCell ref="E177:F177"/>
    <mergeCell ref="G177:H177"/>
    <mergeCell ref="I177:J177"/>
    <mergeCell ref="K177:L177"/>
    <mergeCell ref="A160:A162"/>
    <mergeCell ref="A164:A166"/>
    <mergeCell ref="A168:B168"/>
    <mergeCell ref="A170:A171"/>
    <mergeCell ref="B170:B171"/>
    <mergeCell ref="C170:C171"/>
    <mergeCell ref="U157:U159"/>
    <mergeCell ref="V157:V159"/>
    <mergeCell ref="W157:X157"/>
    <mergeCell ref="F158:G158"/>
    <mergeCell ref="H158:I158"/>
    <mergeCell ref="J158:K158"/>
    <mergeCell ref="L158:M158"/>
    <mergeCell ref="W158:W159"/>
    <mergeCell ref="X158:X159"/>
    <mergeCell ref="O157:O159"/>
    <mergeCell ref="P157:P159"/>
    <mergeCell ref="Q157:Q159"/>
    <mergeCell ref="R157:R159"/>
    <mergeCell ref="S157:S159"/>
    <mergeCell ref="T157:T159"/>
    <mergeCell ref="D170:D171"/>
    <mergeCell ref="AP132:AP134"/>
    <mergeCell ref="AQ132:AQ134"/>
    <mergeCell ref="AR132:AR134"/>
    <mergeCell ref="AN132:AN134"/>
    <mergeCell ref="AO132:AO134"/>
    <mergeCell ref="A156:E156"/>
    <mergeCell ref="A157:A159"/>
    <mergeCell ref="B157:B159"/>
    <mergeCell ref="C157:E158"/>
    <mergeCell ref="F157:M157"/>
    <mergeCell ref="N157:N159"/>
    <mergeCell ref="A135:A138"/>
    <mergeCell ref="A140:A142"/>
    <mergeCell ref="B140:F140"/>
    <mergeCell ref="G140:G142"/>
    <mergeCell ref="H140:I141"/>
    <mergeCell ref="B141:B142"/>
    <mergeCell ref="C141:F141"/>
    <mergeCell ref="F133:G133"/>
    <mergeCell ref="H133:I133"/>
    <mergeCell ref="J133:K133"/>
    <mergeCell ref="L133:M133"/>
    <mergeCell ref="N133:O133"/>
    <mergeCell ref="P133:Q133"/>
    <mergeCell ref="R133:S133"/>
    <mergeCell ref="A132:A134"/>
    <mergeCell ref="B132:B134"/>
    <mergeCell ref="C132:E133"/>
    <mergeCell ref="F132:AM132"/>
    <mergeCell ref="T133:U133"/>
    <mergeCell ref="V133:W133"/>
    <mergeCell ref="X133:Y133"/>
    <mergeCell ref="Z133:AA133"/>
    <mergeCell ref="AB133:AC133"/>
    <mergeCell ref="AD133:AE133"/>
    <mergeCell ref="AF133:AG133"/>
    <mergeCell ref="AH133:AI133"/>
    <mergeCell ref="AJ133:AK133"/>
    <mergeCell ref="AL133:AM133"/>
    <mergeCell ref="G122:H122"/>
    <mergeCell ref="I122:J122"/>
    <mergeCell ref="A128:A129"/>
    <mergeCell ref="B128:B129"/>
    <mergeCell ref="C128:D128"/>
    <mergeCell ref="E128:F128"/>
    <mergeCell ref="G128:I128"/>
    <mergeCell ref="A118:A119"/>
    <mergeCell ref="B118:D118"/>
    <mergeCell ref="E118:E119"/>
    <mergeCell ref="A122:A123"/>
    <mergeCell ref="B122:D122"/>
    <mergeCell ref="E122:F122"/>
    <mergeCell ref="A111:A113"/>
    <mergeCell ref="B111:D112"/>
    <mergeCell ref="E111:M111"/>
    <mergeCell ref="O111:O113"/>
    <mergeCell ref="P111:P113"/>
    <mergeCell ref="E112:F112"/>
    <mergeCell ref="G112:H112"/>
    <mergeCell ref="I112:J112"/>
    <mergeCell ref="K112:L112"/>
    <mergeCell ref="M112:N112"/>
    <mergeCell ref="A104:A105"/>
    <mergeCell ref="B104:B105"/>
    <mergeCell ref="C104:C105"/>
    <mergeCell ref="D104:D105"/>
    <mergeCell ref="E104:E105"/>
    <mergeCell ref="F104:F105"/>
    <mergeCell ref="B78:C78"/>
    <mergeCell ref="D78:E78"/>
    <mergeCell ref="F78:G78"/>
    <mergeCell ref="H78:I78"/>
    <mergeCell ref="A95:A96"/>
    <mergeCell ref="B95:B96"/>
    <mergeCell ref="C95:C96"/>
    <mergeCell ref="D95:D96"/>
    <mergeCell ref="E95:F95"/>
    <mergeCell ref="A61:A62"/>
    <mergeCell ref="A63:A66"/>
    <mergeCell ref="A67:A68"/>
    <mergeCell ref="A69:A70"/>
    <mergeCell ref="A71:A76"/>
    <mergeCell ref="A78:A79"/>
    <mergeCell ref="A55:A60"/>
    <mergeCell ref="AL52:AL54"/>
    <mergeCell ref="AM52:AM54"/>
    <mergeCell ref="F53:G53"/>
    <mergeCell ref="H53:I53"/>
    <mergeCell ref="J53:K53"/>
    <mergeCell ref="L53:M53"/>
    <mergeCell ref="N53:O53"/>
    <mergeCell ref="P53:Q53"/>
    <mergeCell ref="R53:S53"/>
    <mergeCell ref="T53:U53"/>
    <mergeCell ref="A51:M51"/>
    <mergeCell ref="A52:B54"/>
    <mergeCell ref="C52:E53"/>
    <mergeCell ref="F52:AK52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N46:AN48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AF47:AG47"/>
    <mergeCell ref="AH47:AI47"/>
    <mergeCell ref="AJ47:AK47"/>
    <mergeCell ref="A43:A44"/>
    <mergeCell ref="A46:B48"/>
    <mergeCell ref="C46:E47"/>
    <mergeCell ref="F46:AK46"/>
    <mergeCell ref="AL46:AL48"/>
    <mergeCell ref="AM46:AM48"/>
    <mergeCell ref="X47:Y47"/>
    <mergeCell ref="Z47:AA47"/>
    <mergeCell ref="AB47:AC47"/>
    <mergeCell ref="AD47:AE47"/>
    <mergeCell ref="A34:A35"/>
    <mergeCell ref="B34:B35"/>
    <mergeCell ref="C34:D34"/>
    <mergeCell ref="E34:G34"/>
    <mergeCell ref="H34:M34"/>
    <mergeCell ref="A41:A42"/>
    <mergeCell ref="AP28:AP29"/>
    <mergeCell ref="AQ28:AQ29"/>
    <mergeCell ref="AR28:AR29"/>
    <mergeCell ref="R28:S28"/>
    <mergeCell ref="T28:U28"/>
    <mergeCell ref="V28:W28"/>
    <mergeCell ref="X28:Y28"/>
    <mergeCell ref="Z28:AA28"/>
    <mergeCell ref="AB28:AC28"/>
    <mergeCell ref="E28:G28"/>
    <mergeCell ref="H28:I28"/>
    <mergeCell ref="J28:K28"/>
    <mergeCell ref="L28:M28"/>
    <mergeCell ref="N28:O28"/>
    <mergeCell ref="P28:Q28"/>
    <mergeCell ref="AS28:AS29"/>
    <mergeCell ref="AT28:AT29"/>
    <mergeCell ref="AU28:AU29"/>
    <mergeCell ref="AD28:AE28"/>
    <mergeCell ref="AF28:AG28"/>
    <mergeCell ref="AH28:AI28"/>
    <mergeCell ref="AJ28:AK28"/>
    <mergeCell ref="AL28:AM28"/>
    <mergeCell ref="AN28:AO28"/>
    <mergeCell ref="A12:A22"/>
    <mergeCell ref="A23:B23"/>
    <mergeCell ref="A25:A26"/>
    <mergeCell ref="A28:A29"/>
    <mergeCell ref="B28:B29"/>
    <mergeCell ref="C28:D28"/>
    <mergeCell ref="AF10:AG10"/>
    <mergeCell ref="AH10:AI10"/>
    <mergeCell ref="AJ10:AK10"/>
    <mergeCell ref="AT10:AT11"/>
    <mergeCell ref="AU10:AU11"/>
    <mergeCell ref="AV9:AV11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O9:AO11"/>
    <mergeCell ref="AP9:AP11"/>
    <mergeCell ref="AQ9:AQ11"/>
    <mergeCell ref="AR9:AR11"/>
    <mergeCell ref="AS9:AS11"/>
    <mergeCell ref="AT9:AU9"/>
    <mergeCell ref="A6:W6"/>
    <mergeCell ref="A9:A11"/>
    <mergeCell ref="B9:B11"/>
    <mergeCell ref="C9:E10"/>
    <mergeCell ref="F9:AM9"/>
    <mergeCell ref="AN9:AN11"/>
    <mergeCell ref="X10:Y10"/>
    <mergeCell ref="Z10:AA10"/>
    <mergeCell ref="AB10:AC10"/>
    <mergeCell ref="AD10:AE10"/>
    <mergeCell ref="AL10:AM10"/>
  </mergeCells>
  <dataValidations count="4">
    <dataValidation type="whole" allowBlank="1" showInputMessage="1" showErrorMessage="1" sqref="B80:I83" xr:uid="{00000000-0002-0000-0100-000000000000}">
      <formula1>0</formula1>
      <formula2>9.99999999999999E+38</formula2>
    </dataValidation>
    <dataValidation type="whole" allowBlank="1" showInputMessage="1" showErrorMessage="1" sqref="F55:AM76" xr:uid="{00000000-0002-0000-0100-000001000000}">
      <formula1>0</formula1>
      <formula2>9.99999999999999E+36</formula2>
    </dataValidation>
    <dataValidation type="whole" operator="greaterThanOrEqual" allowBlank="1" showInputMessage="1" showErrorMessage="1" sqref="B172:D174 B97:F101 B86:D93 B106:F108 E114:P116 B120:E120 E124:J126 C130:I130 F135:AR137 C143:I150 C41:C44 F49:AN50 B154:C155 F168:X168 F12:AV26 C30:AU31 C36:M37 F160:X162 F164:X166 E179:N180" xr:uid="{00000000-0002-0000-0100-000002000000}">
      <formula1>0</formula1>
    </dataValidation>
    <dataValidation type="whole" allowBlank="1" showInputMessage="1" showErrorMessage="1" sqref="F156:AS156 S157" xr:uid="{00000000-0002-0000-0100-000003000000}">
      <formula1>0</formula1>
      <formula2>1E+30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S205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8.140625" customWidth="1"/>
    <col min="2" max="2" width="32.140625" customWidth="1"/>
    <col min="3" max="4" width="18.85546875" customWidth="1"/>
    <col min="5" max="5" width="17.140625" customWidth="1"/>
    <col min="6" max="6" width="13.85546875" customWidth="1"/>
    <col min="7" max="7" width="14.140625" customWidth="1"/>
    <col min="8" max="8" width="13.42578125" customWidth="1"/>
    <col min="9" max="9" width="13.28515625" customWidth="1"/>
    <col min="10" max="10" width="12.28515625" customWidth="1"/>
    <col min="11" max="11" width="13.42578125" customWidth="1"/>
    <col min="12" max="13" width="12" customWidth="1"/>
    <col min="18" max="45" width="11.42578125" customWidth="1"/>
    <col min="46" max="46" width="11" customWidth="1"/>
    <col min="47" max="78" width="11.42578125" customWidth="1"/>
    <col min="79" max="91" width="11.42578125" hidden="1" customWidth="1"/>
    <col min="92" max="95" width="12.140625" hidden="1" customWidth="1"/>
    <col min="96" max="96" width="12.28515625" hidden="1" customWidth="1"/>
    <col min="97" max="97" width="11.42578125" hidden="1" customWidth="1"/>
    <col min="98" max="148" width="11.42578125" customWidth="1"/>
  </cols>
  <sheetData>
    <row r="1" spans="1:97" x14ac:dyDescent="0.25">
      <c r="A1" s="1" t="s">
        <v>0</v>
      </c>
    </row>
    <row r="2" spans="1:97" x14ac:dyDescent="0.25">
      <c r="A2" s="1" t="str">
        <f>CONCATENATE("COMUNA: ",[3]NOMBRE!B2, " (",[3]NOMBRE!C2,[3]NOMBRE!D2,[3]NOMBRE!E2,[3]NOMBRE!F2,[3]NOMBRE!G2,")")</f>
        <v>COMUNA: LINARES (07401)</v>
      </c>
    </row>
    <row r="3" spans="1:97" x14ac:dyDescent="0.25">
      <c r="A3" s="1" t="str">
        <f>CONCATENATE("ESTABLECIMIENTO/ESTRATEGIA: ", [3]NOMBRE!B3, " (",[3]NOMBRE!C3,[3]NOMBRE!D3,[3]NOMBRE!E3,[3]NOMBRE!F3,[3]NOMBRE!G3,[3]NOMBRE!H3,")")</f>
        <v>ESTABLECIMIENTO/ESTRATEGIA: HOSPITAL PRESIDENTE CARLOS IBAÑEZ DEL CAMPO (116108)</v>
      </c>
    </row>
    <row r="4" spans="1:97" x14ac:dyDescent="0.25">
      <c r="A4" s="1" t="str">
        <f>CONCATENATE("MES: ",[3]NOMBRE!B6, " (",[3]NOMBRE!C6,[3]NOMBRE!D6,")")</f>
        <v>MES: FEBRERO (02)</v>
      </c>
    </row>
    <row r="5" spans="1:97" x14ac:dyDescent="0.25">
      <c r="A5" s="1" t="str">
        <f>CONCATENATE("AÑO: ",[3]NOMBRE!B7)</f>
        <v>AÑO: 2025</v>
      </c>
    </row>
    <row r="6" spans="1:97" s="4" customFormat="1" ht="18" customHeight="1" x14ac:dyDescent="0.2">
      <c r="A6" s="751" t="s">
        <v>1</v>
      </c>
      <c r="B6" s="751"/>
      <c r="C6" s="751"/>
      <c r="D6" s="751"/>
      <c r="E6" s="751"/>
      <c r="F6" s="751"/>
      <c r="G6" s="751"/>
      <c r="H6" s="751"/>
      <c r="I6" s="751"/>
      <c r="J6" s="751"/>
      <c r="K6" s="751"/>
      <c r="L6" s="751"/>
      <c r="M6" s="751"/>
      <c r="N6" s="751"/>
      <c r="O6" s="751"/>
      <c r="P6" s="751"/>
      <c r="Q6" s="751"/>
      <c r="R6" s="751"/>
      <c r="S6" s="751"/>
      <c r="T6" s="751"/>
      <c r="U6" s="751"/>
      <c r="V6" s="751"/>
      <c r="W6" s="75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3"/>
      <c r="AR6" s="3"/>
      <c r="AS6" s="3"/>
      <c r="AT6" s="3"/>
      <c r="AU6" s="3"/>
    </row>
    <row r="8" spans="1:97" s="11" customFormat="1" ht="18" customHeight="1" x14ac:dyDescent="0.2">
      <c r="A8" s="5" t="s">
        <v>2</v>
      </c>
      <c r="B8" s="6"/>
      <c r="C8" s="6"/>
      <c r="D8" s="6"/>
      <c r="E8" s="6"/>
      <c r="F8" s="6"/>
      <c r="G8" s="6"/>
      <c r="H8" s="6"/>
      <c r="I8" s="6"/>
      <c r="J8" s="6"/>
      <c r="K8" s="7"/>
      <c r="L8" s="6"/>
      <c r="M8" s="6"/>
      <c r="N8" s="6"/>
      <c r="O8" s="8"/>
      <c r="P8" s="8"/>
      <c r="Q8" s="8"/>
      <c r="R8" s="8"/>
      <c r="S8" s="8"/>
      <c r="T8" s="8"/>
      <c r="U8" s="8"/>
      <c r="V8" s="7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9"/>
      <c r="AQ8" s="9"/>
      <c r="AR8" s="9"/>
      <c r="AS8" s="9"/>
      <c r="AT8" s="9"/>
      <c r="AU8" s="9"/>
      <c r="AV8" s="10"/>
    </row>
    <row r="9" spans="1:97" ht="15" customHeight="1" x14ac:dyDescent="0.25">
      <c r="A9" s="752" t="s">
        <v>3</v>
      </c>
      <c r="B9" s="752" t="s">
        <v>4</v>
      </c>
      <c r="C9" s="755" t="s">
        <v>5</v>
      </c>
      <c r="D9" s="756"/>
      <c r="E9" s="757"/>
      <c r="F9" s="761" t="s">
        <v>6</v>
      </c>
      <c r="G9" s="762"/>
      <c r="H9" s="762"/>
      <c r="I9" s="762"/>
      <c r="J9" s="762"/>
      <c r="K9" s="762"/>
      <c r="L9" s="762"/>
      <c r="M9" s="762"/>
      <c r="N9" s="762"/>
      <c r="O9" s="762"/>
      <c r="P9" s="762"/>
      <c r="Q9" s="762"/>
      <c r="R9" s="762"/>
      <c r="S9" s="762"/>
      <c r="T9" s="762"/>
      <c r="U9" s="762"/>
      <c r="V9" s="762"/>
      <c r="W9" s="762"/>
      <c r="X9" s="762"/>
      <c r="Y9" s="762"/>
      <c r="Z9" s="762"/>
      <c r="AA9" s="762"/>
      <c r="AB9" s="762"/>
      <c r="AC9" s="762"/>
      <c r="AD9" s="762"/>
      <c r="AE9" s="762"/>
      <c r="AF9" s="762"/>
      <c r="AG9" s="762"/>
      <c r="AH9" s="762"/>
      <c r="AI9" s="762"/>
      <c r="AJ9" s="762"/>
      <c r="AK9" s="762"/>
      <c r="AL9" s="762"/>
      <c r="AM9" s="763"/>
      <c r="AN9" s="764" t="s">
        <v>7</v>
      </c>
      <c r="AO9" s="776" t="s">
        <v>8</v>
      </c>
      <c r="AP9" s="776" t="s">
        <v>9</v>
      </c>
      <c r="AQ9" s="757" t="s">
        <v>10</v>
      </c>
      <c r="AR9" s="780" t="s">
        <v>11</v>
      </c>
      <c r="AS9" s="757" t="s">
        <v>12</v>
      </c>
      <c r="AT9" s="783" t="s">
        <v>13</v>
      </c>
      <c r="AU9" s="784"/>
      <c r="AV9" s="772" t="s">
        <v>14</v>
      </c>
    </row>
    <row r="10" spans="1:97" x14ac:dyDescent="0.25">
      <c r="A10" s="753"/>
      <c r="B10" s="753"/>
      <c r="C10" s="872"/>
      <c r="D10" s="873"/>
      <c r="E10" s="874"/>
      <c r="F10" s="761" t="s">
        <v>15</v>
      </c>
      <c r="G10" s="775"/>
      <c r="H10" s="761" t="s">
        <v>16</v>
      </c>
      <c r="I10" s="775"/>
      <c r="J10" s="761" t="s">
        <v>17</v>
      </c>
      <c r="K10" s="775"/>
      <c r="L10" s="761" t="s">
        <v>18</v>
      </c>
      <c r="M10" s="775"/>
      <c r="N10" s="761" t="s">
        <v>19</v>
      </c>
      <c r="O10" s="775"/>
      <c r="P10" s="767" t="s">
        <v>20</v>
      </c>
      <c r="Q10" s="768"/>
      <c r="R10" s="767" t="s">
        <v>21</v>
      </c>
      <c r="S10" s="768"/>
      <c r="T10" s="767" t="s">
        <v>22</v>
      </c>
      <c r="U10" s="768"/>
      <c r="V10" s="767" t="s">
        <v>23</v>
      </c>
      <c r="W10" s="768"/>
      <c r="X10" s="767" t="s">
        <v>24</v>
      </c>
      <c r="Y10" s="768"/>
      <c r="Z10" s="767" t="s">
        <v>25</v>
      </c>
      <c r="AA10" s="768"/>
      <c r="AB10" s="767" t="s">
        <v>26</v>
      </c>
      <c r="AC10" s="768"/>
      <c r="AD10" s="767" t="s">
        <v>27</v>
      </c>
      <c r="AE10" s="768"/>
      <c r="AF10" s="767" t="s">
        <v>28</v>
      </c>
      <c r="AG10" s="768"/>
      <c r="AH10" s="767" t="s">
        <v>29</v>
      </c>
      <c r="AI10" s="768"/>
      <c r="AJ10" s="767" t="s">
        <v>30</v>
      </c>
      <c r="AK10" s="768"/>
      <c r="AL10" s="767" t="s">
        <v>31</v>
      </c>
      <c r="AM10" s="769"/>
      <c r="AN10" s="765"/>
      <c r="AO10" s="777"/>
      <c r="AP10" s="777"/>
      <c r="AQ10" s="779"/>
      <c r="AR10" s="781"/>
      <c r="AS10" s="779"/>
      <c r="AT10" s="770" t="s">
        <v>32</v>
      </c>
      <c r="AU10" s="771" t="s">
        <v>33</v>
      </c>
      <c r="AV10" s="773"/>
    </row>
    <row r="11" spans="1:97" ht="19.5" customHeight="1" x14ac:dyDescent="0.25">
      <c r="A11" s="871"/>
      <c r="B11" s="871"/>
      <c r="C11" s="12" t="s">
        <v>34</v>
      </c>
      <c r="D11" s="13" t="s">
        <v>35</v>
      </c>
      <c r="E11" s="14" t="s">
        <v>36</v>
      </c>
      <c r="F11" s="15" t="s">
        <v>35</v>
      </c>
      <c r="G11" s="14" t="s">
        <v>36</v>
      </c>
      <c r="H11" s="15" t="s">
        <v>35</v>
      </c>
      <c r="I11" s="14" t="s">
        <v>36</v>
      </c>
      <c r="J11" s="15" t="s">
        <v>35</v>
      </c>
      <c r="K11" s="14" t="s">
        <v>36</v>
      </c>
      <c r="L11" s="15" t="s">
        <v>35</v>
      </c>
      <c r="M11" s="14" t="s">
        <v>36</v>
      </c>
      <c r="N11" s="15" t="s">
        <v>35</v>
      </c>
      <c r="O11" s="14" t="s">
        <v>36</v>
      </c>
      <c r="P11" s="15" t="s">
        <v>35</v>
      </c>
      <c r="Q11" s="14" t="s">
        <v>36</v>
      </c>
      <c r="R11" s="15" t="s">
        <v>35</v>
      </c>
      <c r="S11" s="14" t="s">
        <v>36</v>
      </c>
      <c r="T11" s="15" t="s">
        <v>35</v>
      </c>
      <c r="U11" s="14" t="s">
        <v>36</v>
      </c>
      <c r="V11" s="15" t="s">
        <v>35</v>
      </c>
      <c r="W11" s="14" t="s">
        <v>36</v>
      </c>
      <c r="X11" s="15" t="s">
        <v>35</v>
      </c>
      <c r="Y11" s="14" t="s">
        <v>36</v>
      </c>
      <c r="Z11" s="15" t="s">
        <v>35</v>
      </c>
      <c r="AA11" s="14" t="s">
        <v>36</v>
      </c>
      <c r="AB11" s="15" t="s">
        <v>35</v>
      </c>
      <c r="AC11" s="14" t="s">
        <v>36</v>
      </c>
      <c r="AD11" s="15" t="s">
        <v>35</v>
      </c>
      <c r="AE11" s="14" t="s">
        <v>36</v>
      </c>
      <c r="AF11" s="15" t="s">
        <v>35</v>
      </c>
      <c r="AG11" s="14" t="s">
        <v>36</v>
      </c>
      <c r="AH11" s="15" t="s">
        <v>35</v>
      </c>
      <c r="AI11" s="14" t="s">
        <v>36</v>
      </c>
      <c r="AJ11" s="15" t="s">
        <v>35</v>
      </c>
      <c r="AK11" s="14" t="s">
        <v>36</v>
      </c>
      <c r="AL11" s="15" t="s">
        <v>35</v>
      </c>
      <c r="AM11" s="16" t="s">
        <v>36</v>
      </c>
      <c r="AN11" s="766"/>
      <c r="AO11" s="778"/>
      <c r="AP11" s="778"/>
      <c r="AQ11" s="874"/>
      <c r="AR11" s="885"/>
      <c r="AS11" s="874"/>
      <c r="AT11" s="770"/>
      <c r="AU11" s="771"/>
      <c r="AV11" s="875"/>
    </row>
    <row r="12" spans="1:97" ht="15" customHeight="1" x14ac:dyDescent="0.25">
      <c r="A12" s="785" t="s">
        <v>37</v>
      </c>
      <c r="B12" s="17" t="s">
        <v>38</v>
      </c>
      <c r="C12" s="18">
        <f>SUM(D12+E12)</f>
        <v>0</v>
      </c>
      <c r="D12" s="19">
        <f>SUM(F12+H12+J12+L12+N12+P12+R12+T12+V12+X12+Z12+AB12+AD12+AF12+AH12+AJ12+AL12)</f>
        <v>0</v>
      </c>
      <c r="E12" s="20">
        <f>SUM(G12+I12+K12+M12+O12+Q12+S12+U12+W12+Y12+AA12+AC12+AE12+AG12+AI12+AK12+AM12)</f>
        <v>0</v>
      </c>
      <c r="F12" s="21"/>
      <c r="G12" s="22"/>
      <c r="H12" s="21"/>
      <c r="I12" s="22"/>
      <c r="J12" s="21"/>
      <c r="K12" s="23"/>
      <c r="L12" s="21"/>
      <c r="M12" s="23"/>
      <c r="N12" s="21"/>
      <c r="O12" s="23"/>
      <c r="P12" s="21"/>
      <c r="Q12" s="23"/>
      <c r="R12" s="21"/>
      <c r="S12" s="23"/>
      <c r="T12" s="21"/>
      <c r="U12" s="23"/>
      <c r="V12" s="21"/>
      <c r="W12" s="23"/>
      <c r="X12" s="21"/>
      <c r="Y12" s="23"/>
      <c r="Z12" s="21"/>
      <c r="AA12" s="23"/>
      <c r="AB12" s="21"/>
      <c r="AC12" s="23"/>
      <c r="AD12" s="21"/>
      <c r="AE12" s="23"/>
      <c r="AF12" s="21"/>
      <c r="AG12" s="23"/>
      <c r="AH12" s="21"/>
      <c r="AI12" s="23"/>
      <c r="AJ12" s="21"/>
      <c r="AK12" s="23"/>
      <c r="AL12" s="24"/>
      <c r="AM12" s="25"/>
      <c r="AN12" s="26"/>
      <c r="AO12" s="27"/>
      <c r="AP12" s="27"/>
      <c r="AQ12" s="22"/>
      <c r="AR12" s="28"/>
      <c r="AS12" s="22"/>
      <c r="AT12" s="21"/>
      <c r="AU12" s="23"/>
      <c r="AV12" s="22"/>
      <c r="AW12" t="str">
        <f>CA12&amp;CB12&amp;CC12&amp;CD12&amp;CE12&amp;CF12&amp;CG12&amp;CH12&amp;CI12</f>
        <v/>
      </c>
      <c r="CA12" s="29" t="str">
        <f>IF(AND($C12&gt;0,AN12="")," * No olvide digitar la variable Beneficiarios. Digite Cero si no tiene.",IF(AN12&gt;$C12," * La variable Beneficiarios No puede ser mayor al Total Ambos Sexos.",""))</f>
        <v/>
      </c>
      <c r="CB12" s="29" t="str">
        <f>IF(AND($C12&gt;0,AO12="")," * No olvide digitar la variable Niños, Niñas, adolescentes y Jóvenes SENAME. Digite Cero si no tiene.",IF(AO12&gt;$C12," * La variable Niños, Niñas, adolescentes y Jóvenes SENAME No puede ser mayor al Total Ambos Sexos.",""))</f>
        <v/>
      </c>
      <c r="CC12" s="29" t="str">
        <f>IF(AND($C12&gt;0,AP12="")," * No olvide digitar la variable Niños, Niñas, adolescentes y Jóvenes Mejor Niñez. Digite Cero si no tiene.",IF(AP12&gt;$C12," * La variable Niños, Niñas, adolescentes y Jóvenes Mejor Niñez No puede ser mayor al Total Ambos Sexos.",""))</f>
        <v/>
      </c>
      <c r="CD12" s="29" t="str">
        <f>IF(AND($C12&gt;0,AQ12="")," * No olvide digitar la variable Pueblos originarios. Digite Cero si no tiene.",IF(AQ12&gt;$C12," * La variable Pueblos Originarios No puede ser mayor al Total Ambos Sexos.",""))</f>
        <v/>
      </c>
      <c r="CE12" s="29" t="str">
        <f>IF(AND($C12&gt;0,AR12="")," * No olvide digitar la variable Migrantes. Digite Cero si no tiene.",IF(AR12&gt;$C12," * La variable Migrantes No puede ser mayor al Total Ambos Sexos.",""))</f>
        <v/>
      </c>
      <c r="CF12" s="29" t="str">
        <f>IF(AND($C12&gt;0,AS12="")," * No olvide digitar la variable Demencia. Digite Cero si no tiene.",IF(AS12&gt;$C12," * La variable Demencia No puede ser mayor al Total Ambos Sexos.",""))</f>
        <v/>
      </c>
      <c r="CG12" s="29" t="str">
        <f>IF(AND($E12&gt;0,OR(AT12=""))," * No olvide digitar la variable Trans (Masculino). Digite Cero si no tiene.",IF((AT12)&gt;$E12," * La variable Trans (Masculino) No puede ser mayor al Total Mujeres.",""))</f>
        <v/>
      </c>
      <c r="CH12" s="29" t="str">
        <f>IF(AND(D12&gt;0,OR(AU12=""))," * No olvide digitar la variable Trans (Femenino). Digite Cero si no tiene.",IF((AU12)&gt;D12," * La variable Trans (Femenino) No puede ser mayor al Total Hombres.",""))</f>
        <v/>
      </c>
      <c r="CI12" s="29" t="str">
        <f>IF(AND($C12&gt;0,AV12="")," * No olvide digitar la variable Cuidadores de personas con demencia. Digite Cero si no tiene.",IF(AV12&gt;$C12," * La variable Cuidadores de personas con demencia No puede ser mayor al Total Ambos Sexos.",""))</f>
        <v/>
      </c>
      <c r="CK12" s="30">
        <f t="shared" ref="CK12:CP12" si="0">IF(AND($C12&gt;0,AN12=""),1,IF(AN12&gt;$C12,1,0))</f>
        <v>0</v>
      </c>
      <c r="CL12" s="30">
        <f t="shared" si="0"/>
        <v>0</v>
      </c>
      <c r="CM12" s="30">
        <f t="shared" si="0"/>
        <v>0</v>
      </c>
      <c r="CN12" s="30">
        <f t="shared" si="0"/>
        <v>0</v>
      </c>
      <c r="CO12" s="30">
        <f t="shared" si="0"/>
        <v>0</v>
      </c>
      <c r="CP12" s="30">
        <f t="shared" si="0"/>
        <v>0</v>
      </c>
      <c r="CQ12" s="30">
        <f>IF(AND($E12&gt;0,OR(AT12="")),1,IF((AT12)&gt;$E12,1,0))</f>
        <v>0</v>
      </c>
      <c r="CR12" s="30">
        <f>IF(AND($D12&gt;0,OR(AU12="")),1,IF((AU12)&gt;$D12,1,0))</f>
        <v>0</v>
      </c>
      <c r="CS12" s="30">
        <f>IF(AND($C12&gt;0,AV12=""),1,IF(AV12&gt;$C12,1,0))</f>
        <v>0</v>
      </c>
    </row>
    <row r="13" spans="1:97" ht="15" customHeight="1" x14ac:dyDescent="0.25">
      <c r="A13" s="786"/>
      <c r="B13" s="31" t="s">
        <v>39</v>
      </c>
      <c r="C13" s="32">
        <f t="shared" ref="C13:C26" si="1">SUM(D13+E13)</f>
        <v>95</v>
      </c>
      <c r="D13" s="33">
        <f t="shared" ref="D13:E26" si="2">SUM(F13+H13+J13+L13+N13+P13+R13+T13+V13+X13+Z13+AB13+AD13+AF13+AH13+AJ13+AL13)</f>
        <v>15</v>
      </c>
      <c r="E13" s="34">
        <f t="shared" si="2"/>
        <v>80</v>
      </c>
      <c r="F13" s="35">
        <v>0</v>
      </c>
      <c r="G13" s="36">
        <v>0</v>
      </c>
      <c r="H13" s="35">
        <v>0</v>
      </c>
      <c r="I13" s="36">
        <v>0</v>
      </c>
      <c r="J13" s="35">
        <v>0</v>
      </c>
      <c r="K13" s="37">
        <v>19</v>
      </c>
      <c r="L13" s="35">
        <v>9</v>
      </c>
      <c r="M13" s="37">
        <v>44</v>
      </c>
      <c r="N13" s="35">
        <v>1</v>
      </c>
      <c r="O13" s="37">
        <v>2</v>
      </c>
      <c r="P13" s="35">
        <v>0</v>
      </c>
      <c r="Q13" s="37">
        <v>0</v>
      </c>
      <c r="R13" s="35">
        <v>1</v>
      </c>
      <c r="S13" s="37">
        <v>0</v>
      </c>
      <c r="T13" s="35">
        <v>0</v>
      </c>
      <c r="U13" s="37">
        <v>2</v>
      </c>
      <c r="V13" s="35">
        <v>0</v>
      </c>
      <c r="W13" s="37">
        <v>1</v>
      </c>
      <c r="X13" s="35">
        <v>1</v>
      </c>
      <c r="Y13" s="37">
        <v>7</v>
      </c>
      <c r="Z13" s="35">
        <v>1</v>
      </c>
      <c r="AA13" s="37">
        <v>0</v>
      </c>
      <c r="AB13" s="35">
        <v>0</v>
      </c>
      <c r="AC13" s="37">
        <v>4</v>
      </c>
      <c r="AD13" s="35">
        <v>0</v>
      </c>
      <c r="AE13" s="37">
        <v>1</v>
      </c>
      <c r="AF13" s="35">
        <v>1</v>
      </c>
      <c r="AG13" s="37">
        <v>0</v>
      </c>
      <c r="AH13" s="35">
        <v>1</v>
      </c>
      <c r="AI13" s="37">
        <v>0</v>
      </c>
      <c r="AJ13" s="35">
        <v>0</v>
      </c>
      <c r="AK13" s="37">
        <v>0</v>
      </c>
      <c r="AL13" s="38">
        <v>0</v>
      </c>
      <c r="AM13" s="39">
        <v>0</v>
      </c>
      <c r="AN13" s="40">
        <v>95</v>
      </c>
      <c r="AO13" s="41">
        <v>2</v>
      </c>
      <c r="AP13" s="41">
        <v>12</v>
      </c>
      <c r="AQ13" s="36">
        <v>0</v>
      </c>
      <c r="AR13" s="42">
        <v>0</v>
      </c>
      <c r="AS13" s="36">
        <v>0</v>
      </c>
      <c r="AT13" s="35">
        <v>0</v>
      </c>
      <c r="AU13" s="37">
        <v>0</v>
      </c>
      <c r="AV13" s="36">
        <v>0</v>
      </c>
      <c r="AW13" t="str">
        <f t="shared" ref="AW13:AW26" si="3">CA13&amp;CB13&amp;CC13&amp;CD13&amp;CE13&amp;CF13&amp;CG13&amp;CH13&amp;CI13</f>
        <v/>
      </c>
      <c r="CA13" s="29" t="str">
        <f t="shared" ref="CA13:CA21" si="4">IF(AND($C13&gt;0,AN13="")," * No olvide digitar la variable Beneficiarios. Digite Cero si no tiene.",IF(AN13&gt;$C13," * La variable Beneficiarios No puede ser mayor al Total Ambos Sexos.",""))</f>
        <v/>
      </c>
      <c r="CB13" s="29" t="str">
        <f t="shared" ref="CB13:CB21" si="5">IF(AND($C13&gt;0,AO13="")," * No olvide digitar la variable Niños, Niñas, adolescentes y Jóvenes SENAME. Digite Cero si no tiene.",IF(AO13&gt;$C13," * La variable Niños, Niñas, adolescentes y Jóvenes SENAME No puede ser mayor al Total Ambos Sexos.",""))</f>
        <v/>
      </c>
      <c r="CC13" s="29" t="str">
        <f t="shared" ref="CC13:CC21" si="6">IF(AND($C13&gt;0,AP13="")," * No olvide digitar la variable Niños, Niñas, adolescentes y Jóvenes Mejor Niñez. Digite Cero si no tiene.",IF(AP13&gt;$C13," * La variable Niños, Niñas, adolescentes y Jóvenes Mejor Niñez No puede ser mayor al Total Ambos Sexos.",""))</f>
        <v/>
      </c>
      <c r="CD13" s="29" t="str">
        <f t="shared" ref="CD13:CD21" si="7">IF(AND($C13&gt;0,AQ13="")," * No olvide digitar la variable Pueblos originarios. Digite Cero si no tiene.",IF(AQ13&gt;$C13," * La variable Pueblos Originarios No puede ser mayor al Total Ambos Sexos.",""))</f>
        <v/>
      </c>
      <c r="CE13" s="29" t="str">
        <f t="shared" ref="CE13:CE21" si="8">IF(AND($C13&gt;0,AR13="")," * No olvide digitar la variable Migrantes. Digite Cero si no tiene.",IF(AR13&gt;$C13," * La variable Migrantes No puede ser mayor al Total Ambos Sexos.",""))</f>
        <v/>
      </c>
      <c r="CF13" s="29" t="str">
        <f t="shared" ref="CF13:CF21" si="9">IF(AND($C13&gt;0,AS13="")," * No olvide digitar la variable Demencia. Digite Cero si no tiene.",IF(AS13&gt;$C13," * La variable Demencia No puede ser mayor al Total Ambos Sexos.",""))</f>
        <v/>
      </c>
      <c r="CG13" s="29" t="str">
        <f t="shared" ref="CG13:CG21" si="10">IF(AND($E13&gt;0,OR(AT13=""))," * No olvide digitar la variable Trans (Masculino). Digite Cero si no tiene.",IF((AT13)&gt;$E13," * La variable Trans (Masculino) No puede ser mayor al Total Mujeres.",""))</f>
        <v/>
      </c>
      <c r="CH13" s="29" t="str">
        <f t="shared" ref="CH13:CH21" si="11">IF(AND(D13&gt;0,OR(AU13=""))," * No olvide digitar la variable Trans (Femenino). Digite Cero si no tiene.",IF((AU13)&gt;D13," * La variable Trans (Femenino) No puede ser mayor al Total Hombres.",""))</f>
        <v/>
      </c>
      <c r="CI13" s="29" t="str">
        <f t="shared" ref="CI13:CI21" si="12">IF(AND($C13&gt;0,AV13="")," * No olvide digitar la variable Cuidadores de personas con demencia. Digite Cero si no tiene.",IF(AV13&gt;$C13," * La variable Cuidadores de personas con demencia No puede ser mayor al Total Ambos Sexos.",""))</f>
        <v/>
      </c>
      <c r="CK13" s="30">
        <f t="shared" ref="CK13:CK21" si="13">IF(AND(C13&gt;0,AN13=""),1,IF(AN13&gt;C13,1,0))</f>
        <v>0</v>
      </c>
      <c r="CL13" s="30">
        <f t="shared" ref="CL13:CL21" si="14">IF(AND(C13&gt;0,AO13=""),1,IF(AO13&gt;C13,1,0))</f>
        <v>0</v>
      </c>
      <c r="CM13" s="30">
        <f t="shared" ref="CM13:CM21" si="15">IF(AND(C13&gt;0,AP13=""),1,IF(AP13&gt;C13,1,0))</f>
        <v>0</v>
      </c>
      <c r="CN13" s="30">
        <f t="shared" ref="CN13:CN21" si="16">IF(AND(C13&gt;0,AQ13=""),1,IF(AQ13&gt;C13,1,0))</f>
        <v>0</v>
      </c>
      <c r="CO13" s="30">
        <f t="shared" ref="CO13:CO21" si="17">IF(AND(C13&gt;0,AR13=""),1,IF(AR13&gt;C13,1,0))</f>
        <v>0</v>
      </c>
      <c r="CP13" s="30">
        <f t="shared" ref="CP13:CP21" si="18">IF(AND(C13&gt;0,AS13=""),1,IF(AS13&gt;C13,1,0))</f>
        <v>0</v>
      </c>
      <c r="CQ13" s="30">
        <f t="shared" ref="CQ13:CQ21" si="19">IF(AND(E13&gt;0,OR(AT13="")),1,IF((AT13)&gt;E13,1,0))</f>
        <v>0</v>
      </c>
      <c r="CR13" s="30">
        <f t="shared" ref="CR13:CR21" si="20">IF(AND(D13&gt;0,OR(AU13="")),1,IF((AU13)&gt;D13,1,0))</f>
        <v>0</v>
      </c>
      <c r="CS13" s="30">
        <f t="shared" ref="CS13:CS26" si="21">IF(AND($C13&gt;0,AV13=""),1,IF(AV13&gt;$C13,1,0))</f>
        <v>0</v>
      </c>
    </row>
    <row r="14" spans="1:97" ht="15" customHeight="1" x14ac:dyDescent="0.25">
      <c r="A14" s="786"/>
      <c r="B14" s="31" t="s">
        <v>40</v>
      </c>
      <c r="C14" s="32">
        <f t="shared" si="1"/>
        <v>206</v>
      </c>
      <c r="D14" s="33">
        <f t="shared" si="2"/>
        <v>95</v>
      </c>
      <c r="E14" s="34">
        <f t="shared" si="2"/>
        <v>111</v>
      </c>
      <c r="F14" s="35">
        <v>0</v>
      </c>
      <c r="G14" s="36">
        <v>0</v>
      </c>
      <c r="H14" s="35">
        <v>0</v>
      </c>
      <c r="I14" s="36">
        <v>0</v>
      </c>
      <c r="J14" s="35">
        <v>0</v>
      </c>
      <c r="K14" s="37">
        <v>0</v>
      </c>
      <c r="L14" s="35">
        <v>2</v>
      </c>
      <c r="M14" s="37">
        <v>3</v>
      </c>
      <c r="N14" s="35">
        <v>3</v>
      </c>
      <c r="O14" s="37">
        <v>2</v>
      </c>
      <c r="P14" s="35">
        <v>5</v>
      </c>
      <c r="Q14" s="37">
        <v>2</v>
      </c>
      <c r="R14" s="35">
        <v>8</v>
      </c>
      <c r="S14" s="37">
        <v>6</v>
      </c>
      <c r="T14" s="35">
        <v>16</v>
      </c>
      <c r="U14" s="37">
        <v>9</v>
      </c>
      <c r="V14" s="35">
        <v>11</v>
      </c>
      <c r="W14" s="37">
        <v>8</v>
      </c>
      <c r="X14" s="35">
        <v>9</v>
      </c>
      <c r="Y14" s="37">
        <v>9</v>
      </c>
      <c r="Z14" s="35">
        <v>13</v>
      </c>
      <c r="AA14" s="37">
        <v>12</v>
      </c>
      <c r="AB14" s="35">
        <v>9</v>
      </c>
      <c r="AC14" s="37">
        <v>18</v>
      </c>
      <c r="AD14" s="35">
        <v>8</v>
      </c>
      <c r="AE14" s="37">
        <v>21</v>
      </c>
      <c r="AF14" s="35">
        <v>5</v>
      </c>
      <c r="AG14" s="37">
        <v>11</v>
      </c>
      <c r="AH14" s="35">
        <v>4</v>
      </c>
      <c r="AI14" s="37">
        <v>8</v>
      </c>
      <c r="AJ14" s="35">
        <v>2</v>
      </c>
      <c r="AK14" s="37">
        <v>0</v>
      </c>
      <c r="AL14" s="38">
        <v>0</v>
      </c>
      <c r="AM14" s="39">
        <v>2</v>
      </c>
      <c r="AN14" s="40">
        <v>206</v>
      </c>
      <c r="AO14" s="41">
        <v>0</v>
      </c>
      <c r="AP14" s="41">
        <v>0</v>
      </c>
      <c r="AQ14" s="36">
        <v>0</v>
      </c>
      <c r="AR14" s="42">
        <v>0</v>
      </c>
      <c r="AS14" s="36">
        <v>0</v>
      </c>
      <c r="AT14" s="35">
        <v>0</v>
      </c>
      <c r="AU14" s="37">
        <v>0</v>
      </c>
      <c r="AV14" s="36">
        <v>0</v>
      </c>
      <c r="AW14" t="str">
        <f t="shared" si="3"/>
        <v/>
      </c>
      <c r="CA14" s="29" t="str">
        <f t="shared" si="4"/>
        <v/>
      </c>
      <c r="CB14" s="29" t="str">
        <f t="shared" si="5"/>
        <v/>
      </c>
      <c r="CC14" s="29" t="str">
        <f t="shared" si="6"/>
        <v/>
      </c>
      <c r="CD14" s="29" t="str">
        <f t="shared" si="7"/>
        <v/>
      </c>
      <c r="CE14" s="29" t="str">
        <f t="shared" si="8"/>
        <v/>
      </c>
      <c r="CF14" s="29" t="str">
        <f t="shared" si="9"/>
        <v/>
      </c>
      <c r="CG14" s="29" t="str">
        <f t="shared" si="10"/>
        <v/>
      </c>
      <c r="CH14" s="29" t="str">
        <f t="shared" si="11"/>
        <v/>
      </c>
      <c r="CI14" s="29" t="str">
        <f t="shared" si="12"/>
        <v/>
      </c>
      <c r="CK14" s="30">
        <f t="shared" si="13"/>
        <v>0</v>
      </c>
      <c r="CL14" s="30">
        <f t="shared" si="14"/>
        <v>0</v>
      </c>
      <c r="CM14" s="30">
        <f t="shared" si="15"/>
        <v>0</v>
      </c>
      <c r="CN14" s="30">
        <f t="shared" si="16"/>
        <v>0</v>
      </c>
      <c r="CO14" s="30">
        <f t="shared" si="17"/>
        <v>0</v>
      </c>
      <c r="CP14" s="30">
        <f t="shared" si="18"/>
        <v>0</v>
      </c>
      <c r="CQ14" s="30">
        <f t="shared" si="19"/>
        <v>0</v>
      </c>
      <c r="CR14" s="30">
        <f t="shared" si="20"/>
        <v>0</v>
      </c>
      <c r="CS14" s="30">
        <f t="shared" si="21"/>
        <v>0</v>
      </c>
    </row>
    <row r="15" spans="1:97" ht="15" customHeight="1" x14ac:dyDescent="0.25">
      <c r="A15" s="786"/>
      <c r="B15" s="31" t="s">
        <v>41</v>
      </c>
      <c r="C15" s="32">
        <f t="shared" si="1"/>
        <v>0</v>
      </c>
      <c r="D15" s="33">
        <f t="shared" si="2"/>
        <v>0</v>
      </c>
      <c r="E15" s="34">
        <f t="shared" si="2"/>
        <v>0</v>
      </c>
      <c r="F15" s="35"/>
      <c r="G15" s="36"/>
      <c r="H15" s="35"/>
      <c r="I15" s="36"/>
      <c r="J15" s="35"/>
      <c r="K15" s="37"/>
      <c r="L15" s="35"/>
      <c r="M15" s="37"/>
      <c r="N15" s="35"/>
      <c r="O15" s="37"/>
      <c r="P15" s="35"/>
      <c r="Q15" s="37"/>
      <c r="R15" s="35"/>
      <c r="S15" s="37"/>
      <c r="T15" s="35"/>
      <c r="U15" s="37"/>
      <c r="V15" s="35"/>
      <c r="W15" s="37"/>
      <c r="X15" s="35"/>
      <c r="Y15" s="37"/>
      <c r="Z15" s="35"/>
      <c r="AA15" s="37"/>
      <c r="AB15" s="35"/>
      <c r="AC15" s="37"/>
      <c r="AD15" s="35"/>
      <c r="AE15" s="37"/>
      <c r="AF15" s="35"/>
      <c r="AG15" s="37"/>
      <c r="AH15" s="35"/>
      <c r="AI15" s="37"/>
      <c r="AJ15" s="35"/>
      <c r="AK15" s="37"/>
      <c r="AL15" s="38"/>
      <c r="AM15" s="39"/>
      <c r="AN15" s="40">
        <v>0</v>
      </c>
      <c r="AO15" s="41">
        <v>0</v>
      </c>
      <c r="AP15" s="41">
        <v>0</v>
      </c>
      <c r="AQ15" s="36">
        <v>0</v>
      </c>
      <c r="AR15" s="42">
        <v>0</v>
      </c>
      <c r="AS15" s="36">
        <v>0</v>
      </c>
      <c r="AT15" s="35">
        <v>0</v>
      </c>
      <c r="AU15" s="37">
        <v>0</v>
      </c>
      <c r="AV15" s="36">
        <v>0</v>
      </c>
      <c r="AW15" t="str">
        <f t="shared" si="3"/>
        <v/>
      </c>
      <c r="CA15" s="29" t="str">
        <f t="shared" si="4"/>
        <v/>
      </c>
      <c r="CB15" s="29" t="str">
        <f t="shared" si="5"/>
        <v/>
      </c>
      <c r="CC15" s="29" t="str">
        <f t="shared" si="6"/>
        <v/>
      </c>
      <c r="CD15" s="29" t="str">
        <f t="shared" si="7"/>
        <v/>
      </c>
      <c r="CE15" s="29" t="str">
        <f t="shared" si="8"/>
        <v/>
      </c>
      <c r="CF15" s="29" t="str">
        <f t="shared" si="9"/>
        <v/>
      </c>
      <c r="CG15" s="29" t="str">
        <f t="shared" si="10"/>
        <v/>
      </c>
      <c r="CH15" s="29" t="str">
        <f t="shared" si="11"/>
        <v/>
      </c>
      <c r="CI15" s="29" t="str">
        <f t="shared" si="12"/>
        <v/>
      </c>
      <c r="CK15" s="30">
        <f t="shared" si="13"/>
        <v>0</v>
      </c>
      <c r="CL15" s="30">
        <f t="shared" si="14"/>
        <v>0</v>
      </c>
      <c r="CM15" s="30">
        <f t="shared" si="15"/>
        <v>0</v>
      </c>
      <c r="CN15" s="30">
        <f t="shared" si="16"/>
        <v>0</v>
      </c>
      <c r="CO15" s="30">
        <f t="shared" si="17"/>
        <v>0</v>
      </c>
      <c r="CP15" s="30">
        <f t="shared" si="18"/>
        <v>0</v>
      </c>
      <c r="CQ15" s="30">
        <f t="shared" si="19"/>
        <v>0</v>
      </c>
      <c r="CR15" s="30">
        <f t="shared" si="20"/>
        <v>0</v>
      </c>
      <c r="CS15" s="30">
        <f t="shared" si="21"/>
        <v>0</v>
      </c>
    </row>
    <row r="16" spans="1:97" ht="15" customHeight="1" x14ac:dyDescent="0.25">
      <c r="A16" s="786"/>
      <c r="B16" s="31" t="s">
        <v>42</v>
      </c>
      <c r="C16" s="32">
        <f t="shared" si="1"/>
        <v>180</v>
      </c>
      <c r="D16" s="33">
        <f t="shared" si="2"/>
        <v>65</v>
      </c>
      <c r="E16" s="34">
        <f t="shared" si="2"/>
        <v>115</v>
      </c>
      <c r="F16" s="35">
        <v>0</v>
      </c>
      <c r="G16" s="36">
        <v>0</v>
      </c>
      <c r="H16" s="35">
        <v>0</v>
      </c>
      <c r="I16" s="36">
        <v>0</v>
      </c>
      <c r="J16" s="35">
        <v>2</v>
      </c>
      <c r="K16" s="37">
        <v>19</v>
      </c>
      <c r="L16" s="35">
        <v>7</v>
      </c>
      <c r="M16" s="37">
        <v>37</v>
      </c>
      <c r="N16" s="35">
        <v>9</v>
      </c>
      <c r="O16" s="37">
        <v>4</v>
      </c>
      <c r="P16" s="35">
        <v>10</v>
      </c>
      <c r="Q16" s="37">
        <v>0</v>
      </c>
      <c r="R16" s="35">
        <v>4</v>
      </c>
      <c r="S16" s="37">
        <v>14</v>
      </c>
      <c r="T16" s="35">
        <v>4</v>
      </c>
      <c r="U16" s="37">
        <v>16</v>
      </c>
      <c r="V16" s="35">
        <v>7</v>
      </c>
      <c r="W16" s="37">
        <v>5</v>
      </c>
      <c r="X16" s="35">
        <v>5</v>
      </c>
      <c r="Y16" s="37">
        <v>3</v>
      </c>
      <c r="Z16" s="35">
        <v>4</v>
      </c>
      <c r="AA16" s="37">
        <v>3</v>
      </c>
      <c r="AB16" s="35">
        <v>4</v>
      </c>
      <c r="AC16" s="37">
        <v>4</v>
      </c>
      <c r="AD16" s="35">
        <v>5</v>
      </c>
      <c r="AE16" s="37">
        <v>7</v>
      </c>
      <c r="AF16" s="35">
        <v>1</v>
      </c>
      <c r="AG16" s="37">
        <v>0</v>
      </c>
      <c r="AH16" s="35">
        <v>3</v>
      </c>
      <c r="AI16" s="37">
        <v>1</v>
      </c>
      <c r="AJ16" s="35">
        <v>0</v>
      </c>
      <c r="AK16" s="37">
        <v>0</v>
      </c>
      <c r="AL16" s="38">
        <v>0</v>
      </c>
      <c r="AM16" s="39">
        <v>2</v>
      </c>
      <c r="AN16" s="40">
        <v>180</v>
      </c>
      <c r="AO16" s="41">
        <v>0</v>
      </c>
      <c r="AP16" s="41">
        <v>14</v>
      </c>
      <c r="AQ16" s="36">
        <v>0</v>
      </c>
      <c r="AR16" s="42">
        <v>0</v>
      </c>
      <c r="AS16" s="36">
        <v>0</v>
      </c>
      <c r="AT16" s="35">
        <v>0</v>
      </c>
      <c r="AU16" s="37">
        <v>0</v>
      </c>
      <c r="AV16" s="36">
        <v>0</v>
      </c>
      <c r="AW16" t="str">
        <f t="shared" si="3"/>
        <v/>
      </c>
      <c r="CA16" s="29" t="str">
        <f t="shared" si="4"/>
        <v/>
      </c>
      <c r="CB16" s="29" t="str">
        <f t="shared" si="5"/>
        <v/>
      </c>
      <c r="CC16" s="29" t="str">
        <f t="shared" si="6"/>
        <v/>
      </c>
      <c r="CD16" s="29" t="str">
        <f t="shared" si="7"/>
        <v/>
      </c>
      <c r="CE16" s="29" t="str">
        <f t="shared" si="8"/>
        <v/>
      </c>
      <c r="CF16" s="29" t="str">
        <f t="shared" si="9"/>
        <v/>
      </c>
      <c r="CG16" s="29" t="str">
        <f t="shared" si="10"/>
        <v/>
      </c>
      <c r="CH16" s="29" t="str">
        <f t="shared" si="11"/>
        <v/>
      </c>
      <c r="CI16" s="29" t="str">
        <f t="shared" si="12"/>
        <v/>
      </c>
      <c r="CK16" s="30">
        <f t="shared" si="13"/>
        <v>0</v>
      </c>
      <c r="CL16" s="30">
        <f t="shared" si="14"/>
        <v>0</v>
      </c>
      <c r="CM16" s="30">
        <f t="shared" si="15"/>
        <v>0</v>
      </c>
      <c r="CN16" s="30">
        <f t="shared" si="16"/>
        <v>0</v>
      </c>
      <c r="CO16" s="30">
        <f t="shared" si="17"/>
        <v>0</v>
      </c>
      <c r="CP16" s="30">
        <f t="shared" si="18"/>
        <v>0</v>
      </c>
      <c r="CQ16" s="30">
        <f t="shared" si="19"/>
        <v>0</v>
      </c>
      <c r="CR16" s="30">
        <f t="shared" si="20"/>
        <v>0</v>
      </c>
      <c r="CS16" s="30">
        <f t="shared" si="21"/>
        <v>0</v>
      </c>
    </row>
    <row r="17" spans="1:97" ht="21" x14ac:dyDescent="0.25">
      <c r="A17" s="786"/>
      <c r="B17" s="31" t="s">
        <v>43</v>
      </c>
      <c r="C17" s="32">
        <f t="shared" si="1"/>
        <v>0</v>
      </c>
      <c r="D17" s="33">
        <f t="shared" si="2"/>
        <v>0</v>
      </c>
      <c r="E17" s="34">
        <f t="shared" si="2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>
        <v>0</v>
      </c>
      <c r="AO17" s="41">
        <v>0</v>
      </c>
      <c r="AP17" s="41">
        <v>0</v>
      </c>
      <c r="AQ17" s="36">
        <v>0</v>
      </c>
      <c r="AR17" s="42">
        <v>0</v>
      </c>
      <c r="AS17" s="36">
        <v>0</v>
      </c>
      <c r="AT17" s="35">
        <v>0</v>
      </c>
      <c r="AU17" s="37">
        <v>0</v>
      </c>
      <c r="AV17" s="36">
        <v>0</v>
      </c>
      <c r="AW17" t="str">
        <f t="shared" si="3"/>
        <v/>
      </c>
      <c r="CA17" s="29" t="str">
        <f t="shared" si="4"/>
        <v/>
      </c>
      <c r="CB17" s="29" t="str">
        <f t="shared" si="5"/>
        <v/>
      </c>
      <c r="CC17" s="29" t="str">
        <f t="shared" si="6"/>
        <v/>
      </c>
      <c r="CD17" s="29" t="str">
        <f t="shared" si="7"/>
        <v/>
      </c>
      <c r="CE17" s="29" t="str">
        <f t="shared" si="8"/>
        <v/>
      </c>
      <c r="CF17" s="29" t="str">
        <f t="shared" si="9"/>
        <v/>
      </c>
      <c r="CG17" s="29" t="str">
        <f t="shared" si="10"/>
        <v/>
      </c>
      <c r="CH17" s="29" t="str">
        <f t="shared" si="11"/>
        <v/>
      </c>
      <c r="CI17" s="29" t="str">
        <f t="shared" si="12"/>
        <v/>
      </c>
      <c r="CK17" s="30">
        <f t="shared" si="13"/>
        <v>0</v>
      </c>
      <c r="CL17" s="30">
        <f t="shared" si="14"/>
        <v>0</v>
      </c>
      <c r="CM17" s="30">
        <f t="shared" si="15"/>
        <v>0</v>
      </c>
      <c r="CN17" s="30">
        <f t="shared" si="16"/>
        <v>0</v>
      </c>
      <c r="CO17" s="30">
        <f t="shared" si="17"/>
        <v>0</v>
      </c>
      <c r="CP17" s="30">
        <f t="shared" si="18"/>
        <v>0</v>
      </c>
      <c r="CQ17" s="30">
        <f t="shared" si="19"/>
        <v>0</v>
      </c>
      <c r="CR17" s="30">
        <f t="shared" si="20"/>
        <v>0</v>
      </c>
      <c r="CS17" s="30">
        <f t="shared" si="21"/>
        <v>0</v>
      </c>
    </row>
    <row r="18" spans="1:97" ht="15" customHeight="1" x14ac:dyDescent="0.25">
      <c r="A18" s="786"/>
      <c r="B18" s="31" t="s">
        <v>44</v>
      </c>
      <c r="C18" s="43">
        <f t="shared" si="1"/>
        <v>64</v>
      </c>
      <c r="D18" s="44">
        <f t="shared" si="2"/>
        <v>37</v>
      </c>
      <c r="E18" s="45">
        <f t="shared" si="2"/>
        <v>27</v>
      </c>
      <c r="F18" s="46">
        <v>0</v>
      </c>
      <c r="G18" s="47">
        <v>0</v>
      </c>
      <c r="H18" s="46">
        <v>11</v>
      </c>
      <c r="I18" s="47">
        <v>2</v>
      </c>
      <c r="J18" s="46">
        <v>12</v>
      </c>
      <c r="K18" s="48">
        <v>7</v>
      </c>
      <c r="L18" s="46">
        <v>14</v>
      </c>
      <c r="M18" s="48">
        <v>18</v>
      </c>
      <c r="N18" s="46">
        <v>0</v>
      </c>
      <c r="O18" s="48">
        <v>0</v>
      </c>
      <c r="P18" s="46">
        <v>0</v>
      </c>
      <c r="Q18" s="48">
        <v>0</v>
      </c>
      <c r="R18" s="46">
        <v>0</v>
      </c>
      <c r="S18" s="48">
        <v>0</v>
      </c>
      <c r="T18" s="46">
        <v>0</v>
      </c>
      <c r="U18" s="48">
        <v>0</v>
      </c>
      <c r="V18" s="46">
        <v>0</v>
      </c>
      <c r="W18" s="48">
        <v>0</v>
      </c>
      <c r="X18" s="46">
        <v>0</v>
      </c>
      <c r="Y18" s="48">
        <v>0</v>
      </c>
      <c r="Z18" s="46">
        <v>0</v>
      </c>
      <c r="AA18" s="48">
        <v>0</v>
      </c>
      <c r="AB18" s="46">
        <v>0</v>
      </c>
      <c r="AC18" s="48">
        <v>0</v>
      </c>
      <c r="AD18" s="46">
        <v>0</v>
      </c>
      <c r="AE18" s="48">
        <v>0</v>
      </c>
      <c r="AF18" s="46">
        <v>0</v>
      </c>
      <c r="AG18" s="48">
        <v>0</v>
      </c>
      <c r="AH18" s="46">
        <v>0</v>
      </c>
      <c r="AI18" s="48">
        <v>0</v>
      </c>
      <c r="AJ18" s="46">
        <v>0</v>
      </c>
      <c r="AK18" s="48">
        <v>0</v>
      </c>
      <c r="AL18" s="49">
        <v>0</v>
      </c>
      <c r="AM18" s="50">
        <v>0</v>
      </c>
      <c r="AN18" s="51">
        <v>64</v>
      </c>
      <c r="AO18" s="52">
        <v>0</v>
      </c>
      <c r="AP18" s="52">
        <v>20</v>
      </c>
      <c r="AQ18" s="47">
        <v>0</v>
      </c>
      <c r="AR18" s="53">
        <v>0</v>
      </c>
      <c r="AS18" s="47">
        <v>0</v>
      </c>
      <c r="AT18" s="46">
        <v>0</v>
      </c>
      <c r="AU18" s="48">
        <v>0</v>
      </c>
      <c r="AV18" s="47">
        <v>0</v>
      </c>
      <c r="AW18" t="str">
        <f t="shared" si="3"/>
        <v/>
      </c>
      <c r="CA18" s="29" t="str">
        <f t="shared" si="4"/>
        <v/>
      </c>
      <c r="CB18" s="29" t="str">
        <f t="shared" si="5"/>
        <v/>
      </c>
      <c r="CC18" s="29" t="str">
        <f t="shared" si="6"/>
        <v/>
      </c>
      <c r="CD18" s="29" t="str">
        <f t="shared" si="7"/>
        <v/>
      </c>
      <c r="CE18" s="29" t="str">
        <f t="shared" si="8"/>
        <v/>
      </c>
      <c r="CF18" s="29" t="str">
        <f t="shared" si="9"/>
        <v/>
      </c>
      <c r="CG18" s="29" t="str">
        <f t="shared" si="10"/>
        <v/>
      </c>
      <c r="CH18" s="29" t="str">
        <f t="shared" si="11"/>
        <v/>
      </c>
      <c r="CI18" s="29" t="str">
        <f t="shared" si="12"/>
        <v/>
      </c>
      <c r="CK18" s="30">
        <f t="shared" si="13"/>
        <v>0</v>
      </c>
      <c r="CL18" s="30">
        <f t="shared" si="14"/>
        <v>0</v>
      </c>
      <c r="CM18" s="30">
        <f t="shared" si="15"/>
        <v>0</v>
      </c>
      <c r="CN18" s="30">
        <f t="shared" si="16"/>
        <v>0</v>
      </c>
      <c r="CO18" s="30">
        <f t="shared" si="17"/>
        <v>0</v>
      </c>
      <c r="CP18" s="30">
        <f t="shared" si="18"/>
        <v>0</v>
      </c>
      <c r="CQ18" s="30">
        <f t="shared" si="19"/>
        <v>0</v>
      </c>
      <c r="CR18" s="30">
        <f t="shared" si="20"/>
        <v>0</v>
      </c>
      <c r="CS18" s="30">
        <f t="shared" si="21"/>
        <v>0</v>
      </c>
    </row>
    <row r="19" spans="1:97" ht="21" x14ac:dyDescent="0.25">
      <c r="A19" s="786"/>
      <c r="B19" s="31" t="s">
        <v>45</v>
      </c>
      <c r="C19" s="43">
        <f t="shared" si="1"/>
        <v>0</v>
      </c>
      <c r="D19" s="44">
        <f t="shared" si="2"/>
        <v>0</v>
      </c>
      <c r="E19" s="45">
        <f t="shared" si="2"/>
        <v>0</v>
      </c>
      <c r="F19" s="46"/>
      <c r="G19" s="47"/>
      <c r="H19" s="46"/>
      <c r="I19" s="47"/>
      <c r="J19" s="46"/>
      <c r="K19" s="48"/>
      <c r="L19" s="46"/>
      <c r="M19" s="48"/>
      <c r="N19" s="46"/>
      <c r="O19" s="48"/>
      <c r="P19" s="46"/>
      <c r="Q19" s="48"/>
      <c r="R19" s="46"/>
      <c r="S19" s="48"/>
      <c r="T19" s="46"/>
      <c r="U19" s="48"/>
      <c r="V19" s="46"/>
      <c r="W19" s="48"/>
      <c r="X19" s="46"/>
      <c r="Y19" s="48"/>
      <c r="Z19" s="46"/>
      <c r="AA19" s="48"/>
      <c r="AB19" s="46"/>
      <c r="AC19" s="48"/>
      <c r="AD19" s="46"/>
      <c r="AE19" s="48"/>
      <c r="AF19" s="46"/>
      <c r="AG19" s="48"/>
      <c r="AH19" s="46"/>
      <c r="AI19" s="48"/>
      <c r="AJ19" s="46"/>
      <c r="AK19" s="48"/>
      <c r="AL19" s="49"/>
      <c r="AM19" s="50"/>
      <c r="AN19" s="51"/>
      <c r="AO19" s="52"/>
      <c r="AP19" s="52"/>
      <c r="AQ19" s="47"/>
      <c r="AR19" s="53"/>
      <c r="AS19" s="47"/>
      <c r="AT19" s="46"/>
      <c r="AU19" s="48"/>
      <c r="AV19" s="47"/>
      <c r="AW19" t="str">
        <f t="shared" si="3"/>
        <v/>
      </c>
      <c r="CA19" s="29" t="str">
        <f t="shared" si="4"/>
        <v/>
      </c>
      <c r="CB19" s="29" t="str">
        <f t="shared" si="5"/>
        <v/>
      </c>
      <c r="CC19" s="29" t="str">
        <f t="shared" si="6"/>
        <v/>
      </c>
      <c r="CD19" s="29" t="str">
        <f t="shared" si="7"/>
        <v/>
      </c>
      <c r="CE19" s="29" t="str">
        <f t="shared" si="8"/>
        <v/>
      </c>
      <c r="CF19" s="29" t="str">
        <f t="shared" si="9"/>
        <v/>
      </c>
      <c r="CG19" s="29" t="str">
        <f t="shared" si="10"/>
        <v/>
      </c>
      <c r="CH19" s="29" t="str">
        <f t="shared" si="11"/>
        <v/>
      </c>
      <c r="CI19" s="29" t="str">
        <f t="shared" si="12"/>
        <v/>
      </c>
      <c r="CK19" s="30">
        <f t="shared" si="13"/>
        <v>0</v>
      </c>
      <c r="CL19" s="30">
        <f t="shared" si="14"/>
        <v>0</v>
      </c>
      <c r="CM19" s="30">
        <f t="shared" si="15"/>
        <v>0</v>
      </c>
      <c r="CN19" s="30">
        <f t="shared" si="16"/>
        <v>0</v>
      </c>
      <c r="CO19" s="30">
        <f t="shared" si="17"/>
        <v>0</v>
      </c>
      <c r="CP19" s="30">
        <f t="shared" si="18"/>
        <v>0</v>
      </c>
      <c r="CQ19" s="30">
        <f t="shared" si="19"/>
        <v>0</v>
      </c>
      <c r="CR19" s="30">
        <f t="shared" si="20"/>
        <v>0</v>
      </c>
      <c r="CS19" s="30">
        <f t="shared" si="21"/>
        <v>0</v>
      </c>
    </row>
    <row r="20" spans="1:97" ht="15" customHeight="1" x14ac:dyDescent="0.25">
      <c r="A20" s="786"/>
      <c r="B20" s="31" t="s">
        <v>46</v>
      </c>
      <c r="C20" s="43">
        <f t="shared" si="1"/>
        <v>0</v>
      </c>
      <c r="D20" s="44">
        <f t="shared" si="2"/>
        <v>0</v>
      </c>
      <c r="E20" s="45">
        <f t="shared" si="2"/>
        <v>0</v>
      </c>
      <c r="F20" s="46"/>
      <c r="G20" s="47"/>
      <c r="H20" s="46"/>
      <c r="I20" s="47"/>
      <c r="J20" s="46"/>
      <c r="K20" s="48"/>
      <c r="L20" s="46"/>
      <c r="M20" s="48"/>
      <c r="N20" s="46"/>
      <c r="O20" s="48"/>
      <c r="P20" s="46"/>
      <c r="Q20" s="48"/>
      <c r="R20" s="46"/>
      <c r="S20" s="48"/>
      <c r="T20" s="46"/>
      <c r="U20" s="48"/>
      <c r="V20" s="46"/>
      <c r="W20" s="48"/>
      <c r="X20" s="46"/>
      <c r="Y20" s="48"/>
      <c r="Z20" s="46"/>
      <c r="AA20" s="48"/>
      <c r="AB20" s="46"/>
      <c r="AC20" s="48"/>
      <c r="AD20" s="46"/>
      <c r="AE20" s="48"/>
      <c r="AF20" s="46"/>
      <c r="AG20" s="48"/>
      <c r="AH20" s="46"/>
      <c r="AI20" s="48"/>
      <c r="AJ20" s="46"/>
      <c r="AK20" s="48"/>
      <c r="AL20" s="49"/>
      <c r="AM20" s="50"/>
      <c r="AN20" s="51"/>
      <c r="AO20" s="52"/>
      <c r="AP20" s="52"/>
      <c r="AQ20" s="47"/>
      <c r="AR20" s="53"/>
      <c r="AS20" s="47"/>
      <c r="AT20" s="46"/>
      <c r="AU20" s="48"/>
      <c r="AV20" s="47"/>
      <c r="AW20" t="str">
        <f t="shared" si="3"/>
        <v/>
      </c>
      <c r="CA20" s="29" t="str">
        <f t="shared" si="4"/>
        <v/>
      </c>
      <c r="CB20" s="29" t="str">
        <f t="shared" si="5"/>
        <v/>
      </c>
      <c r="CC20" s="29" t="str">
        <f t="shared" si="6"/>
        <v/>
      </c>
      <c r="CD20" s="29" t="str">
        <f t="shared" si="7"/>
        <v/>
      </c>
      <c r="CE20" s="29" t="str">
        <f t="shared" si="8"/>
        <v/>
      </c>
      <c r="CF20" s="29" t="str">
        <f t="shared" si="9"/>
        <v/>
      </c>
      <c r="CG20" s="29" t="str">
        <f t="shared" si="10"/>
        <v/>
      </c>
      <c r="CH20" s="29" t="str">
        <f t="shared" si="11"/>
        <v/>
      </c>
      <c r="CI20" s="29" t="str">
        <f t="shared" si="12"/>
        <v/>
      </c>
      <c r="CK20" s="30">
        <f t="shared" si="13"/>
        <v>0</v>
      </c>
      <c r="CL20" s="30">
        <f t="shared" si="14"/>
        <v>0</v>
      </c>
      <c r="CM20" s="30">
        <f t="shared" si="15"/>
        <v>0</v>
      </c>
      <c r="CN20" s="30">
        <f t="shared" si="16"/>
        <v>0</v>
      </c>
      <c r="CO20" s="30">
        <f t="shared" si="17"/>
        <v>0</v>
      </c>
      <c r="CP20" s="30">
        <f t="shared" si="18"/>
        <v>0</v>
      </c>
      <c r="CQ20" s="30">
        <f t="shared" si="19"/>
        <v>0</v>
      </c>
      <c r="CR20" s="30">
        <f t="shared" si="20"/>
        <v>0</v>
      </c>
      <c r="CS20" s="30">
        <f t="shared" si="21"/>
        <v>0</v>
      </c>
    </row>
    <row r="21" spans="1:97" ht="21" x14ac:dyDescent="0.25">
      <c r="A21" s="786"/>
      <c r="B21" s="31" t="s">
        <v>47</v>
      </c>
      <c r="C21" s="43">
        <f t="shared" si="1"/>
        <v>0</v>
      </c>
      <c r="D21" s="54">
        <f t="shared" si="2"/>
        <v>0</v>
      </c>
      <c r="E21" s="45">
        <f t="shared" si="2"/>
        <v>0</v>
      </c>
      <c r="F21" s="46"/>
      <c r="G21" s="47"/>
      <c r="H21" s="46"/>
      <c r="I21" s="47"/>
      <c r="J21" s="46"/>
      <c r="K21" s="48"/>
      <c r="L21" s="46"/>
      <c r="M21" s="48"/>
      <c r="N21" s="46"/>
      <c r="O21" s="48"/>
      <c r="P21" s="46"/>
      <c r="Q21" s="48"/>
      <c r="R21" s="46"/>
      <c r="S21" s="48"/>
      <c r="T21" s="46"/>
      <c r="U21" s="48"/>
      <c r="V21" s="46"/>
      <c r="W21" s="48"/>
      <c r="X21" s="46"/>
      <c r="Y21" s="48"/>
      <c r="Z21" s="46"/>
      <c r="AA21" s="48"/>
      <c r="AB21" s="46"/>
      <c r="AC21" s="48"/>
      <c r="AD21" s="46"/>
      <c r="AE21" s="48"/>
      <c r="AF21" s="46"/>
      <c r="AG21" s="48"/>
      <c r="AH21" s="46"/>
      <c r="AI21" s="48"/>
      <c r="AJ21" s="46"/>
      <c r="AK21" s="48"/>
      <c r="AL21" s="49"/>
      <c r="AM21" s="50"/>
      <c r="AN21" s="51"/>
      <c r="AO21" s="52"/>
      <c r="AP21" s="52"/>
      <c r="AQ21" s="47"/>
      <c r="AR21" s="53"/>
      <c r="AS21" s="47"/>
      <c r="AT21" s="46"/>
      <c r="AU21" s="48"/>
      <c r="AV21" s="47"/>
      <c r="AW21" t="str">
        <f t="shared" si="3"/>
        <v/>
      </c>
      <c r="CA21" s="29" t="str">
        <f t="shared" si="4"/>
        <v/>
      </c>
      <c r="CB21" s="29" t="str">
        <f t="shared" si="5"/>
        <v/>
      </c>
      <c r="CC21" s="29" t="str">
        <f t="shared" si="6"/>
        <v/>
      </c>
      <c r="CD21" s="29" t="str">
        <f t="shared" si="7"/>
        <v/>
      </c>
      <c r="CE21" s="29" t="str">
        <f t="shared" si="8"/>
        <v/>
      </c>
      <c r="CF21" s="29" t="str">
        <f t="shared" si="9"/>
        <v/>
      </c>
      <c r="CG21" s="29" t="str">
        <f t="shared" si="10"/>
        <v/>
      </c>
      <c r="CH21" s="29" t="str">
        <f t="shared" si="11"/>
        <v/>
      </c>
      <c r="CI21" s="29" t="str">
        <f t="shared" si="12"/>
        <v/>
      </c>
      <c r="CK21" s="30">
        <f t="shared" si="13"/>
        <v>0</v>
      </c>
      <c r="CL21" s="30">
        <f t="shared" si="14"/>
        <v>0</v>
      </c>
      <c r="CM21" s="30">
        <f t="shared" si="15"/>
        <v>0</v>
      </c>
      <c r="CN21" s="30">
        <f t="shared" si="16"/>
        <v>0</v>
      </c>
      <c r="CO21" s="30">
        <f t="shared" si="17"/>
        <v>0</v>
      </c>
      <c r="CP21" s="30">
        <f t="shared" si="18"/>
        <v>0</v>
      </c>
      <c r="CQ21" s="30">
        <f t="shared" si="19"/>
        <v>0</v>
      </c>
      <c r="CR21" s="30">
        <f t="shared" si="20"/>
        <v>0</v>
      </c>
      <c r="CS21" s="30">
        <f t="shared" si="21"/>
        <v>0</v>
      </c>
    </row>
    <row r="22" spans="1:97" ht="15" customHeight="1" x14ac:dyDescent="0.25">
      <c r="A22" s="886"/>
      <c r="B22" s="55" t="s">
        <v>48</v>
      </c>
      <c r="C22" s="56">
        <f>SUM(D22+E22)</f>
        <v>545</v>
      </c>
      <c r="D22" s="57">
        <f t="shared" si="2"/>
        <v>212</v>
      </c>
      <c r="E22" s="58">
        <f>SUM(G22+I22+K22+M22+O22+Q22+S22+U22+W22+Y22+AA22+AC22+AE22+AG22+AI22+AK22+AM22)</f>
        <v>333</v>
      </c>
      <c r="F22" s="59">
        <f>SUM(F12:F21)</f>
        <v>0</v>
      </c>
      <c r="G22" s="60">
        <f t="shared" ref="G22:AS22" si="22">SUM(G12:G21)</f>
        <v>0</v>
      </c>
      <c r="H22" s="59">
        <f t="shared" si="22"/>
        <v>11</v>
      </c>
      <c r="I22" s="60">
        <f t="shared" si="22"/>
        <v>2</v>
      </c>
      <c r="J22" s="59">
        <f t="shared" si="22"/>
        <v>14</v>
      </c>
      <c r="K22" s="61">
        <f t="shared" si="22"/>
        <v>45</v>
      </c>
      <c r="L22" s="59">
        <f t="shared" si="22"/>
        <v>32</v>
      </c>
      <c r="M22" s="61">
        <f t="shared" si="22"/>
        <v>102</v>
      </c>
      <c r="N22" s="59">
        <f t="shared" si="22"/>
        <v>13</v>
      </c>
      <c r="O22" s="61">
        <f t="shared" si="22"/>
        <v>8</v>
      </c>
      <c r="P22" s="59">
        <f t="shared" si="22"/>
        <v>15</v>
      </c>
      <c r="Q22" s="61">
        <f t="shared" si="22"/>
        <v>2</v>
      </c>
      <c r="R22" s="59">
        <f t="shared" si="22"/>
        <v>13</v>
      </c>
      <c r="S22" s="61">
        <f t="shared" si="22"/>
        <v>20</v>
      </c>
      <c r="T22" s="59">
        <f t="shared" si="22"/>
        <v>20</v>
      </c>
      <c r="U22" s="61">
        <f t="shared" si="22"/>
        <v>27</v>
      </c>
      <c r="V22" s="59">
        <f t="shared" si="22"/>
        <v>18</v>
      </c>
      <c r="W22" s="61">
        <f t="shared" si="22"/>
        <v>14</v>
      </c>
      <c r="X22" s="59">
        <f t="shared" si="22"/>
        <v>15</v>
      </c>
      <c r="Y22" s="61">
        <f t="shared" si="22"/>
        <v>19</v>
      </c>
      <c r="Z22" s="59">
        <f t="shared" si="22"/>
        <v>18</v>
      </c>
      <c r="AA22" s="61">
        <f t="shared" si="22"/>
        <v>15</v>
      </c>
      <c r="AB22" s="59">
        <f t="shared" si="22"/>
        <v>13</v>
      </c>
      <c r="AC22" s="61">
        <f t="shared" si="22"/>
        <v>26</v>
      </c>
      <c r="AD22" s="59">
        <f t="shared" si="22"/>
        <v>13</v>
      </c>
      <c r="AE22" s="61">
        <f t="shared" si="22"/>
        <v>29</v>
      </c>
      <c r="AF22" s="59">
        <f t="shared" si="22"/>
        <v>7</v>
      </c>
      <c r="AG22" s="61">
        <f t="shared" si="22"/>
        <v>11</v>
      </c>
      <c r="AH22" s="59">
        <f t="shared" si="22"/>
        <v>8</v>
      </c>
      <c r="AI22" s="61">
        <f t="shared" si="22"/>
        <v>9</v>
      </c>
      <c r="AJ22" s="59">
        <f t="shared" si="22"/>
        <v>2</v>
      </c>
      <c r="AK22" s="61">
        <f t="shared" si="22"/>
        <v>0</v>
      </c>
      <c r="AL22" s="62">
        <f t="shared" si="22"/>
        <v>0</v>
      </c>
      <c r="AM22" s="63">
        <f t="shared" si="22"/>
        <v>4</v>
      </c>
      <c r="AN22" s="64">
        <f t="shared" si="22"/>
        <v>545</v>
      </c>
      <c r="AO22" s="65">
        <f t="shared" si="22"/>
        <v>2</v>
      </c>
      <c r="AP22" s="65">
        <f>SUM(AP12:AP21)</f>
        <v>46</v>
      </c>
      <c r="AQ22" s="60">
        <f t="shared" si="22"/>
        <v>0</v>
      </c>
      <c r="AR22" s="66">
        <f t="shared" si="22"/>
        <v>0</v>
      </c>
      <c r="AS22" s="60">
        <f t="shared" si="22"/>
        <v>0</v>
      </c>
      <c r="AT22" s="59">
        <f>SUM(AT12:AT21)</f>
        <v>0</v>
      </c>
      <c r="AU22" s="61">
        <f>SUM(AU12:AU21)</f>
        <v>0</v>
      </c>
      <c r="AV22" s="60">
        <f>SUM(AV12:AV21)</f>
        <v>0</v>
      </c>
    </row>
    <row r="23" spans="1:97" ht="15" customHeight="1" x14ac:dyDescent="0.25">
      <c r="A23" s="788" t="s">
        <v>49</v>
      </c>
      <c r="B23" s="789"/>
      <c r="C23" s="67">
        <f t="shared" si="1"/>
        <v>6</v>
      </c>
      <c r="D23" s="68">
        <f t="shared" si="2"/>
        <v>0</v>
      </c>
      <c r="E23" s="58">
        <f t="shared" si="2"/>
        <v>6</v>
      </c>
      <c r="F23" s="69">
        <v>0</v>
      </c>
      <c r="G23" s="70">
        <v>0</v>
      </c>
      <c r="H23" s="69">
        <v>0</v>
      </c>
      <c r="I23" s="70">
        <v>0</v>
      </c>
      <c r="J23" s="69">
        <v>0</v>
      </c>
      <c r="K23" s="71">
        <v>3</v>
      </c>
      <c r="L23" s="69">
        <v>0</v>
      </c>
      <c r="M23" s="71">
        <v>3</v>
      </c>
      <c r="N23" s="69">
        <v>0</v>
      </c>
      <c r="O23" s="71">
        <v>0</v>
      </c>
      <c r="P23" s="69">
        <v>0</v>
      </c>
      <c r="Q23" s="71">
        <v>0</v>
      </c>
      <c r="R23" s="69">
        <v>0</v>
      </c>
      <c r="S23" s="71">
        <v>0</v>
      </c>
      <c r="T23" s="69">
        <v>0</v>
      </c>
      <c r="U23" s="71">
        <v>0</v>
      </c>
      <c r="V23" s="69">
        <v>0</v>
      </c>
      <c r="W23" s="71">
        <v>0</v>
      </c>
      <c r="X23" s="69">
        <v>0</v>
      </c>
      <c r="Y23" s="71">
        <v>0</v>
      </c>
      <c r="Z23" s="69">
        <v>0</v>
      </c>
      <c r="AA23" s="71">
        <v>0</v>
      </c>
      <c r="AB23" s="69">
        <v>0</v>
      </c>
      <c r="AC23" s="71">
        <v>0</v>
      </c>
      <c r="AD23" s="69">
        <v>0</v>
      </c>
      <c r="AE23" s="71">
        <v>0</v>
      </c>
      <c r="AF23" s="69">
        <v>0</v>
      </c>
      <c r="AG23" s="71">
        <v>0</v>
      </c>
      <c r="AH23" s="69">
        <v>0</v>
      </c>
      <c r="AI23" s="71">
        <v>0</v>
      </c>
      <c r="AJ23" s="69">
        <v>0</v>
      </c>
      <c r="AK23" s="71">
        <v>0</v>
      </c>
      <c r="AL23" s="72">
        <v>0</v>
      </c>
      <c r="AM23" s="73">
        <v>0</v>
      </c>
      <c r="AN23" s="74">
        <v>6</v>
      </c>
      <c r="AO23" s="75">
        <v>0</v>
      </c>
      <c r="AP23" s="75">
        <v>0</v>
      </c>
      <c r="AQ23" s="70">
        <v>0</v>
      </c>
      <c r="AR23" s="76">
        <v>0</v>
      </c>
      <c r="AS23" s="70">
        <v>0</v>
      </c>
      <c r="AT23" s="69">
        <v>0</v>
      </c>
      <c r="AU23" s="71">
        <v>0</v>
      </c>
      <c r="AV23" s="70">
        <v>0</v>
      </c>
      <c r="AW23" t="str">
        <f t="shared" si="3"/>
        <v/>
      </c>
      <c r="CA23" s="29" t="str">
        <f t="shared" ref="CA23:CA26" si="23">IF(AND($C23&gt;0,AN23="")," * No olvide digitar la variable Beneficiarios. Digite Cero si no tiene.",IF(AN23&gt;$C23," * La variable Beneficiarios No puede ser mayor al Total Ambos Sexos.",""))</f>
        <v/>
      </c>
      <c r="CB23" s="29" t="str">
        <f t="shared" ref="CB23:CB26" si="24">IF(AND($C23&gt;0,AO23="")," * No olvide digitar la variable Niños, Niñas, adolescentes y Jóvenes SENAME. Digite Cero si no tiene.",IF(AO23&gt;$C23," * La variable Niños, Niñas, adolescentes y Jóvenes SENAME No puede ser mayor al Total Ambos Sexos.",""))</f>
        <v/>
      </c>
      <c r="CC23" s="29" t="str">
        <f t="shared" ref="CC23:CC26" si="25">IF(AND($C23&gt;0,AP23="")," * No olvide digitar la variable Niños, Niñas, adolescentes y Jóvenes Mejor Niñez. Digite Cero si no tiene.",IF(AP23&gt;$C23," * La variable Niños, Niñas, adolescentes y Jóvenes Mejor Niñez No puede ser mayor al Total Ambos Sexos.",""))</f>
        <v/>
      </c>
      <c r="CD23" s="29" t="str">
        <f t="shared" ref="CD23:CD26" si="26">IF(AND($C23&gt;0,AQ23="")," * No olvide digitar la variable Pueblos originarios. Digite Cero si no tiene.",IF(AQ23&gt;$C23," * La variable Pueblos Originarios No puede ser mayor al Total Ambos Sexos.",""))</f>
        <v/>
      </c>
      <c r="CE23" s="29" t="str">
        <f t="shared" ref="CE23:CE26" si="27">IF(AND($C23&gt;0,AR23="")," * No olvide digitar la variable Migrantes. Digite Cero si no tiene.",IF(AR23&gt;$C23," * La variable Migrantes No puede ser mayor al Total Ambos Sexos.",""))</f>
        <v/>
      </c>
      <c r="CF23" s="29" t="str">
        <f t="shared" ref="CF23:CF26" si="28">IF(AND($C23&gt;0,AS23="")," * No olvide digitar la variable Demencia. Digite Cero si no tiene.",IF(AS23&gt;$C23," * La variable Demencia No puede ser mayor al Total Ambos Sexos.",""))</f>
        <v/>
      </c>
      <c r="CG23" s="29" t="str">
        <f t="shared" ref="CG23:CG26" si="29">IF(AND($E23&gt;0,OR(AT23=""))," * No olvide digitar la variable Trans (Masculino). Digite Cero si no tiene.",IF((AT23)&gt;$E23," * La variable Trans (Masculino) No puede ser mayor al Total Mujeres.",""))</f>
        <v/>
      </c>
      <c r="CH23" s="29" t="str">
        <f t="shared" ref="CH23:CH26" si="30">IF(AND(D23&gt;0,OR(AU23=""))," * No olvide digitar la variable Trans (Femenino). Digite Cero si no tiene.",IF((AU23)&gt;D23," * La variable Trans (Femenino) No puede ser mayor al Total Hombres.",""))</f>
        <v/>
      </c>
      <c r="CI23" s="29" t="str">
        <f t="shared" ref="CI23:CI26" si="31">IF(AND($C23&gt;0,AV23="")," * No olvide digitar la variable Cuidadores de personas con demencia. Digite Cero si no tiene.",IF(AV23&gt;$C23," * La variable Cuidadores de personas con demencia No puede ser mayor al Total Ambos Sexos.",""))</f>
        <v/>
      </c>
      <c r="CK23" s="30">
        <f>IF(AND(C23&gt;0,AN23=""),1,IF(AN23&gt;C23,1,0))</f>
        <v>0</v>
      </c>
      <c r="CL23" s="30">
        <f>IF(AND(C23&gt;0,AO23=""),1,IF(AO23&gt;C23,1,0))</f>
        <v>0</v>
      </c>
      <c r="CM23" s="30">
        <f>IF(AND(C23&gt;0,AP23=""),1,IF(AP23&gt;C23,1,0))</f>
        <v>0</v>
      </c>
      <c r="CN23" s="30">
        <f>IF(AND(C23&gt;0,AQ23=""),1,IF(AQ23&gt;C23,1,0))</f>
        <v>0</v>
      </c>
      <c r="CO23" s="30">
        <f>IF(AND(C23&gt;0,AR23=""),1,IF(AR23&gt;C23,1,0))</f>
        <v>0</v>
      </c>
      <c r="CP23" s="30">
        <f>IF(AND(C23&gt;0,AS23=""),1,IF(AS23&gt;C23,1,0))</f>
        <v>0</v>
      </c>
      <c r="CQ23" s="30">
        <f>IF(AND(E23&gt;0,OR(AT23="")),1,IF((AT23)&gt;E23,1,0))</f>
        <v>0</v>
      </c>
      <c r="CR23" s="30">
        <f>IF(AND(D23&gt;0,OR(AU23="")),1,IF((AU23)&gt;D23,1,0))</f>
        <v>0</v>
      </c>
      <c r="CS23" s="30">
        <f t="shared" si="21"/>
        <v>0</v>
      </c>
    </row>
    <row r="24" spans="1:97" ht="15" customHeight="1" x14ac:dyDescent="0.25">
      <c r="A24" s="77" t="s">
        <v>50</v>
      </c>
      <c r="B24" s="78" t="s">
        <v>39</v>
      </c>
      <c r="C24" s="79">
        <f t="shared" si="1"/>
        <v>1</v>
      </c>
      <c r="D24" s="80">
        <f t="shared" si="2"/>
        <v>1</v>
      </c>
      <c r="E24" s="81">
        <f t="shared" si="2"/>
        <v>0</v>
      </c>
      <c r="F24" s="82">
        <v>0</v>
      </c>
      <c r="G24" s="83">
        <v>0</v>
      </c>
      <c r="H24" s="82">
        <v>0</v>
      </c>
      <c r="I24" s="83">
        <v>0</v>
      </c>
      <c r="J24" s="82">
        <v>0</v>
      </c>
      <c r="K24" s="84">
        <v>0</v>
      </c>
      <c r="L24" s="82">
        <v>0</v>
      </c>
      <c r="M24" s="84">
        <v>0</v>
      </c>
      <c r="N24" s="82">
        <v>0</v>
      </c>
      <c r="O24" s="84">
        <v>0</v>
      </c>
      <c r="P24" s="82">
        <v>0</v>
      </c>
      <c r="Q24" s="84">
        <v>0</v>
      </c>
      <c r="R24" s="82">
        <v>0</v>
      </c>
      <c r="S24" s="84">
        <v>0</v>
      </c>
      <c r="T24" s="82">
        <v>0</v>
      </c>
      <c r="U24" s="84">
        <v>0</v>
      </c>
      <c r="V24" s="82">
        <v>0</v>
      </c>
      <c r="W24" s="84">
        <v>0</v>
      </c>
      <c r="X24" s="82">
        <v>0</v>
      </c>
      <c r="Y24" s="84">
        <v>0</v>
      </c>
      <c r="Z24" s="82">
        <v>1</v>
      </c>
      <c r="AA24" s="84">
        <v>0</v>
      </c>
      <c r="AB24" s="82">
        <v>0</v>
      </c>
      <c r="AC24" s="84">
        <v>0</v>
      </c>
      <c r="AD24" s="82">
        <v>0</v>
      </c>
      <c r="AE24" s="84">
        <v>0</v>
      </c>
      <c r="AF24" s="82">
        <v>0</v>
      </c>
      <c r="AG24" s="84">
        <v>0</v>
      </c>
      <c r="AH24" s="82">
        <v>0</v>
      </c>
      <c r="AI24" s="84">
        <v>0</v>
      </c>
      <c r="AJ24" s="82">
        <v>0</v>
      </c>
      <c r="AK24" s="84">
        <v>0</v>
      </c>
      <c r="AL24" s="85">
        <v>0</v>
      </c>
      <c r="AM24" s="86">
        <v>0</v>
      </c>
      <c r="AN24" s="87">
        <v>1</v>
      </c>
      <c r="AO24" s="88">
        <v>0</v>
      </c>
      <c r="AP24" s="88">
        <v>0</v>
      </c>
      <c r="AQ24" s="83">
        <v>0</v>
      </c>
      <c r="AR24" s="89">
        <v>0</v>
      </c>
      <c r="AS24" s="83">
        <v>0</v>
      </c>
      <c r="AT24" s="82">
        <v>0</v>
      </c>
      <c r="AU24" s="84">
        <v>0</v>
      </c>
      <c r="AV24" s="83">
        <v>0</v>
      </c>
      <c r="AW24" t="str">
        <f>CA24&amp;CB24&amp;CC24&amp;CD24&amp;CE24&amp;CF24&amp;CG24&amp;CH24&amp;CI24</f>
        <v/>
      </c>
      <c r="CA24" s="29" t="str">
        <f t="shared" si="23"/>
        <v/>
      </c>
      <c r="CB24" s="29" t="str">
        <f t="shared" si="24"/>
        <v/>
      </c>
      <c r="CC24" s="29" t="str">
        <f t="shared" si="25"/>
        <v/>
      </c>
      <c r="CD24" s="29" t="str">
        <f t="shared" si="26"/>
        <v/>
      </c>
      <c r="CE24" s="29" t="str">
        <f t="shared" si="27"/>
        <v/>
      </c>
      <c r="CF24" s="29" t="str">
        <f t="shared" si="28"/>
        <v/>
      </c>
      <c r="CG24" s="29" t="str">
        <f t="shared" si="29"/>
        <v/>
      </c>
      <c r="CH24" s="29" t="str">
        <f t="shared" si="30"/>
        <v/>
      </c>
      <c r="CI24" s="29" t="str">
        <f t="shared" si="31"/>
        <v/>
      </c>
      <c r="CK24" s="30">
        <f>IF(AND(C24&gt;0,AN24=""),1,IF(AN24&gt;C24,1,0))</f>
        <v>0</v>
      </c>
      <c r="CL24" s="30">
        <f>IF(AND(C24&gt;0,AO24=""),1,IF(AO24&gt;C24,1,0))</f>
        <v>0</v>
      </c>
      <c r="CM24" s="30">
        <f>IF(AND(C24&gt;0,AP24=""),1,IF(AP24&gt;C24,1,0))</f>
        <v>0</v>
      </c>
      <c r="CN24" s="30">
        <f>IF(AND(C24&gt;0,AQ24=""),1,IF(AQ24&gt;C24,1,0))</f>
        <v>0</v>
      </c>
      <c r="CO24" s="30">
        <f>IF(AND(C24&gt;0,AR24=""),1,IF(AR24&gt;C24,1,0))</f>
        <v>0</v>
      </c>
      <c r="CP24" s="30">
        <f>IF(AND(C24&gt;0,AS24=""),1,IF(AS24&gt;C24,1,0))</f>
        <v>0</v>
      </c>
      <c r="CQ24" s="30">
        <f>IF(AND(E24&gt;0,OR(AT24="")),1,IF((AT24)&gt;E24,1,0))</f>
        <v>0</v>
      </c>
      <c r="CR24" s="30">
        <f>IF(AND(D24&gt;0,OR(AU24="")),1,IF((AU24)&gt;D24,1,0))</f>
        <v>0</v>
      </c>
      <c r="CS24" s="30">
        <f t="shared" si="21"/>
        <v>0</v>
      </c>
    </row>
    <row r="25" spans="1:97" ht="15" customHeight="1" x14ac:dyDescent="0.25">
      <c r="A25" s="785" t="s">
        <v>51</v>
      </c>
      <c r="B25" s="90" t="s">
        <v>39</v>
      </c>
      <c r="C25" s="18">
        <f t="shared" si="1"/>
        <v>299</v>
      </c>
      <c r="D25" s="19">
        <f t="shared" si="2"/>
        <v>74</v>
      </c>
      <c r="E25" s="20">
        <f t="shared" si="2"/>
        <v>225</v>
      </c>
      <c r="F25" s="21">
        <v>0</v>
      </c>
      <c r="G25" s="22">
        <v>0</v>
      </c>
      <c r="H25" s="21">
        <v>2</v>
      </c>
      <c r="I25" s="22">
        <v>3</v>
      </c>
      <c r="J25" s="21">
        <v>4</v>
      </c>
      <c r="K25" s="23">
        <v>21</v>
      </c>
      <c r="L25" s="21">
        <v>4</v>
      </c>
      <c r="M25" s="23">
        <v>68</v>
      </c>
      <c r="N25" s="21">
        <v>6</v>
      </c>
      <c r="O25" s="23">
        <v>12</v>
      </c>
      <c r="P25" s="21">
        <v>5</v>
      </c>
      <c r="Q25" s="23">
        <v>9</v>
      </c>
      <c r="R25" s="21">
        <v>10</v>
      </c>
      <c r="S25" s="23">
        <v>19</v>
      </c>
      <c r="T25" s="21">
        <v>8</v>
      </c>
      <c r="U25" s="23">
        <v>20</v>
      </c>
      <c r="V25" s="21">
        <v>7</v>
      </c>
      <c r="W25" s="23">
        <v>16</v>
      </c>
      <c r="X25" s="21">
        <v>9</v>
      </c>
      <c r="Y25" s="23">
        <v>15</v>
      </c>
      <c r="Z25" s="21">
        <v>7</v>
      </c>
      <c r="AA25" s="23">
        <v>10</v>
      </c>
      <c r="AB25" s="21">
        <v>1</v>
      </c>
      <c r="AC25" s="23">
        <v>16</v>
      </c>
      <c r="AD25" s="21">
        <v>5</v>
      </c>
      <c r="AE25" s="23">
        <v>6</v>
      </c>
      <c r="AF25" s="21">
        <v>5</v>
      </c>
      <c r="AG25" s="23">
        <v>5</v>
      </c>
      <c r="AH25" s="21">
        <v>1</v>
      </c>
      <c r="AI25" s="23">
        <v>2</v>
      </c>
      <c r="AJ25" s="21">
        <v>0</v>
      </c>
      <c r="AK25" s="23">
        <v>3</v>
      </c>
      <c r="AL25" s="24">
        <v>0</v>
      </c>
      <c r="AM25" s="25">
        <v>0</v>
      </c>
      <c r="AN25" s="26">
        <v>299</v>
      </c>
      <c r="AO25" s="27">
        <v>0</v>
      </c>
      <c r="AP25" s="27">
        <v>29</v>
      </c>
      <c r="AQ25" s="22">
        <v>5</v>
      </c>
      <c r="AR25" s="28">
        <v>0</v>
      </c>
      <c r="AS25" s="22">
        <v>0</v>
      </c>
      <c r="AT25" s="21">
        <v>0</v>
      </c>
      <c r="AU25" s="23">
        <v>0</v>
      </c>
      <c r="AV25" s="22">
        <v>0</v>
      </c>
      <c r="AW25" t="str">
        <f t="shared" si="3"/>
        <v/>
      </c>
      <c r="CA25" s="29" t="str">
        <f t="shared" si="23"/>
        <v/>
      </c>
      <c r="CB25" s="29" t="str">
        <f t="shared" si="24"/>
        <v/>
      </c>
      <c r="CC25" s="29" t="str">
        <f t="shared" si="25"/>
        <v/>
      </c>
      <c r="CD25" s="29" t="str">
        <f t="shared" si="26"/>
        <v/>
      </c>
      <c r="CE25" s="29" t="str">
        <f t="shared" si="27"/>
        <v/>
      </c>
      <c r="CF25" s="29" t="str">
        <f t="shared" si="28"/>
        <v/>
      </c>
      <c r="CG25" s="29" t="str">
        <f t="shared" si="29"/>
        <v/>
      </c>
      <c r="CH25" s="29" t="str">
        <f t="shared" si="30"/>
        <v/>
      </c>
      <c r="CI25" s="29" t="str">
        <f t="shared" si="31"/>
        <v/>
      </c>
      <c r="CK25" s="30">
        <f>IF(AND(C25&gt;0,AN25=""),1,IF(AN25&gt;C25,1,0))</f>
        <v>0</v>
      </c>
      <c r="CL25" s="30">
        <f>IF(AND(C25&gt;0,AO25=""),1,IF(AO25&gt;C25,1,0))</f>
        <v>0</v>
      </c>
      <c r="CM25" s="30">
        <f>IF(AND(C25&gt;0,AP25=""),1,IF(AP25&gt;C25,1,0))</f>
        <v>0</v>
      </c>
      <c r="CN25" s="30">
        <f>IF(AND(C25&gt;0,AQ25=""),1,IF(AQ25&gt;C25,1,0))</f>
        <v>0</v>
      </c>
      <c r="CO25" s="30">
        <f>IF(AND(C25&gt;0,AR25=""),1,IF(AR25&gt;C25,1,0))</f>
        <v>0</v>
      </c>
      <c r="CP25" s="30">
        <f>IF(AND(C25&gt;0,AS25=""),1,IF(AS25&gt;C25,1,0))</f>
        <v>0</v>
      </c>
      <c r="CQ25" s="30">
        <f>IF(AND(E25&gt;0,OR(AT25="")),1,IF((AT25)&gt;E25,1,0))</f>
        <v>0</v>
      </c>
      <c r="CR25" s="30">
        <f>IF(AND(D25&gt;0,OR(AU25="")),1,IF((AU25)&gt;D25,1,0))</f>
        <v>0</v>
      </c>
      <c r="CS25" s="30">
        <f>IF(AND($C25&gt;0,AV25=""),1,IF(AV25&gt;$C25,1,0))</f>
        <v>0</v>
      </c>
    </row>
    <row r="26" spans="1:97" ht="15" customHeight="1" x14ac:dyDescent="0.25">
      <c r="A26" s="886"/>
      <c r="B26" s="391" t="s">
        <v>52</v>
      </c>
      <c r="C26" s="380">
        <f t="shared" si="1"/>
        <v>0</v>
      </c>
      <c r="D26" s="93">
        <f t="shared" si="2"/>
        <v>0</v>
      </c>
      <c r="E26" s="392">
        <f t="shared" si="2"/>
        <v>0</v>
      </c>
      <c r="F26" s="95"/>
      <c r="G26" s="393"/>
      <c r="H26" s="95"/>
      <c r="I26" s="96"/>
      <c r="J26" s="95"/>
      <c r="K26" s="96"/>
      <c r="L26" s="95"/>
      <c r="M26" s="96"/>
      <c r="N26" s="95"/>
      <c r="O26" s="97"/>
      <c r="P26" s="95"/>
      <c r="Q26" s="393"/>
      <c r="R26" s="394"/>
      <c r="S26" s="96"/>
      <c r="T26" s="95"/>
      <c r="U26" s="96"/>
      <c r="V26" s="95"/>
      <c r="W26" s="96"/>
      <c r="X26" s="95"/>
      <c r="Y26" s="393"/>
      <c r="Z26" s="95"/>
      <c r="AA26" s="393"/>
      <c r="AB26" s="95"/>
      <c r="AC26" s="96"/>
      <c r="AD26" s="95"/>
      <c r="AE26" s="393"/>
      <c r="AF26" s="95"/>
      <c r="AG26" s="393"/>
      <c r="AH26" s="95"/>
      <c r="AI26" s="96"/>
      <c r="AJ26" s="95"/>
      <c r="AK26" s="96"/>
      <c r="AL26" s="98"/>
      <c r="AM26" s="99"/>
      <c r="AN26" s="100"/>
      <c r="AO26" s="101"/>
      <c r="AP26" s="101"/>
      <c r="AQ26" s="97"/>
      <c r="AR26" s="102"/>
      <c r="AS26" s="97"/>
      <c r="AT26" s="95"/>
      <c r="AU26" s="96"/>
      <c r="AV26" s="97"/>
      <c r="AW26" t="str">
        <f t="shared" si="3"/>
        <v/>
      </c>
      <c r="CA26" s="29" t="str">
        <f t="shared" si="23"/>
        <v/>
      </c>
      <c r="CB26" s="29" t="str">
        <f t="shared" si="24"/>
        <v/>
      </c>
      <c r="CC26" s="29" t="str">
        <f t="shared" si="25"/>
        <v/>
      </c>
      <c r="CD26" s="29" t="str">
        <f t="shared" si="26"/>
        <v/>
      </c>
      <c r="CE26" s="29" t="str">
        <f t="shared" si="27"/>
        <v/>
      </c>
      <c r="CF26" s="29" t="str">
        <f t="shared" si="28"/>
        <v/>
      </c>
      <c r="CG26" s="29" t="str">
        <f t="shared" si="29"/>
        <v/>
      </c>
      <c r="CH26" s="29" t="str">
        <f t="shared" si="30"/>
        <v/>
      </c>
      <c r="CI26" s="29" t="str">
        <f t="shared" si="31"/>
        <v/>
      </c>
      <c r="CK26" s="30">
        <f>IF(AND(C26&gt;0,AN26=""),1,IF(AN26&gt;C26,1,0))</f>
        <v>0</v>
      </c>
      <c r="CL26" s="30">
        <f>IF(AND(C26&gt;0,AO26=""),1,IF(AO26&gt;C26,1,0))</f>
        <v>0</v>
      </c>
      <c r="CM26" s="30">
        <f>IF(AND(C26&gt;0,AP26=""),1,IF(AP26&gt;C26,1,0))</f>
        <v>0</v>
      </c>
      <c r="CN26" s="30">
        <f>IF(AND(C26&gt;0,AQ26=""),1,IF(AQ26&gt;C26,1,0))</f>
        <v>0</v>
      </c>
      <c r="CO26" s="30">
        <f>IF(AND(C26&gt;0,AR26=""),1,IF(AR26&gt;C26,1,0))</f>
        <v>0</v>
      </c>
      <c r="CP26" s="30">
        <f>IF(AND(C26&gt;0,AS26=""),1,IF(AS26&gt;C26,1,0))</f>
        <v>0</v>
      </c>
      <c r="CQ26" s="30">
        <f>IF(AND(E26&gt;0,OR(AT26="")),1,IF((AT26)&gt;E26,1,0))</f>
        <v>0</v>
      </c>
      <c r="CR26" s="30">
        <f>IF(AND(D26&gt;0,OR(AU26="")),1,IF((AU26)&gt;D26,1,0))</f>
        <v>0</v>
      </c>
      <c r="CS26" s="30">
        <f t="shared" si="21"/>
        <v>0</v>
      </c>
    </row>
    <row r="27" spans="1:97" s="11" customFormat="1" ht="18" customHeight="1" x14ac:dyDescent="0.2">
      <c r="A27" s="103" t="s">
        <v>53</v>
      </c>
      <c r="B27" s="103"/>
      <c r="C27" s="5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"/>
      <c r="P27" s="10"/>
      <c r="Q27" s="10"/>
      <c r="R27" s="10"/>
      <c r="S27" s="10"/>
      <c r="T27" s="10"/>
      <c r="U27" s="10"/>
      <c r="V27" s="104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97" ht="21.75" customHeight="1" x14ac:dyDescent="0.25">
      <c r="A28" s="772" t="s">
        <v>3</v>
      </c>
      <c r="B28" s="772" t="s">
        <v>54</v>
      </c>
      <c r="C28" s="761" t="s">
        <v>55</v>
      </c>
      <c r="D28" s="775"/>
      <c r="E28" s="761" t="s">
        <v>56</v>
      </c>
      <c r="F28" s="762"/>
      <c r="G28" s="775"/>
      <c r="H28" s="761" t="s">
        <v>15</v>
      </c>
      <c r="I28" s="775"/>
      <c r="J28" s="761" t="s">
        <v>16</v>
      </c>
      <c r="K28" s="775"/>
      <c r="L28" s="761" t="s">
        <v>17</v>
      </c>
      <c r="M28" s="775"/>
      <c r="N28" s="761" t="s">
        <v>18</v>
      </c>
      <c r="O28" s="775"/>
      <c r="P28" s="761" t="s">
        <v>19</v>
      </c>
      <c r="Q28" s="775"/>
      <c r="R28" s="767" t="s">
        <v>20</v>
      </c>
      <c r="S28" s="768"/>
      <c r="T28" s="767" t="s">
        <v>21</v>
      </c>
      <c r="U28" s="768"/>
      <c r="V28" s="767" t="s">
        <v>22</v>
      </c>
      <c r="W28" s="768"/>
      <c r="X28" s="767" t="s">
        <v>23</v>
      </c>
      <c r="Y28" s="768"/>
      <c r="Z28" s="767" t="s">
        <v>24</v>
      </c>
      <c r="AA28" s="768"/>
      <c r="AB28" s="767" t="s">
        <v>25</v>
      </c>
      <c r="AC28" s="768"/>
      <c r="AD28" s="767" t="s">
        <v>26</v>
      </c>
      <c r="AE28" s="768"/>
      <c r="AF28" s="767" t="s">
        <v>27</v>
      </c>
      <c r="AG28" s="768"/>
      <c r="AH28" s="767" t="s">
        <v>28</v>
      </c>
      <c r="AI28" s="768"/>
      <c r="AJ28" s="767" t="s">
        <v>29</v>
      </c>
      <c r="AK28" s="768"/>
      <c r="AL28" s="767" t="s">
        <v>30</v>
      </c>
      <c r="AM28" s="768"/>
      <c r="AN28" s="767" t="s">
        <v>31</v>
      </c>
      <c r="AO28" s="769"/>
      <c r="AP28" s="764" t="s">
        <v>10</v>
      </c>
      <c r="AQ28" s="776" t="s">
        <v>11</v>
      </c>
      <c r="AR28" s="776" t="s">
        <v>8</v>
      </c>
      <c r="AS28" s="776" t="s">
        <v>9</v>
      </c>
      <c r="AT28" s="776" t="s">
        <v>57</v>
      </c>
      <c r="AU28" s="757" t="s">
        <v>58</v>
      </c>
    </row>
    <row r="29" spans="1:97" ht="42" x14ac:dyDescent="0.25">
      <c r="A29" s="875"/>
      <c r="B29" s="875"/>
      <c r="C29" s="390" t="s">
        <v>59</v>
      </c>
      <c r="D29" s="390" t="s">
        <v>60</v>
      </c>
      <c r="E29" s="15" t="s">
        <v>34</v>
      </c>
      <c r="F29" s="106" t="s">
        <v>35</v>
      </c>
      <c r="G29" s="107" t="s">
        <v>36</v>
      </c>
      <c r="H29" s="15" t="s">
        <v>35</v>
      </c>
      <c r="I29" s="107" t="s">
        <v>36</v>
      </c>
      <c r="J29" s="15" t="s">
        <v>35</v>
      </c>
      <c r="K29" s="107" t="s">
        <v>36</v>
      </c>
      <c r="L29" s="15" t="s">
        <v>35</v>
      </c>
      <c r="M29" s="107" t="s">
        <v>36</v>
      </c>
      <c r="N29" s="15" t="s">
        <v>35</v>
      </c>
      <c r="O29" s="107" t="s">
        <v>36</v>
      </c>
      <c r="P29" s="15" t="s">
        <v>35</v>
      </c>
      <c r="Q29" s="107" t="s">
        <v>36</v>
      </c>
      <c r="R29" s="15" t="s">
        <v>35</v>
      </c>
      <c r="S29" s="107" t="s">
        <v>36</v>
      </c>
      <c r="T29" s="15" t="s">
        <v>35</v>
      </c>
      <c r="U29" s="108" t="s">
        <v>36</v>
      </c>
      <c r="V29" s="15" t="s">
        <v>35</v>
      </c>
      <c r="W29" s="107" t="s">
        <v>36</v>
      </c>
      <c r="X29" s="15" t="s">
        <v>35</v>
      </c>
      <c r="Y29" s="107" t="s">
        <v>36</v>
      </c>
      <c r="Z29" s="15" t="s">
        <v>35</v>
      </c>
      <c r="AA29" s="107" t="s">
        <v>36</v>
      </c>
      <c r="AB29" s="15" t="s">
        <v>35</v>
      </c>
      <c r="AC29" s="107" t="s">
        <v>36</v>
      </c>
      <c r="AD29" s="15" t="s">
        <v>35</v>
      </c>
      <c r="AE29" s="107" t="s">
        <v>36</v>
      </c>
      <c r="AF29" s="15" t="s">
        <v>35</v>
      </c>
      <c r="AG29" s="107" t="s">
        <v>36</v>
      </c>
      <c r="AH29" s="15" t="s">
        <v>35</v>
      </c>
      <c r="AI29" s="107" t="s">
        <v>36</v>
      </c>
      <c r="AJ29" s="15" t="s">
        <v>35</v>
      </c>
      <c r="AK29" s="107" t="s">
        <v>36</v>
      </c>
      <c r="AL29" s="15" t="s">
        <v>35</v>
      </c>
      <c r="AM29" s="107" t="s">
        <v>36</v>
      </c>
      <c r="AN29" s="15" t="s">
        <v>35</v>
      </c>
      <c r="AO29" s="109" t="s">
        <v>36</v>
      </c>
      <c r="AP29" s="766"/>
      <c r="AQ29" s="778"/>
      <c r="AR29" s="778"/>
      <c r="AS29" s="778"/>
      <c r="AT29" s="778"/>
      <c r="AU29" s="874"/>
    </row>
    <row r="30" spans="1:97" x14ac:dyDescent="0.25">
      <c r="A30" s="90" t="s">
        <v>61</v>
      </c>
      <c r="B30" s="110">
        <f>SUM(C30:D30)</f>
        <v>0</v>
      </c>
      <c r="C30" s="22"/>
      <c r="D30" s="111"/>
      <c r="E30" s="112">
        <f>SUM(F30+G30)</f>
        <v>0</v>
      </c>
      <c r="F30" s="113">
        <f>SUM(H30+J30+L30+N30+P30+R30+T30+V30+X30+Z30+AB30+AD30+AF30+AH30+AJ30+AL30+AN30)</f>
        <v>0</v>
      </c>
      <c r="G30" s="114">
        <f>SUM(I30+K30+M30+O30+Q30+S30+U30+W30+Y30+AA30+AC30+AE30+AG30+AI30+AK30+AM30+AO30)</f>
        <v>0</v>
      </c>
      <c r="H30" s="21"/>
      <c r="I30" s="22"/>
      <c r="J30" s="21"/>
      <c r="K30" s="23"/>
      <c r="L30" s="21"/>
      <c r="M30" s="23"/>
      <c r="N30" s="21"/>
      <c r="O30" s="23"/>
      <c r="P30" s="21"/>
      <c r="Q30" s="22"/>
      <c r="R30" s="21"/>
      <c r="S30" s="22"/>
      <c r="T30" s="24"/>
      <c r="U30" s="23"/>
      <c r="V30" s="21"/>
      <c r="W30" s="23"/>
      <c r="X30" s="21"/>
      <c r="Y30" s="23"/>
      <c r="Z30" s="21"/>
      <c r="AA30" s="22"/>
      <c r="AB30" s="21"/>
      <c r="AC30" s="22"/>
      <c r="AD30" s="21"/>
      <c r="AE30" s="23"/>
      <c r="AF30" s="21"/>
      <c r="AG30" s="22"/>
      <c r="AH30" s="21"/>
      <c r="AI30" s="22"/>
      <c r="AJ30" s="21"/>
      <c r="AK30" s="23"/>
      <c r="AL30" s="21"/>
      <c r="AM30" s="23"/>
      <c r="AN30" s="24"/>
      <c r="AO30" s="25"/>
      <c r="AP30" s="26"/>
      <c r="AQ30" s="27"/>
      <c r="AR30" s="27"/>
      <c r="AS30" s="27"/>
      <c r="AT30" s="27"/>
      <c r="AU30" s="22"/>
      <c r="AV30" t="str">
        <f>CA30&amp;CB30&amp;CC30&amp;CD30&amp;CE30&amp;CF30</f>
        <v/>
      </c>
      <c r="CA30" s="29" t="str">
        <f>IF(AND($E30&gt;0,AP30=""),"  * No olvide digitar la variable Pueblos originarios. Digite Cero si no tiene.",IF(AP30&gt;E30," * La variable Pueblos originarios No puede ser mayor al Total Ambos Sexos.",""))</f>
        <v/>
      </c>
      <c r="CB30" s="29" t="str">
        <f>IF(AND($E30&gt;0,AQ30=""),"  * No olvide digitar la variable Migrantes. Digite Cero si no tiene.",IF(AQ30&gt;$E30," * La variable Migrantes No puede ser mayor al Total Ambos Sexos.",""))</f>
        <v/>
      </c>
      <c r="CC30" s="29" t="str">
        <f>IF(AND($E30&gt;0,AR30=""),"  * No olvide digitar la variable Niños, Niñas, adolescentes y jóvenes SENAME. Digite Cero si no tiene.",IF(AR30&gt;$E30," * La variable Niños, Niñas, adolescentes y jóvenes SENAME No puede ser mayor al Total Ambos Sexos.",""))</f>
        <v/>
      </c>
      <c r="CD30" s="29" t="str">
        <f>IF(AND($E30&gt;0,AS30=""),"  * No olvide digitar la variable Niños, Niñas, adolescentes y jóvenes Mejor Niñez. Digite Cero si no tiene.",IF(AS30&gt;$E30," * La variable Niños, Niñas, adolescentes y jóvenes Mejor Niñez No puede ser mayor al Total Ambos Sexos.",""))</f>
        <v/>
      </c>
      <c r="CE30" s="29" t="str">
        <f>IF(AND($E30&gt;0,AT30="")," * No olvide digitar la variable Personas con sospecha de demencia. Digite Cero si no tiene.",IF(AT30&gt;$E30," * La variable Personas con sospecha de demencia No puede ser mayor al Total Ambos Sexos.",""))</f>
        <v/>
      </c>
      <c r="CF30" s="29" t="str">
        <f>IF(AND($E30&gt;0,AU30="")," * No olvide digitar la variable Personas con diagnóstico de demencia. Digite Cero si no tiene.",IF(AU30&gt;$E30," * La variable Personas con diagnóstico de demencia No puede ser mayor al Total Ambos Sexos.",""))</f>
        <v/>
      </c>
      <c r="CK30" s="30">
        <f>IF(AND(E30&gt;0,AP30=""),1,IF(AP30&gt;E30,1,0))</f>
        <v>0</v>
      </c>
      <c r="CL30" s="30">
        <f>IF(AND(E30&gt;0,AQ30=""),1,IF(AQ30&gt;E30,1,0))</f>
        <v>0</v>
      </c>
      <c r="CM30" s="30">
        <f>IF(AND(E30&gt;0,AR30=""),1,IF(AR30&gt;E30,1,0))</f>
        <v>0</v>
      </c>
      <c r="CN30" s="30">
        <f>IF(AND(E30&gt;0,AS30=""),1,IF(AS30&gt;E30,1,0))</f>
        <v>0</v>
      </c>
      <c r="CO30" s="30">
        <f>IF(AND(E30&gt;0,AT30=""),1,IF(AT30&gt;E30,1,0))</f>
        <v>0</v>
      </c>
      <c r="CP30" s="30">
        <f>IF(AND(E30&gt;0,AU30=""),1,IF(AU30&gt;E30,1,0))</f>
        <v>0</v>
      </c>
    </row>
    <row r="31" spans="1:97" x14ac:dyDescent="0.25">
      <c r="A31" s="115" t="s">
        <v>62</v>
      </c>
      <c r="B31" s="116">
        <f>SUM(C31:D31)</f>
        <v>0</v>
      </c>
      <c r="C31" s="97"/>
      <c r="D31" s="117"/>
      <c r="E31" s="118">
        <f>SUM(F31+G31)</f>
        <v>0</v>
      </c>
      <c r="F31" s="119">
        <f>SUM(H31+J31+L31+N31+P31+R31+T31+V31+X31+Z31+AB31+AD31+AF31+AH31+AJ31+AL31+AN31)</f>
        <v>0</v>
      </c>
      <c r="G31" s="120">
        <f>SUM(I31+K31+M31+O31+Q31+S31+U31+W31+Y31+AA31+AC31+AE31+AG31+AI31+AK31+AM31+AO31)</f>
        <v>0</v>
      </c>
      <c r="H31" s="95"/>
      <c r="I31" s="97"/>
      <c r="J31" s="95"/>
      <c r="K31" s="96"/>
      <c r="L31" s="95"/>
      <c r="M31" s="96"/>
      <c r="N31" s="95"/>
      <c r="O31" s="96"/>
      <c r="P31" s="95"/>
      <c r="Q31" s="97"/>
      <c r="R31" s="95"/>
      <c r="S31" s="97"/>
      <c r="T31" s="98"/>
      <c r="U31" s="96"/>
      <c r="V31" s="95"/>
      <c r="W31" s="96"/>
      <c r="X31" s="95"/>
      <c r="Y31" s="96"/>
      <c r="Z31" s="95"/>
      <c r="AA31" s="97"/>
      <c r="AB31" s="95"/>
      <c r="AC31" s="97"/>
      <c r="AD31" s="95"/>
      <c r="AE31" s="96"/>
      <c r="AF31" s="95"/>
      <c r="AG31" s="97"/>
      <c r="AH31" s="95"/>
      <c r="AI31" s="97"/>
      <c r="AJ31" s="95"/>
      <c r="AK31" s="96"/>
      <c r="AL31" s="95"/>
      <c r="AM31" s="96"/>
      <c r="AN31" s="98"/>
      <c r="AO31" s="99"/>
      <c r="AP31" s="100"/>
      <c r="AQ31" s="101"/>
      <c r="AR31" s="101"/>
      <c r="AS31" s="101"/>
      <c r="AT31" s="101"/>
      <c r="AU31" s="97"/>
      <c r="AV31" t="str">
        <f>CA31&amp;CB31&amp;CC31&amp;CD31&amp;CE31&amp;CF31</f>
        <v/>
      </c>
      <c r="CA31" s="29" t="str">
        <f>IF(AND($E31&gt;0,AP31=""),"  * No olvide digitar la variable Pueblos originarios. Digite Cero si no tiene.",IF(AP31&gt;E31," * La variable Pueblos originarios No puede ser mayor al Total Ambos Sexos.",""))</f>
        <v/>
      </c>
      <c r="CB31" s="29" t="str">
        <f>IF(AND($E31&gt;0,AQ31=""),"  * No olvide digitar la variable Migrantes. Digite Cero si no tiene.",IF(AQ31&gt;$E31," * La variable Migrantes No puede ser mayor al Total Ambos Sexos.",""))</f>
        <v/>
      </c>
      <c r="CC31" s="29" t="str">
        <f>IF(AND($E31&gt;0,AR31=""),"  * No olvide digitar la variable Niños, Niñas, adolescentes y jóvenes SENAME. Digite Cero si no tiene.",IF(AR31&gt;$E31," * La variable Niños, Niñas, adolescentes y jóvenes SENAME No puede ser mayor al Total Ambos Sexos.",""))</f>
        <v/>
      </c>
      <c r="CD31" s="29" t="str">
        <f>IF(AND($E31&gt;0,AS31=""),"  * No olvide digitar la variable Niños, Niñas, adolescentes y jóvenes Mejor Niñez. Digite Cero si no tiene.",IF(AS31&gt;$E31," * La variable Niños, Niñas, adolescentes y jóvenes Mejor Niñez No puede ser mayor al Total Ambos Sexos.",""))</f>
        <v/>
      </c>
      <c r="CE31" s="29" t="str">
        <f>IF(AND($E31&gt;0,AT31="")," * No olvide digitar la variable Personas con sospecha de demencia. Digite Cero si no tiene.",IF(AT31&gt;$E31," * La variable Personas con sospecha de demencia No puede ser mayor al Total Ambos Sexos.",""))</f>
        <v/>
      </c>
      <c r="CF31" s="29" t="str">
        <f>IF(AND($E31&gt;0,AU31="")," * No olvide digitar la variable Personas con diagnóstico de demencia. Digite Cero si no tiene.",IF(AU31&gt;$E31," * La variable Personas con diagnóstico de demencia No puede ser mayor al Total Ambos Sexos.",""))</f>
        <v/>
      </c>
      <c r="CK31" s="30">
        <f>IF(AND(E31&gt;0,AP31=""),1,IF(AP31&gt;E31,1,0))</f>
        <v>0</v>
      </c>
      <c r="CL31" s="30">
        <f>IF(AND(E31&gt;0,AQ31=""),1,IF(AQ31&gt;E31,1,0))</f>
        <v>0</v>
      </c>
      <c r="CM31" s="30">
        <f>IF(AND(E31&gt;0,AR31=""),1,IF(AR31&gt;E31,1,0))</f>
        <v>0</v>
      </c>
      <c r="CN31" s="30">
        <f>IF(AND(E31&gt;0,AS31=""),1,IF(AS31&gt;E31,1,0))</f>
        <v>0</v>
      </c>
      <c r="CO31" s="30">
        <f>IF(AND(E31&gt;0,AT31=""),1,IF(AT31&gt;E31,1,0))</f>
        <v>0</v>
      </c>
      <c r="CP31" s="30">
        <f>IF(AND(E31&gt;0,AU31=""),1,IF(AU31&gt;E31,1,0))</f>
        <v>0</v>
      </c>
    </row>
    <row r="32" spans="1:97" s="124" customFormat="1" ht="15" customHeight="1" x14ac:dyDescent="0.15">
      <c r="A32" s="121" t="s">
        <v>48</v>
      </c>
      <c r="B32" s="122">
        <f t="shared" ref="B32:H32" si="32">SUM(B30:B31)</f>
        <v>0</v>
      </c>
      <c r="C32" s="60">
        <f t="shared" si="32"/>
        <v>0</v>
      </c>
      <c r="D32" s="122">
        <f t="shared" si="32"/>
        <v>0</v>
      </c>
      <c r="E32" s="66">
        <f t="shared" si="32"/>
        <v>0</v>
      </c>
      <c r="F32" s="66">
        <f t="shared" si="32"/>
        <v>0</v>
      </c>
      <c r="G32" s="66">
        <f t="shared" si="32"/>
        <v>0</v>
      </c>
      <c r="H32" s="59">
        <f t="shared" si="32"/>
        <v>0</v>
      </c>
      <c r="I32" s="66">
        <f t="shared" ref="I32:AU32" si="33">SUM(I30:I31)</f>
        <v>0</v>
      </c>
      <c r="J32" s="59">
        <f t="shared" si="33"/>
        <v>0</v>
      </c>
      <c r="K32" s="66">
        <f t="shared" si="33"/>
        <v>0</v>
      </c>
      <c r="L32" s="59">
        <f t="shared" si="33"/>
        <v>0</v>
      </c>
      <c r="M32" s="66">
        <f t="shared" si="33"/>
        <v>0</v>
      </c>
      <c r="N32" s="59">
        <f t="shared" si="33"/>
        <v>0</v>
      </c>
      <c r="O32" s="66">
        <f t="shared" si="33"/>
        <v>0</v>
      </c>
      <c r="P32" s="59">
        <f t="shared" si="33"/>
        <v>0</v>
      </c>
      <c r="Q32" s="66">
        <f t="shared" si="33"/>
        <v>0</v>
      </c>
      <c r="R32" s="59">
        <f t="shared" si="33"/>
        <v>0</v>
      </c>
      <c r="S32" s="66">
        <f t="shared" si="33"/>
        <v>0</v>
      </c>
      <c r="T32" s="59">
        <f t="shared" si="33"/>
        <v>0</v>
      </c>
      <c r="U32" s="66">
        <f t="shared" si="33"/>
        <v>0</v>
      </c>
      <c r="V32" s="59">
        <f t="shared" si="33"/>
        <v>0</v>
      </c>
      <c r="W32" s="66">
        <f t="shared" si="33"/>
        <v>0</v>
      </c>
      <c r="X32" s="59">
        <f t="shared" si="33"/>
        <v>0</v>
      </c>
      <c r="Y32" s="66">
        <f t="shared" si="33"/>
        <v>0</v>
      </c>
      <c r="Z32" s="59">
        <f t="shared" si="33"/>
        <v>0</v>
      </c>
      <c r="AA32" s="66">
        <f t="shared" si="33"/>
        <v>0</v>
      </c>
      <c r="AB32" s="59">
        <f t="shared" si="33"/>
        <v>0</v>
      </c>
      <c r="AC32" s="66">
        <f t="shared" si="33"/>
        <v>0</v>
      </c>
      <c r="AD32" s="59">
        <f t="shared" si="33"/>
        <v>0</v>
      </c>
      <c r="AE32" s="66">
        <f t="shared" si="33"/>
        <v>0</v>
      </c>
      <c r="AF32" s="59">
        <f t="shared" si="33"/>
        <v>0</v>
      </c>
      <c r="AG32" s="66">
        <f t="shared" si="33"/>
        <v>0</v>
      </c>
      <c r="AH32" s="59">
        <f t="shared" si="33"/>
        <v>0</v>
      </c>
      <c r="AI32" s="66">
        <f t="shared" si="33"/>
        <v>0</v>
      </c>
      <c r="AJ32" s="59">
        <f t="shared" si="33"/>
        <v>0</v>
      </c>
      <c r="AK32" s="66">
        <f t="shared" si="33"/>
        <v>0</v>
      </c>
      <c r="AL32" s="59">
        <f t="shared" si="33"/>
        <v>0</v>
      </c>
      <c r="AM32" s="66">
        <f t="shared" si="33"/>
        <v>0</v>
      </c>
      <c r="AN32" s="59">
        <f t="shared" si="33"/>
        <v>0</v>
      </c>
      <c r="AO32" s="123">
        <f t="shared" si="33"/>
        <v>0</v>
      </c>
      <c r="AP32" s="64">
        <f t="shared" si="33"/>
        <v>0</v>
      </c>
      <c r="AQ32" s="65">
        <f t="shared" si="33"/>
        <v>0</v>
      </c>
      <c r="AR32" s="65">
        <f t="shared" si="33"/>
        <v>0</v>
      </c>
      <c r="AS32" s="65">
        <f t="shared" si="33"/>
        <v>0</v>
      </c>
      <c r="AT32" s="65">
        <f t="shared" si="33"/>
        <v>0</v>
      </c>
      <c r="AU32" s="60">
        <f t="shared" si="33"/>
        <v>0</v>
      </c>
    </row>
    <row r="33" spans="1:42" s="11" customFormat="1" ht="12" x14ac:dyDescent="0.2">
      <c r="A33" s="103" t="s">
        <v>63</v>
      </c>
      <c r="B33" s="103"/>
      <c r="C33" s="5"/>
      <c r="D33" s="103"/>
      <c r="E33" s="103"/>
      <c r="F33" s="103"/>
      <c r="G33" s="103"/>
      <c r="H33" s="103"/>
      <c r="I33" s="103"/>
      <c r="J33" s="103"/>
      <c r="K33" s="103"/>
      <c r="L33" s="103"/>
      <c r="M33" s="103"/>
    </row>
    <row r="34" spans="1:42" ht="15" customHeight="1" x14ac:dyDescent="0.25">
      <c r="A34" s="772" t="s">
        <v>3</v>
      </c>
      <c r="B34" s="772" t="s">
        <v>64</v>
      </c>
      <c r="C34" s="761" t="s">
        <v>65</v>
      </c>
      <c r="D34" s="775"/>
      <c r="E34" s="761" t="s">
        <v>56</v>
      </c>
      <c r="F34" s="762"/>
      <c r="G34" s="775"/>
      <c r="H34" s="790" t="s">
        <v>66</v>
      </c>
      <c r="I34" s="791"/>
      <c r="J34" s="791"/>
      <c r="K34" s="791"/>
      <c r="L34" s="791"/>
      <c r="M34" s="792"/>
    </row>
    <row r="35" spans="1:42" ht="42" x14ac:dyDescent="0.25">
      <c r="A35" s="875"/>
      <c r="B35" s="875"/>
      <c r="C35" s="15" t="s">
        <v>59</v>
      </c>
      <c r="D35" s="378" t="s">
        <v>67</v>
      </c>
      <c r="E35" s="15" t="s">
        <v>34</v>
      </c>
      <c r="F35" s="106" t="s">
        <v>35</v>
      </c>
      <c r="G35" s="126" t="s">
        <v>36</v>
      </c>
      <c r="H35" s="127" t="s">
        <v>68</v>
      </c>
      <c r="I35" s="128" t="s">
        <v>69</v>
      </c>
      <c r="J35" s="128" t="s">
        <v>70</v>
      </c>
      <c r="K35" s="128" t="s">
        <v>71</v>
      </c>
      <c r="L35" s="128" t="s">
        <v>72</v>
      </c>
      <c r="M35" s="129" t="s">
        <v>73</v>
      </c>
    </row>
    <row r="36" spans="1:42" x14ac:dyDescent="0.25">
      <c r="A36" s="90" t="s">
        <v>61</v>
      </c>
      <c r="B36" s="110">
        <f>SUM(C36:D36)</f>
        <v>0</v>
      </c>
      <c r="C36" s="21"/>
      <c r="D36" s="22"/>
      <c r="E36" s="130">
        <f>SUM(F36:G36)</f>
        <v>0</v>
      </c>
      <c r="F36" s="28"/>
      <c r="G36" s="22"/>
      <c r="H36" s="21"/>
      <c r="I36" s="27"/>
      <c r="J36" s="27"/>
      <c r="K36" s="27"/>
      <c r="L36" s="27"/>
      <c r="M36" s="23"/>
    </row>
    <row r="37" spans="1:42" x14ac:dyDescent="0.25">
      <c r="A37" s="379" t="s">
        <v>62</v>
      </c>
      <c r="B37" s="395">
        <f>SUM(C37:D37)</f>
        <v>0</v>
      </c>
      <c r="C37" s="396"/>
      <c r="D37" s="393"/>
      <c r="E37" s="397">
        <f>SUM(F37:G37)</f>
        <v>0</v>
      </c>
      <c r="F37" s="398"/>
      <c r="G37" s="393"/>
      <c r="H37" s="396"/>
      <c r="I37" s="134"/>
      <c r="J37" s="134"/>
      <c r="K37" s="134"/>
      <c r="L37" s="134"/>
      <c r="M37" s="135"/>
    </row>
    <row r="38" spans="1:42" x14ac:dyDescent="0.25">
      <c r="A38" s="121" t="s">
        <v>48</v>
      </c>
      <c r="B38" s="122">
        <f t="shared" ref="B38:M38" si="34">SUM(B36:B37)</f>
        <v>0</v>
      </c>
      <c r="C38" s="136">
        <f t="shared" si="34"/>
        <v>0</v>
      </c>
      <c r="D38" s="137">
        <f t="shared" si="34"/>
        <v>0</v>
      </c>
      <c r="E38" s="136">
        <f t="shared" si="34"/>
        <v>0</v>
      </c>
      <c r="F38" s="138">
        <f t="shared" si="34"/>
        <v>0</v>
      </c>
      <c r="G38" s="138">
        <f t="shared" si="34"/>
        <v>0</v>
      </c>
      <c r="H38" s="136">
        <f t="shared" si="34"/>
        <v>0</v>
      </c>
      <c r="I38" s="139">
        <f t="shared" si="34"/>
        <v>0</v>
      </c>
      <c r="J38" s="139">
        <f t="shared" si="34"/>
        <v>0</v>
      </c>
      <c r="K38" s="139">
        <f t="shared" si="34"/>
        <v>0</v>
      </c>
      <c r="L38" s="139">
        <f t="shared" si="34"/>
        <v>0</v>
      </c>
      <c r="M38" s="140">
        <f t="shared" si="34"/>
        <v>0</v>
      </c>
    </row>
    <row r="39" spans="1:42" s="11" customFormat="1" ht="12" x14ac:dyDescent="0.2">
      <c r="A39" s="141" t="s">
        <v>74</v>
      </c>
      <c r="B39" s="6"/>
      <c r="C39" s="6"/>
    </row>
    <row r="40" spans="1:42" x14ac:dyDescent="0.25">
      <c r="A40" s="142" t="s">
        <v>3</v>
      </c>
      <c r="B40" s="143" t="s">
        <v>4</v>
      </c>
      <c r="C40" s="143" t="s">
        <v>5</v>
      </c>
    </row>
    <row r="41" spans="1:42" x14ac:dyDescent="0.25">
      <c r="A41" s="785" t="s">
        <v>75</v>
      </c>
      <c r="B41" s="78" t="s">
        <v>52</v>
      </c>
      <c r="C41" s="144"/>
    </row>
    <row r="42" spans="1:42" x14ac:dyDescent="0.25">
      <c r="A42" s="886"/>
      <c r="B42" s="145" t="s">
        <v>39</v>
      </c>
      <c r="C42" s="146"/>
    </row>
    <row r="43" spans="1:42" x14ac:dyDescent="0.25">
      <c r="A43" s="785" t="s">
        <v>76</v>
      </c>
      <c r="B43" s="78" t="s">
        <v>52</v>
      </c>
      <c r="C43" s="144"/>
    </row>
    <row r="44" spans="1:42" x14ac:dyDescent="0.25">
      <c r="A44" s="886"/>
      <c r="B44" s="147" t="s">
        <v>39</v>
      </c>
      <c r="C44" s="117"/>
    </row>
    <row r="45" spans="1:42" s="11" customFormat="1" ht="12" x14ac:dyDescent="0.2">
      <c r="A45" s="103" t="s">
        <v>77</v>
      </c>
      <c r="B45" s="148"/>
      <c r="C45" s="148"/>
      <c r="D45" s="399"/>
      <c r="E45" s="399"/>
      <c r="F45" s="399"/>
      <c r="G45" s="399"/>
      <c r="H45" s="399"/>
      <c r="I45" s="399"/>
      <c r="J45" s="399"/>
      <c r="K45" s="399"/>
      <c r="L45" s="400"/>
      <c r="M45" s="401"/>
      <c r="N45" s="402"/>
      <c r="O45" s="351"/>
      <c r="P45" s="351"/>
      <c r="Q45" s="351"/>
      <c r="R45" s="351"/>
      <c r="S45" s="351"/>
      <c r="T45" s="351"/>
      <c r="U45" s="351"/>
      <c r="V45" s="403"/>
      <c r="W45" s="351"/>
      <c r="X45" s="351"/>
      <c r="Y45" s="351"/>
      <c r="Z45" s="351"/>
      <c r="AA45" s="351"/>
      <c r="AB45" s="351"/>
      <c r="AC45" s="351"/>
      <c r="AD45" s="351"/>
      <c r="AE45" s="351"/>
      <c r="AF45" s="351"/>
      <c r="AG45" s="351"/>
      <c r="AH45" s="351"/>
      <c r="AI45" s="351"/>
      <c r="AJ45" s="351"/>
      <c r="AK45" s="351"/>
      <c r="AL45" s="351"/>
      <c r="AM45" s="351"/>
      <c r="AN45" s="155"/>
      <c r="AO45" s="156"/>
      <c r="AP45" s="156"/>
    </row>
    <row r="46" spans="1:42" ht="15" customHeight="1" x14ac:dyDescent="0.25">
      <c r="A46" s="793" t="s">
        <v>78</v>
      </c>
      <c r="B46" s="794"/>
      <c r="C46" s="799" t="s">
        <v>5</v>
      </c>
      <c r="D46" s="800"/>
      <c r="E46" s="801"/>
      <c r="F46" s="761" t="s">
        <v>6</v>
      </c>
      <c r="G46" s="762"/>
      <c r="H46" s="762"/>
      <c r="I46" s="762"/>
      <c r="J46" s="762"/>
      <c r="K46" s="762"/>
      <c r="L46" s="762"/>
      <c r="M46" s="762"/>
      <c r="N46" s="762"/>
      <c r="O46" s="762"/>
      <c r="P46" s="762"/>
      <c r="Q46" s="762"/>
      <c r="R46" s="762"/>
      <c r="S46" s="762"/>
      <c r="T46" s="762"/>
      <c r="U46" s="762"/>
      <c r="V46" s="762"/>
      <c r="W46" s="762"/>
      <c r="X46" s="762"/>
      <c r="Y46" s="762"/>
      <c r="Z46" s="762"/>
      <c r="AA46" s="762"/>
      <c r="AB46" s="762"/>
      <c r="AC46" s="762"/>
      <c r="AD46" s="762"/>
      <c r="AE46" s="762"/>
      <c r="AF46" s="762"/>
      <c r="AG46" s="762"/>
      <c r="AH46" s="762"/>
      <c r="AI46" s="762"/>
      <c r="AJ46" s="762"/>
      <c r="AK46" s="763"/>
      <c r="AL46" s="764" t="s">
        <v>7</v>
      </c>
      <c r="AM46" s="776" t="s">
        <v>10</v>
      </c>
      <c r="AN46" s="757" t="s">
        <v>11</v>
      </c>
    </row>
    <row r="47" spans="1:42" x14ac:dyDescent="0.25">
      <c r="A47" s="795"/>
      <c r="B47" s="796"/>
      <c r="C47" s="889"/>
      <c r="D47" s="890"/>
      <c r="E47" s="891"/>
      <c r="F47" s="761" t="s">
        <v>16</v>
      </c>
      <c r="G47" s="775"/>
      <c r="H47" s="761" t="s">
        <v>17</v>
      </c>
      <c r="I47" s="775"/>
      <c r="J47" s="761" t="s">
        <v>18</v>
      </c>
      <c r="K47" s="775"/>
      <c r="L47" s="761" t="s">
        <v>19</v>
      </c>
      <c r="M47" s="775"/>
      <c r="N47" s="767" t="s">
        <v>20</v>
      </c>
      <c r="O47" s="768"/>
      <c r="P47" s="767" t="s">
        <v>21</v>
      </c>
      <c r="Q47" s="768"/>
      <c r="R47" s="767" t="s">
        <v>22</v>
      </c>
      <c r="S47" s="768"/>
      <c r="T47" s="767" t="s">
        <v>23</v>
      </c>
      <c r="U47" s="768"/>
      <c r="V47" s="767" t="s">
        <v>24</v>
      </c>
      <c r="W47" s="768"/>
      <c r="X47" s="767" t="s">
        <v>25</v>
      </c>
      <c r="Y47" s="768"/>
      <c r="Z47" s="767" t="s">
        <v>26</v>
      </c>
      <c r="AA47" s="768"/>
      <c r="AB47" s="767" t="s">
        <v>27</v>
      </c>
      <c r="AC47" s="768"/>
      <c r="AD47" s="767" t="s">
        <v>28</v>
      </c>
      <c r="AE47" s="768"/>
      <c r="AF47" s="767" t="s">
        <v>29</v>
      </c>
      <c r="AG47" s="768"/>
      <c r="AH47" s="767" t="s">
        <v>30</v>
      </c>
      <c r="AI47" s="768"/>
      <c r="AJ47" s="767" t="s">
        <v>31</v>
      </c>
      <c r="AK47" s="769"/>
      <c r="AL47" s="765"/>
      <c r="AM47" s="777"/>
      <c r="AN47" s="779"/>
    </row>
    <row r="48" spans="1:42" x14ac:dyDescent="0.25">
      <c r="A48" s="887"/>
      <c r="B48" s="888"/>
      <c r="C48" s="157" t="s">
        <v>34</v>
      </c>
      <c r="D48" s="158" t="s">
        <v>35</v>
      </c>
      <c r="E48" s="404" t="s">
        <v>36</v>
      </c>
      <c r="F48" s="15" t="s">
        <v>35</v>
      </c>
      <c r="G48" s="107" t="s">
        <v>36</v>
      </c>
      <c r="H48" s="15" t="s">
        <v>35</v>
      </c>
      <c r="I48" s="107" t="s">
        <v>36</v>
      </c>
      <c r="J48" s="15" t="s">
        <v>35</v>
      </c>
      <c r="K48" s="107" t="s">
        <v>36</v>
      </c>
      <c r="L48" s="15" t="s">
        <v>35</v>
      </c>
      <c r="M48" s="107" t="s">
        <v>36</v>
      </c>
      <c r="N48" s="15" t="s">
        <v>35</v>
      </c>
      <c r="O48" s="107" t="s">
        <v>36</v>
      </c>
      <c r="P48" s="15" t="s">
        <v>35</v>
      </c>
      <c r="Q48" s="107" t="s">
        <v>36</v>
      </c>
      <c r="R48" s="15" t="s">
        <v>35</v>
      </c>
      <c r="S48" s="107" t="s">
        <v>36</v>
      </c>
      <c r="T48" s="15" t="s">
        <v>35</v>
      </c>
      <c r="U48" s="107" t="s">
        <v>36</v>
      </c>
      <c r="V48" s="15" t="s">
        <v>35</v>
      </c>
      <c r="W48" s="107" t="s">
        <v>36</v>
      </c>
      <c r="X48" s="15" t="s">
        <v>35</v>
      </c>
      <c r="Y48" s="107" t="s">
        <v>36</v>
      </c>
      <c r="Z48" s="15" t="s">
        <v>35</v>
      </c>
      <c r="AA48" s="107" t="s">
        <v>36</v>
      </c>
      <c r="AB48" s="15" t="s">
        <v>35</v>
      </c>
      <c r="AC48" s="107" t="s">
        <v>36</v>
      </c>
      <c r="AD48" s="15" t="s">
        <v>35</v>
      </c>
      <c r="AE48" s="107" t="s">
        <v>36</v>
      </c>
      <c r="AF48" s="15" t="s">
        <v>35</v>
      </c>
      <c r="AG48" s="107" t="s">
        <v>36</v>
      </c>
      <c r="AH48" s="15" t="s">
        <v>35</v>
      </c>
      <c r="AI48" s="107" t="s">
        <v>36</v>
      </c>
      <c r="AJ48" s="160" t="s">
        <v>35</v>
      </c>
      <c r="AK48" s="109" t="s">
        <v>36</v>
      </c>
      <c r="AL48" s="766"/>
      <c r="AM48" s="778"/>
      <c r="AN48" s="874"/>
    </row>
    <row r="49" spans="1:91" x14ac:dyDescent="0.25">
      <c r="A49" s="161" t="s">
        <v>79</v>
      </c>
      <c r="B49" s="161" t="s">
        <v>80</v>
      </c>
      <c r="C49" s="18">
        <f>SUM(D49+E49)</f>
        <v>0</v>
      </c>
      <c r="D49" s="19">
        <f>SUM(F49+H49+J49+L49+N49+P49+R49+T49+V49+X49+Z49+AB49+AD49+AF49+AH49+AJ49)</f>
        <v>0</v>
      </c>
      <c r="E49" s="20">
        <f>SUM(G49+I49+K49+M49+O49+Q49+S49+U49+W49+Y49+AA49+AC49+AE49+AG49+AI49+AK49)</f>
        <v>0</v>
      </c>
      <c r="F49" s="21"/>
      <c r="G49" s="28"/>
      <c r="H49" s="21"/>
      <c r="I49" s="28"/>
      <c r="J49" s="21"/>
      <c r="K49" s="23"/>
      <c r="L49" s="21"/>
      <c r="M49" s="23"/>
      <c r="N49" s="24"/>
      <c r="O49" s="23"/>
      <c r="P49" s="24"/>
      <c r="Q49" s="23"/>
      <c r="R49" s="24"/>
      <c r="S49" s="23"/>
      <c r="T49" s="24"/>
      <c r="U49" s="23"/>
      <c r="V49" s="24"/>
      <c r="W49" s="23"/>
      <c r="X49" s="24"/>
      <c r="Y49" s="23"/>
      <c r="Z49" s="24"/>
      <c r="AA49" s="23"/>
      <c r="AB49" s="24"/>
      <c r="AC49" s="23"/>
      <c r="AD49" s="24"/>
      <c r="AE49" s="23"/>
      <c r="AF49" s="24"/>
      <c r="AG49" s="23"/>
      <c r="AH49" s="24"/>
      <c r="AI49" s="23"/>
      <c r="AJ49" s="162"/>
      <c r="AK49" s="25"/>
      <c r="AL49" s="163"/>
      <c r="AM49" s="164"/>
      <c r="AN49" s="165"/>
      <c r="AO49" t="str">
        <f>CA49&amp;CB49&amp;CC49&amp;CD49</f>
        <v/>
      </c>
      <c r="CA49" s="29" t="str">
        <f>IF(AND($C49&gt;0,AL49="")," * No olvide digitar la variable Beneficiarios. Digite Cero si no tiene.",IF(AL49&gt;$C49,"  * La variable Beneficiarios No puede ser mayor al Total Ambos Sexos.",""))</f>
        <v/>
      </c>
      <c r="CB49" s="29" t="str">
        <f>IF(AND($C49&gt;0,AM49=""),"  * No olvide digitar la variable Pueblos originarios. Digite Cero si no tiene.",IF(AM49&gt;$C49,"  * La variable Pueblos originarios No puede ser mayor al Total Ambos Sexos.",""))</f>
        <v/>
      </c>
      <c r="CC49" s="29" t="str">
        <f>IF(AND($C49&gt;0,AN49="")," * No olvide digitar la variable Migrantes. Digite Cero si no tiene.",IF(AN49&gt;$C49,"  * La variable Migrantes No puede ser mayor al Total Ambos Sexos.",""))</f>
        <v/>
      </c>
      <c r="CK49" s="30">
        <f>IF(AND(C49&gt;0,AL49=""),1,IF(AL49&gt;C49,1,0))</f>
        <v>0</v>
      </c>
      <c r="CL49" s="30">
        <f>IF(AND(C49&gt;0,AM49=""),1,IF(AM49&gt;C49,1,0))</f>
        <v>0</v>
      </c>
      <c r="CM49" s="30">
        <f>IF(AND(C49&gt;0,AN49=""),1,IF(AN49&gt;C49,1,0))</f>
        <v>0</v>
      </c>
    </row>
    <row r="50" spans="1:91" x14ac:dyDescent="0.25">
      <c r="A50" s="405" t="s">
        <v>81</v>
      </c>
      <c r="B50" s="405" t="s">
        <v>80</v>
      </c>
      <c r="C50" s="380">
        <f>SUM(D50+E50)</f>
        <v>0</v>
      </c>
      <c r="D50" s="93">
        <f>SUM(F50+H50+J50+L50+N50+P50+R50+T50+V50+X50+Z50+AB50+AD50+AF50+AH50+AJ50)</f>
        <v>0</v>
      </c>
      <c r="E50" s="382">
        <f>SUM(G50+I50+K50+M50+O50+Q50+S50+U50+W50+Y50+AA50+AC50+AE50+AG50+AI50+AK50)</f>
        <v>0</v>
      </c>
      <c r="F50" s="396"/>
      <c r="G50" s="398"/>
      <c r="H50" s="396"/>
      <c r="I50" s="398"/>
      <c r="J50" s="396"/>
      <c r="K50" s="135"/>
      <c r="L50" s="396"/>
      <c r="M50" s="135"/>
      <c r="N50" s="394"/>
      <c r="O50" s="135"/>
      <c r="P50" s="394"/>
      <c r="Q50" s="135"/>
      <c r="R50" s="394"/>
      <c r="S50" s="135"/>
      <c r="T50" s="394"/>
      <c r="U50" s="135"/>
      <c r="V50" s="394"/>
      <c r="W50" s="135"/>
      <c r="X50" s="394"/>
      <c r="Y50" s="135"/>
      <c r="Z50" s="394"/>
      <c r="AA50" s="135"/>
      <c r="AB50" s="394"/>
      <c r="AC50" s="135"/>
      <c r="AD50" s="394"/>
      <c r="AE50" s="135"/>
      <c r="AF50" s="394"/>
      <c r="AG50" s="135"/>
      <c r="AH50" s="394"/>
      <c r="AI50" s="135"/>
      <c r="AJ50" s="406"/>
      <c r="AK50" s="168"/>
      <c r="AL50" s="169"/>
      <c r="AM50" s="170"/>
      <c r="AN50" s="407"/>
      <c r="AO50" t="str">
        <f>CA50&amp;CB50&amp;CC50&amp;CD50</f>
        <v/>
      </c>
      <c r="CA50" s="29" t="str">
        <f>IF(AND($C50&gt;0,AL50="")," * No olvide digitar la variable Beneficiarios. Digite Cero si no tiene.",IF(AL50&gt;$C50,"  * La variable Beneficiarios No puede ser mayor al Total Ambos Sexos.",""))</f>
        <v/>
      </c>
      <c r="CB50" s="29" t="str">
        <f>IF(AND($C50&gt;0,AM50=""),"  * No olvide digitar la variable Pueblos originarios. Digite Cero si no tiene.",IF(AM50&gt;$C50,"  * La variable Pueblos originarios No puede ser mayor al Total Ambos Sexos.",""))</f>
        <v/>
      </c>
      <c r="CC50" s="29" t="str">
        <f>IF(AND($C50&gt;0,AN50="")," * No olvide digitar la variable Migrantes. Digite Cero si no tiene.",IF(AN50&gt;$C50,"  * La variable Migrantes No puede ser mayor al Total Ambos Sexos.",""))</f>
        <v/>
      </c>
      <c r="CK50" s="30">
        <f>IF(AND(C50&gt;0,AL50=""),1,IF(AL50&gt;C50,1,0))</f>
        <v>0</v>
      </c>
      <c r="CL50" s="30">
        <f>IF(AND(C50&gt;0,AM50=""),1,IF(AM50&gt;C50,1,0))</f>
        <v>0</v>
      </c>
      <c r="CM50" s="30">
        <f>IF(AND(C50&gt;0,AN50=""),1,IF(AN50&gt;C50,1,0))</f>
        <v>0</v>
      </c>
    </row>
    <row r="51" spans="1:91" s="11" customFormat="1" ht="12" customHeight="1" x14ac:dyDescent="0.2">
      <c r="A51" s="805" t="s">
        <v>82</v>
      </c>
      <c r="B51" s="805"/>
      <c r="C51" s="805"/>
      <c r="D51" s="805"/>
      <c r="E51" s="805"/>
      <c r="F51" s="805"/>
      <c r="G51" s="805"/>
      <c r="H51" s="805"/>
      <c r="I51" s="805"/>
      <c r="J51" s="805"/>
      <c r="K51" s="805"/>
      <c r="L51" s="805"/>
      <c r="M51" s="805"/>
      <c r="N51" s="171"/>
      <c r="O51" s="172"/>
      <c r="P51" s="172"/>
      <c r="Q51" s="172"/>
      <c r="R51" s="172"/>
      <c r="S51" s="172"/>
      <c r="T51" s="172"/>
      <c r="U51" s="172"/>
      <c r="V51" s="173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4"/>
    </row>
    <row r="52" spans="1:91" ht="15" customHeight="1" x14ac:dyDescent="0.25">
      <c r="A52" s="793" t="s">
        <v>3</v>
      </c>
      <c r="B52" s="794"/>
      <c r="C52" s="800" t="s">
        <v>5</v>
      </c>
      <c r="D52" s="800"/>
      <c r="E52" s="801"/>
      <c r="F52" s="806" t="s">
        <v>6</v>
      </c>
      <c r="G52" s="807"/>
      <c r="H52" s="807"/>
      <c r="I52" s="807"/>
      <c r="J52" s="807"/>
      <c r="K52" s="807"/>
      <c r="L52" s="807"/>
      <c r="M52" s="807"/>
      <c r="N52" s="807"/>
      <c r="O52" s="807"/>
      <c r="P52" s="807"/>
      <c r="Q52" s="807"/>
      <c r="R52" s="807"/>
      <c r="S52" s="807"/>
      <c r="T52" s="807"/>
      <c r="U52" s="807"/>
      <c r="V52" s="807"/>
      <c r="W52" s="807"/>
      <c r="X52" s="807"/>
      <c r="Y52" s="807"/>
      <c r="Z52" s="807"/>
      <c r="AA52" s="807"/>
      <c r="AB52" s="807"/>
      <c r="AC52" s="807"/>
      <c r="AD52" s="807"/>
      <c r="AE52" s="807"/>
      <c r="AF52" s="807"/>
      <c r="AG52" s="807"/>
      <c r="AH52" s="807"/>
      <c r="AI52" s="807"/>
      <c r="AJ52" s="807"/>
      <c r="AK52" s="808"/>
      <c r="AL52" s="764" t="s">
        <v>10</v>
      </c>
      <c r="AM52" s="757" t="s">
        <v>11</v>
      </c>
    </row>
    <row r="53" spans="1:91" x14ac:dyDescent="0.25">
      <c r="A53" s="795"/>
      <c r="B53" s="796"/>
      <c r="C53" s="890"/>
      <c r="D53" s="890"/>
      <c r="E53" s="891"/>
      <c r="F53" s="761" t="s">
        <v>16</v>
      </c>
      <c r="G53" s="775"/>
      <c r="H53" s="761" t="s">
        <v>17</v>
      </c>
      <c r="I53" s="775"/>
      <c r="J53" s="761" t="s">
        <v>18</v>
      </c>
      <c r="K53" s="775"/>
      <c r="L53" s="761" t="s">
        <v>19</v>
      </c>
      <c r="M53" s="775"/>
      <c r="N53" s="767" t="s">
        <v>20</v>
      </c>
      <c r="O53" s="768"/>
      <c r="P53" s="767" t="s">
        <v>21</v>
      </c>
      <c r="Q53" s="768"/>
      <c r="R53" s="767" t="s">
        <v>22</v>
      </c>
      <c r="S53" s="768"/>
      <c r="T53" s="767" t="s">
        <v>23</v>
      </c>
      <c r="U53" s="768"/>
      <c r="V53" s="767" t="s">
        <v>24</v>
      </c>
      <c r="W53" s="768"/>
      <c r="X53" s="767" t="s">
        <v>25</v>
      </c>
      <c r="Y53" s="768"/>
      <c r="Z53" s="767" t="s">
        <v>26</v>
      </c>
      <c r="AA53" s="768"/>
      <c r="AB53" s="767" t="s">
        <v>27</v>
      </c>
      <c r="AC53" s="768"/>
      <c r="AD53" s="767" t="s">
        <v>28</v>
      </c>
      <c r="AE53" s="768"/>
      <c r="AF53" s="767" t="s">
        <v>29</v>
      </c>
      <c r="AG53" s="768"/>
      <c r="AH53" s="767" t="s">
        <v>30</v>
      </c>
      <c r="AI53" s="768"/>
      <c r="AJ53" s="767" t="s">
        <v>31</v>
      </c>
      <c r="AK53" s="769"/>
      <c r="AL53" s="765"/>
      <c r="AM53" s="779"/>
    </row>
    <row r="54" spans="1:91" x14ac:dyDescent="0.25">
      <c r="A54" s="887"/>
      <c r="B54" s="888"/>
      <c r="C54" s="175" t="s">
        <v>34</v>
      </c>
      <c r="D54" s="176" t="s">
        <v>35</v>
      </c>
      <c r="E54" s="177" t="s">
        <v>36</v>
      </c>
      <c r="F54" s="12" t="s">
        <v>35</v>
      </c>
      <c r="G54" s="178" t="s">
        <v>36</v>
      </c>
      <c r="H54" s="12" t="s">
        <v>35</v>
      </c>
      <c r="I54" s="178" t="s">
        <v>36</v>
      </c>
      <c r="J54" s="12" t="s">
        <v>35</v>
      </c>
      <c r="K54" s="178" t="s">
        <v>36</v>
      </c>
      <c r="L54" s="12" t="s">
        <v>35</v>
      </c>
      <c r="M54" s="178" t="s">
        <v>36</v>
      </c>
      <c r="N54" s="12" t="s">
        <v>35</v>
      </c>
      <c r="O54" s="178" t="s">
        <v>36</v>
      </c>
      <c r="P54" s="12" t="s">
        <v>35</v>
      </c>
      <c r="Q54" s="178" t="s">
        <v>36</v>
      </c>
      <c r="R54" s="12" t="s">
        <v>35</v>
      </c>
      <c r="S54" s="178" t="s">
        <v>36</v>
      </c>
      <c r="T54" s="12" t="s">
        <v>35</v>
      </c>
      <c r="U54" s="178" t="s">
        <v>36</v>
      </c>
      <c r="V54" s="12" t="s">
        <v>35</v>
      </c>
      <c r="W54" s="178" t="s">
        <v>36</v>
      </c>
      <c r="X54" s="12" t="s">
        <v>35</v>
      </c>
      <c r="Y54" s="178" t="s">
        <v>36</v>
      </c>
      <c r="Z54" s="12" t="s">
        <v>35</v>
      </c>
      <c r="AA54" s="178" t="s">
        <v>36</v>
      </c>
      <c r="AB54" s="12" t="s">
        <v>35</v>
      </c>
      <c r="AC54" s="178" t="s">
        <v>36</v>
      </c>
      <c r="AD54" s="12" t="s">
        <v>35</v>
      </c>
      <c r="AE54" s="178" t="s">
        <v>36</v>
      </c>
      <c r="AF54" s="12" t="s">
        <v>35</v>
      </c>
      <c r="AG54" s="178" t="s">
        <v>36</v>
      </c>
      <c r="AH54" s="12" t="s">
        <v>35</v>
      </c>
      <c r="AI54" s="178" t="s">
        <v>36</v>
      </c>
      <c r="AJ54" s="179" t="s">
        <v>35</v>
      </c>
      <c r="AK54" s="180" t="s">
        <v>36</v>
      </c>
      <c r="AL54" s="766"/>
      <c r="AM54" s="874"/>
    </row>
    <row r="55" spans="1:91" x14ac:dyDescent="0.25">
      <c r="A55" s="809" t="s">
        <v>83</v>
      </c>
      <c r="B55" s="181" t="s">
        <v>38</v>
      </c>
      <c r="C55" s="18">
        <f>SUM(D55+E55)</f>
        <v>0</v>
      </c>
      <c r="D55" s="19">
        <f t="shared" ref="D55:E60" si="35">SUM(F55+H55+J55+L55+N55+P55+R55+T55+V55+X55+Z55+AB55+AD55+AF55+AH55+AJ55)</f>
        <v>0</v>
      </c>
      <c r="E55" s="20">
        <f t="shared" si="35"/>
        <v>0</v>
      </c>
      <c r="F55" s="21"/>
      <c r="G55" s="22"/>
      <c r="H55" s="21"/>
      <c r="I55" s="23"/>
      <c r="J55" s="21"/>
      <c r="K55" s="23"/>
      <c r="L55" s="21"/>
      <c r="M55" s="23"/>
      <c r="N55" s="24"/>
      <c r="O55" s="23"/>
      <c r="P55" s="24"/>
      <c r="Q55" s="23"/>
      <c r="R55" s="24"/>
      <c r="S55" s="23"/>
      <c r="T55" s="24"/>
      <c r="U55" s="23"/>
      <c r="V55" s="24"/>
      <c r="W55" s="23"/>
      <c r="X55" s="24"/>
      <c r="Y55" s="23"/>
      <c r="Z55" s="24"/>
      <c r="AA55" s="23"/>
      <c r="AB55" s="24"/>
      <c r="AC55" s="23"/>
      <c r="AD55" s="24"/>
      <c r="AE55" s="23"/>
      <c r="AF55" s="24"/>
      <c r="AG55" s="23"/>
      <c r="AH55" s="24"/>
      <c r="AI55" s="23"/>
      <c r="AJ55" s="24"/>
      <c r="AK55" s="25"/>
      <c r="AL55" s="163"/>
      <c r="AM55" s="165"/>
      <c r="AN55" t="str">
        <f t="shared" ref="AN55:AN76" si="36">CA55&amp;CB55&amp;CC55</f>
        <v/>
      </c>
      <c r="CA55" s="29" t="str">
        <f>IF(AND($C55&gt;0,AL55="")," * No olvide digitar la variable Pueblos Originarios. Digite cero si no tiene.",IF(AL55&gt;$C55," * La variable Pueblos Originarios no puede ser mayor al Total Ambos Sexos.",""))</f>
        <v/>
      </c>
      <c r="CB55" s="29" t="str">
        <f>IF(AND($C55&gt;0,AM55="")," * No olvide digitar la variable Migrantes. Digite cero si no tiene.",IF(AM55&gt;$C55," * La variable Migrantes no puede ser mayor al Total Ambos Sexos.",""))</f>
        <v/>
      </c>
      <c r="CK55" s="30">
        <f t="shared" ref="CK55:CK76" si="37">IF(AND(C55&gt;0,AL55=""),1,IF(AL55&gt;C55,1,0))</f>
        <v>0</v>
      </c>
      <c r="CL55" s="30">
        <f t="shared" ref="CL55:CL76" si="38">IF(AND(C55&gt;0,AM55=""),1,IF(AM55&gt;C55,1,0))</f>
        <v>0</v>
      </c>
    </row>
    <row r="56" spans="1:91" x14ac:dyDescent="0.25">
      <c r="A56" s="810"/>
      <c r="B56" s="182" t="s">
        <v>52</v>
      </c>
      <c r="C56" s="32">
        <f t="shared" ref="C56:C76" si="39">SUM(D56+E56)</f>
        <v>0</v>
      </c>
      <c r="D56" s="33">
        <f t="shared" si="35"/>
        <v>0</v>
      </c>
      <c r="E56" s="34">
        <f t="shared" si="35"/>
        <v>0</v>
      </c>
      <c r="F56" s="35"/>
      <c r="G56" s="36"/>
      <c r="H56" s="35"/>
      <c r="I56" s="37"/>
      <c r="J56" s="35"/>
      <c r="K56" s="37"/>
      <c r="L56" s="35"/>
      <c r="M56" s="37"/>
      <c r="N56" s="38"/>
      <c r="O56" s="37"/>
      <c r="P56" s="38"/>
      <c r="Q56" s="37"/>
      <c r="R56" s="38"/>
      <c r="S56" s="37"/>
      <c r="T56" s="38"/>
      <c r="U56" s="37"/>
      <c r="V56" s="38"/>
      <c r="W56" s="37"/>
      <c r="X56" s="38"/>
      <c r="Y56" s="37"/>
      <c r="Z56" s="38"/>
      <c r="AA56" s="37"/>
      <c r="AB56" s="38"/>
      <c r="AC56" s="37"/>
      <c r="AD56" s="38"/>
      <c r="AE56" s="37"/>
      <c r="AF56" s="38"/>
      <c r="AG56" s="37"/>
      <c r="AH56" s="38"/>
      <c r="AI56" s="37"/>
      <c r="AJ56" s="38"/>
      <c r="AK56" s="39"/>
      <c r="AL56" s="183"/>
      <c r="AM56" s="184"/>
      <c r="AN56" t="str">
        <f t="shared" si="36"/>
        <v/>
      </c>
      <c r="CA56" s="29" t="str">
        <f t="shared" ref="CA56:CA76" si="40">IF(AND($C56&gt;0,AL56="")," * No olvide digitar la variable Pueblos Originarios. Digite cero si no tiene.",IF(AL56&gt;$C56," * La variable Pueblos Originarios no puede ser mayor al Total Ambos Sexos.",""))</f>
        <v/>
      </c>
      <c r="CB56" s="29" t="str">
        <f t="shared" ref="CB56:CB76" si="41">IF(AND($C56&gt;0,AM56="")," * No olvide digitar la variable Migrantes. Digite cero si no tiene.",IF(AM56&gt;$C56," * La variable Migrantes no puede ser mayor al Total Ambos Sexos.",""))</f>
        <v/>
      </c>
      <c r="CK56" s="30">
        <f t="shared" si="37"/>
        <v>0</v>
      </c>
      <c r="CL56" s="30">
        <f t="shared" si="38"/>
        <v>0</v>
      </c>
    </row>
    <row r="57" spans="1:91" x14ac:dyDescent="0.25">
      <c r="A57" s="810"/>
      <c r="B57" s="182" t="s">
        <v>39</v>
      </c>
      <c r="C57" s="32">
        <f t="shared" si="39"/>
        <v>0</v>
      </c>
      <c r="D57" s="33">
        <f t="shared" si="35"/>
        <v>0</v>
      </c>
      <c r="E57" s="34">
        <f t="shared" si="35"/>
        <v>0</v>
      </c>
      <c r="F57" s="35"/>
      <c r="G57" s="36"/>
      <c r="H57" s="35"/>
      <c r="I57" s="37"/>
      <c r="J57" s="35"/>
      <c r="K57" s="37"/>
      <c r="L57" s="35"/>
      <c r="M57" s="37"/>
      <c r="N57" s="38"/>
      <c r="O57" s="37"/>
      <c r="P57" s="38"/>
      <c r="Q57" s="37"/>
      <c r="R57" s="38"/>
      <c r="S57" s="37"/>
      <c r="T57" s="38"/>
      <c r="U57" s="37"/>
      <c r="V57" s="38"/>
      <c r="W57" s="37"/>
      <c r="X57" s="38"/>
      <c r="Y57" s="37"/>
      <c r="Z57" s="38"/>
      <c r="AA57" s="37"/>
      <c r="AB57" s="38"/>
      <c r="AC57" s="37"/>
      <c r="AD57" s="38"/>
      <c r="AE57" s="37"/>
      <c r="AF57" s="38"/>
      <c r="AG57" s="37"/>
      <c r="AH57" s="38"/>
      <c r="AI57" s="37"/>
      <c r="AJ57" s="38"/>
      <c r="AK57" s="39"/>
      <c r="AL57" s="183"/>
      <c r="AM57" s="184"/>
      <c r="AN57" t="str">
        <f t="shared" si="36"/>
        <v/>
      </c>
      <c r="CA57" s="29" t="str">
        <f t="shared" si="40"/>
        <v/>
      </c>
      <c r="CB57" s="29" t="str">
        <f t="shared" si="41"/>
        <v/>
      </c>
      <c r="CK57" s="30">
        <f t="shared" si="37"/>
        <v>0</v>
      </c>
      <c r="CL57" s="30">
        <f t="shared" si="38"/>
        <v>0</v>
      </c>
    </row>
    <row r="58" spans="1:91" x14ac:dyDescent="0.25">
      <c r="A58" s="810"/>
      <c r="B58" s="182" t="s">
        <v>84</v>
      </c>
      <c r="C58" s="32">
        <f t="shared" si="39"/>
        <v>0</v>
      </c>
      <c r="D58" s="33">
        <f t="shared" si="35"/>
        <v>0</v>
      </c>
      <c r="E58" s="34">
        <f t="shared" si="35"/>
        <v>0</v>
      </c>
      <c r="F58" s="35"/>
      <c r="G58" s="36"/>
      <c r="H58" s="35"/>
      <c r="I58" s="37"/>
      <c r="J58" s="35"/>
      <c r="K58" s="37"/>
      <c r="L58" s="35"/>
      <c r="M58" s="37"/>
      <c r="N58" s="38"/>
      <c r="O58" s="37"/>
      <c r="P58" s="38"/>
      <c r="Q58" s="37"/>
      <c r="R58" s="38"/>
      <c r="S58" s="37"/>
      <c r="T58" s="38"/>
      <c r="U58" s="37"/>
      <c r="V58" s="38"/>
      <c r="W58" s="37"/>
      <c r="X58" s="38"/>
      <c r="Y58" s="37"/>
      <c r="Z58" s="38"/>
      <c r="AA58" s="37"/>
      <c r="AB58" s="38"/>
      <c r="AC58" s="37"/>
      <c r="AD58" s="38"/>
      <c r="AE58" s="37"/>
      <c r="AF58" s="38"/>
      <c r="AG58" s="37"/>
      <c r="AH58" s="38"/>
      <c r="AI58" s="37"/>
      <c r="AJ58" s="38"/>
      <c r="AK58" s="39"/>
      <c r="AL58" s="183"/>
      <c r="AM58" s="184"/>
      <c r="AN58" t="str">
        <f t="shared" si="36"/>
        <v/>
      </c>
      <c r="CA58" s="29" t="str">
        <f t="shared" si="40"/>
        <v/>
      </c>
      <c r="CB58" s="29" t="str">
        <f t="shared" si="41"/>
        <v/>
      </c>
      <c r="CK58" s="30">
        <f t="shared" si="37"/>
        <v>0</v>
      </c>
      <c r="CL58" s="30">
        <f t="shared" si="38"/>
        <v>0</v>
      </c>
    </row>
    <row r="59" spans="1:91" x14ac:dyDescent="0.25">
      <c r="A59" s="810"/>
      <c r="B59" s="182" t="s">
        <v>42</v>
      </c>
      <c r="C59" s="32">
        <f t="shared" si="39"/>
        <v>0</v>
      </c>
      <c r="D59" s="33">
        <f t="shared" si="35"/>
        <v>0</v>
      </c>
      <c r="E59" s="34">
        <f t="shared" si="35"/>
        <v>0</v>
      </c>
      <c r="F59" s="35"/>
      <c r="G59" s="36"/>
      <c r="H59" s="35"/>
      <c r="I59" s="37"/>
      <c r="J59" s="35"/>
      <c r="K59" s="37"/>
      <c r="L59" s="35"/>
      <c r="M59" s="37"/>
      <c r="N59" s="38"/>
      <c r="O59" s="37"/>
      <c r="P59" s="38"/>
      <c r="Q59" s="37"/>
      <c r="R59" s="38"/>
      <c r="S59" s="37"/>
      <c r="T59" s="38"/>
      <c r="U59" s="37"/>
      <c r="V59" s="38"/>
      <c r="W59" s="37"/>
      <c r="X59" s="38"/>
      <c r="Y59" s="37"/>
      <c r="Z59" s="38"/>
      <c r="AA59" s="37"/>
      <c r="AB59" s="38"/>
      <c r="AC59" s="37"/>
      <c r="AD59" s="38"/>
      <c r="AE59" s="37"/>
      <c r="AF59" s="38"/>
      <c r="AG59" s="37"/>
      <c r="AH59" s="38"/>
      <c r="AI59" s="37"/>
      <c r="AJ59" s="38"/>
      <c r="AK59" s="39"/>
      <c r="AL59" s="183"/>
      <c r="AM59" s="184"/>
      <c r="AN59" t="str">
        <f t="shared" si="36"/>
        <v/>
      </c>
      <c r="CA59" s="29" t="str">
        <f t="shared" si="40"/>
        <v/>
      </c>
      <c r="CB59" s="29" t="str">
        <f t="shared" si="41"/>
        <v/>
      </c>
      <c r="CK59" s="30">
        <f t="shared" si="37"/>
        <v>0</v>
      </c>
      <c r="CL59" s="30">
        <f t="shared" si="38"/>
        <v>0</v>
      </c>
    </row>
    <row r="60" spans="1:91" x14ac:dyDescent="0.25">
      <c r="A60" s="892"/>
      <c r="B60" s="185" t="s">
        <v>85</v>
      </c>
      <c r="C60" s="186">
        <f t="shared" si="39"/>
        <v>0</v>
      </c>
      <c r="D60" s="54">
        <f t="shared" si="35"/>
        <v>0</v>
      </c>
      <c r="E60" s="187">
        <f t="shared" si="35"/>
        <v>0</v>
      </c>
      <c r="F60" s="95"/>
      <c r="G60" s="97"/>
      <c r="H60" s="95"/>
      <c r="I60" s="96"/>
      <c r="J60" s="95"/>
      <c r="K60" s="96"/>
      <c r="L60" s="95"/>
      <c r="M60" s="96"/>
      <c r="N60" s="98"/>
      <c r="O60" s="96"/>
      <c r="P60" s="98"/>
      <c r="Q60" s="96"/>
      <c r="R60" s="98"/>
      <c r="S60" s="96"/>
      <c r="T60" s="98"/>
      <c r="U60" s="96"/>
      <c r="V60" s="98"/>
      <c r="W60" s="96"/>
      <c r="X60" s="98"/>
      <c r="Y60" s="96"/>
      <c r="Z60" s="98"/>
      <c r="AA60" s="96"/>
      <c r="AB60" s="98"/>
      <c r="AC60" s="96"/>
      <c r="AD60" s="98"/>
      <c r="AE60" s="96"/>
      <c r="AF60" s="98"/>
      <c r="AG60" s="96"/>
      <c r="AH60" s="98"/>
      <c r="AI60" s="96"/>
      <c r="AJ60" s="98"/>
      <c r="AK60" s="99"/>
      <c r="AL60" s="188"/>
      <c r="AM60" s="189"/>
      <c r="AN60" t="str">
        <f t="shared" si="36"/>
        <v/>
      </c>
      <c r="CA60" s="29" t="str">
        <f t="shared" si="40"/>
        <v/>
      </c>
      <c r="CB60" s="29" t="str">
        <f t="shared" si="41"/>
        <v/>
      </c>
      <c r="CK60" s="30">
        <f t="shared" si="37"/>
        <v>0</v>
      </c>
      <c r="CL60" s="30">
        <f t="shared" si="38"/>
        <v>0</v>
      </c>
    </row>
    <row r="61" spans="1:91" ht="15" customHeight="1" x14ac:dyDescent="0.25">
      <c r="A61" s="809" t="s">
        <v>86</v>
      </c>
      <c r="B61" s="181" t="s">
        <v>39</v>
      </c>
      <c r="C61" s="18">
        <f t="shared" si="39"/>
        <v>0</v>
      </c>
      <c r="D61" s="19">
        <f t="shared" ref="D61:E66" si="42">SUM(H61+J61+L61)</f>
        <v>0</v>
      </c>
      <c r="E61" s="20">
        <f t="shared" si="42"/>
        <v>0</v>
      </c>
      <c r="F61" s="190"/>
      <c r="G61" s="191"/>
      <c r="H61" s="21"/>
      <c r="I61" s="23"/>
      <c r="J61" s="21"/>
      <c r="K61" s="23"/>
      <c r="L61" s="21"/>
      <c r="M61" s="23"/>
      <c r="N61" s="192"/>
      <c r="O61" s="193"/>
      <c r="P61" s="192"/>
      <c r="Q61" s="193"/>
      <c r="R61" s="192"/>
      <c r="S61" s="193"/>
      <c r="T61" s="192"/>
      <c r="U61" s="193"/>
      <c r="V61" s="192"/>
      <c r="W61" s="193"/>
      <c r="X61" s="192"/>
      <c r="Y61" s="193"/>
      <c r="Z61" s="192"/>
      <c r="AA61" s="193"/>
      <c r="AB61" s="192"/>
      <c r="AC61" s="193"/>
      <c r="AD61" s="192"/>
      <c r="AE61" s="193"/>
      <c r="AF61" s="192"/>
      <c r="AG61" s="193"/>
      <c r="AH61" s="190"/>
      <c r="AI61" s="193"/>
      <c r="AJ61" s="192"/>
      <c r="AK61" s="194"/>
      <c r="AL61" s="163"/>
      <c r="AM61" s="165"/>
      <c r="AN61" t="str">
        <f t="shared" si="36"/>
        <v/>
      </c>
      <c r="CA61" s="29" t="str">
        <f t="shared" si="40"/>
        <v/>
      </c>
      <c r="CB61" s="29" t="str">
        <f t="shared" si="41"/>
        <v/>
      </c>
      <c r="CK61" s="30">
        <f t="shared" si="37"/>
        <v>0</v>
      </c>
      <c r="CL61" s="30">
        <f t="shared" si="38"/>
        <v>0</v>
      </c>
    </row>
    <row r="62" spans="1:91" x14ac:dyDescent="0.25">
      <c r="A62" s="892"/>
      <c r="B62" s="182" t="s">
        <v>42</v>
      </c>
      <c r="C62" s="186">
        <f t="shared" si="39"/>
        <v>0</v>
      </c>
      <c r="D62" s="54">
        <f t="shared" si="42"/>
        <v>0</v>
      </c>
      <c r="E62" s="187">
        <f t="shared" si="42"/>
        <v>0</v>
      </c>
      <c r="F62" s="195"/>
      <c r="G62" s="196"/>
      <c r="H62" s="95"/>
      <c r="I62" s="96"/>
      <c r="J62" s="95"/>
      <c r="K62" s="96"/>
      <c r="L62" s="95"/>
      <c r="M62" s="96"/>
      <c r="N62" s="197"/>
      <c r="O62" s="198"/>
      <c r="P62" s="197"/>
      <c r="Q62" s="198"/>
      <c r="R62" s="197"/>
      <c r="S62" s="198"/>
      <c r="T62" s="197"/>
      <c r="U62" s="198"/>
      <c r="V62" s="197"/>
      <c r="W62" s="198"/>
      <c r="X62" s="197"/>
      <c r="Y62" s="198"/>
      <c r="Z62" s="197"/>
      <c r="AA62" s="198"/>
      <c r="AB62" s="197"/>
      <c r="AC62" s="198"/>
      <c r="AD62" s="197"/>
      <c r="AE62" s="198"/>
      <c r="AF62" s="197"/>
      <c r="AG62" s="198"/>
      <c r="AH62" s="195"/>
      <c r="AI62" s="198"/>
      <c r="AJ62" s="197"/>
      <c r="AK62" s="199"/>
      <c r="AL62" s="188"/>
      <c r="AM62" s="189"/>
      <c r="AN62" t="str">
        <f t="shared" si="36"/>
        <v/>
      </c>
      <c r="CA62" s="29" t="str">
        <f t="shared" si="40"/>
        <v/>
      </c>
      <c r="CB62" s="29" t="str">
        <f t="shared" si="41"/>
        <v/>
      </c>
      <c r="CK62" s="30">
        <f t="shared" si="37"/>
        <v>0</v>
      </c>
      <c r="CL62" s="30">
        <f t="shared" si="38"/>
        <v>0</v>
      </c>
    </row>
    <row r="63" spans="1:91" ht="15" customHeight="1" x14ac:dyDescent="0.25">
      <c r="A63" s="809" t="s">
        <v>87</v>
      </c>
      <c r="B63" s="181" t="s">
        <v>38</v>
      </c>
      <c r="C63" s="18">
        <f t="shared" si="39"/>
        <v>0</v>
      </c>
      <c r="D63" s="19">
        <f t="shared" si="42"/>
        <v>0</v>
      </c>
      <c r="E63" s="20">
        <f t="shared" si="42"/>
        <v>0</v>
      </c>
      <c r="F63" s="190"/>
      <c r="G63" s="191"/>
      <c r="H63" s="21"/>
      <c r="I63" s="23"/>
      <c r="J63" s="21"/>
      <c r="K63" s="23"/>
      <c r="L63" s="21"/>
      <c r="M63" s="23"/>
      <c r="N63" s="192"/>
      <c r="O63" s="193"/>
      <c r="P63" s="192"/>
      <c r="Q63" s="193"/>
      <c r="R63" s="192"/>
      <c r="S63" s="193"/>
      <c r="T63" s="192"/>
      <c r="U63" s="193"/>
      <c r="V63" s="192"/>
      <c r="W63" s="193"/>
      <c r="X63" s="192"/>
      <c r="Y63" s="193"/>
      <c r="Z63" s="192"/>
      <c r="AA63" s="193"/>
      <c r="AB63" s="192"/>
      <c r="AC63" s="193"/>
      <c r="AD63" s="192"/>
      <c r="AE63" s="193"/>
      <c r="AF63" s="192"/>
      <c r="AG63" s="193"/>
      <c r="AH63" s="190"/>
      <c r="AI63" s="193"/>
      <c r="AJ63" s="192"/>
      <c r="AK63" s="194"/>
      <c r="AL63" s="163"/>
      <c r="AM63" s="165"/>
      <c r="AN63" t="str">
        <f t="shared" si="36"/>
        <v/>
      </c>
      <c r="CA63" s="29" t="str">
        <f t="shared" si="40"/>
        <v/>
      </c>
      <c r="CB63" s="29" t="str">
        <f t="shared" si="41"/>
        <v/>
      </c>
      <c r="CK63" s="30">
        <f t="shared" si="37"/>
        <v>0</v>
      </c>
      <c r="CL63" s="30">
        <f t="shared" si="38"/>
        <v>0</v>
      </c>
    </row>
    <row r="64" spans="1:91" x14ac:dyDescent="0.25">
      <c r="A64" s="810"/>
      <c r="B64" s="182" t="s">
        <v>52</v>
      </c>
      <c r="C64" s="32">
        <f t="shared" si="39"/>
        <v>0</v>
      </c>
      <c r="D64" s="33">
        <f t="shared" si="42"/>
        <v>0</v>
      </c>
      <c r="E64" s="34">
        <f t="shared" si="42"/>
        <v>0</v>
      </c>
      <c r="F64" s="200"/>
      <c r="G64" s="201"/>
      <c r="H64" s="35"/>
      <c r="I64" s="37"/>
      <c r="J64" s="35"/>
      <c r="K64" s="37"/>
      <c r="L64" s="35"/>
      <c r="M64" s="37"/>
      <c r="N64" s="202"/>
      <c r="O64" s="203"/>
      <c r="P64" s="202"/>
      <c r="Q64" s="203"/>
      <c r="R64" s="202"/>
      <c r="S64" s="203"/>
      <c r="T64" s="202"/>
      <c r="U64" s="203"/>
      <c r="V64" s="202"/>
      <c r="W64" s="203"/>
      <c r="X64" s="202"/>
      <c r="Y64" s="203"/>
      <c r="Z64" s="202"/>
      <c r="AA64" s="203"/>
      <c r="AB64" s="202"/>
      <c r="AC64" s="203"/>
      <c r="AD64" s="202"/>
      <c r="AE64" s="203"/>
      <c r="AF64" s="202"/>
      <c r="AG64" s="203"/>
      <c r="AH64" s="200"/>
      <c r="AI64" s="203"/>
      <c r="AJ64" s="202"/>
      <c r="AK64" s="204"/>
      <c r="AL64" s="183"/>
      <c r="AM64" s="184"/>
      <c r="AN64" t="str">
        <f t="shared" si="36"/>
        <v/>
      </c>
      <c r="CA64" s="29" t="str">
        <f t="shared" si="40"/>
        <v/>
      </c>
      <c r="CB64" s="29" t="str">
        <f t="shared" si="41"/>
        <v/>
      </c>
      <c r="CK64" s="30">
        <f t="shared" si="37"/>
        <v>0</v>
      </c>
      <c r="CL64" s="30">
        <f t="shared" si="38"/>
        <v>0</v>
      </c>
    </row>
    <row r="65" spans="1:90" x14ac:dyDescent="0.25">
      <c r="A65" s="810"/>
      <c r="B65" s="182" t="s">
        <v>39</v>
      </c>
      <c r="C65" s="32">
        <f t="shared" si="39"/>
        <v>0</v>
      </c>
      <c r="D65" s="33">
        <f t="shared" si="42"/>
        <v>0</v>
      </c>
      <c r="E65" s="34">
        <f t="shared" si="42"/>
        <v>0</v>
      </c>
      <c r="F65" s="200"/>
      <c r="G65" s="201"/>
      <c r="H65" s="35"/>
      <c r="I65" s="37"/>
      <c r="J65" s="35"/>
      <c r="K65" s="37"/>
      <c r="L65" s="35"/>
      <c r="M65" s="37"/>
      <c r="N65" s="202"/>
      <c r="O65" s="203"/>
      <c r="P65" s="202"/>
      <c r="Q65" s="203"/>
      <c r="R65" s="202"/>
      <c r="S65" s="203"/>
      <c r="T65" s="202"/>
      <c r="U65" s="203"/>
      <c r="V65" s="202"/>
      <c r="W65" s="203"/>
      <c r="X65" s="202"/>
      <c r="Y65" s="203"/>
      <c r="Z65" s="202"/>
      <c r="AA65" s="203"/>
      <c r="AB65" s="202"/>
      <c r="AC65" s="203"/>
      <c r="AD65" s="202"/>
      <c r="AE65" s="203"/>
      <c r="AF65" s="202"/>
      <c r="AG65" s="203"/>
      <c r="AH65" s="200"/>
      <c r="AI65" s="203"/>
      <c r="AJ65" s="202"/>
      <c r="AK65" s="204"/>
      <c r="AL65" s="183"/>
      <c r="AM65" s="184"/>
      <c r="AN65" t="str">
        <f t="shared" si="36"/>
        <v/>
      </c>
      <c r="CA65" s="29" t="str">
        <f t="shared" si="40"/>
        <v/>
      </c>
      <c r="CB65" s="29" t="str">
        <f t="shared" si="41"/>
        <v/>
      </c>
      <c r="CK65" s="30">
        <f t="shared" si="37"/>
        <v>0</v>
      </c>
      <c r="CL65" s="30">
        <f t="shared" si="38"/>
        <v>0</v>
      </c>
    </row>
    <row r="66" spans="1:90" x14ac:dyDescent="0.25">
      <c r="A66" s="892"/>
      <c r="B66" s="182" t="s">
        <v>42</v>
      </c>
      <c r="C66" s="186">
        <f t="shared" si="39"/>
        <v>0</v>
      </c>
      <c r="D66" s="54">
        <f t="shared" si="42"/>
        <v>0</v>
      </c>
      <c r="E66" s="187">
        <f t="shared" si="42"/>
        <v>0</v>
      </c>
      <c r="F66" s="195"/>
      <c r="G66" s="196"/>
      <c r="H66" s="95"/>
      <c r="I66" s="96"/>
      <c r="J66" s="95"/>
      <c r="K66" s="96"/>
      <c r="L66" s="95"/>
      <c r="M66" s="96"/>
      <c r="N66" s="197"/>
      <c r="O66" s="198"/>
      <c r="P66" s="197"/>
      <c r="Q66" s="198"/>
      <c r="R66" s="197"/>
      <c r="S66" s="198"/>
      <c r="T66" s="197"/>
      <c r="U66" s="198"/>
      <c r="V66" s="197"/>
      <c r="W66" s="198"/>
      <c r="X66" s="197"/>
      <c r="Y66" s="198"/>
      <c r="Z66" s="197"/>
      <c r="AA66" s="198"/>
      <c r="AB66" s="197"/>
      <c r="AC66" s="198"/>
      <c r="AD66" s="197"/>
      <c r="AE66" s="198"/>
      <c r="AF66" s="197"/>
      <c r="AG66" s="198"/>
      <c r="AH66" s="195"/>
      <c r="AI66" s="198"/>
      <c r="AJ66" s="197"/>
      <c r="AK66" s="199"/>
      <c r="AL66" s="188"/>
      <c r="AM66" s="189"/>
      <c r="AN66" t="str">
        <f t="shared" si="36"/>
        <v/>
      </c>
      <c r="CA66" s="29" t="str">
        <f t="shared" si="40"/>
        <v/>
      </c>
      <c r="CB66" s="29" t="str">
        <f t="shared" si="41"/>
        <v/>
      </c>
      <c r="CK66" s="30">
        <f t="shared" si="37"/>
        <v>0</v>
      </c>
      <c r="CL66" s="30">
        <f t="shared" si="38"/>
        <v>0</v>
      </c>
    </row>
    <row r="67" spans="1:90" x14ac:dyDescent="0.25">
      <c r="A67" s="809" t="s">
        <v>88</v>
      </c>
      <c r="B67" s="181" t="s">
        <v>38</v>
      </c>
      <c r="C67" s="18">
        <f t="shared" si="39"/>
        <v>0</v>
      </c>
      <c r="D67" s="19">
        <f t="shared" ref="D67:D76" si="43">SUM(H67+J67+L67+N67+P67+R67+T67+V67+X67+Z67+AB67+AD67+AF67+AH67+AJ67)</f>
        <v>0</v>
      </c>
      <c r="E67" s="20">
        <f t="shared" ref="E67:E76" si="44">SUM(I67+K67+M67+O67+Q67+S67+U67+W67+Y67+AA67+AC67+AE67+AG67+AI67+AK67)</f>
        <v>0</v>
      </c>
      <c r="F67" s="190"/>
      <c r="G67" s="193"/>
      <c r="H67" s="21"/>
      <c r="I67" s="23"/>
      <c r="J67" s="21"/>
      <c r="K67" s="23"/>
      <c r="L67" s="21"/>
      <c r="M67" s="23"/>
      <c r="N67" s="21"/>
      <c r="O67" s="23"/>
      <c r="P67" s="21"/>
      <c r="Q67" s="23"/>
      <c r="R67" s="21"/>
      <c r="S67" s="23"/>
      <c r="T67" s="21"/>
      <c r="U67" s="23"/>
      <c r="V67" s="21"/>
      <c r="W67" s="23"/>
      <c r="X67" s="21"/>
      <c r="Y67" s="23"/>
      <c r="Z67" s="21"/>
      <c r="AA67" s="23"/>
      <c r="AB67" s="21"/>
      <c r="AC67" s="23"/>
      <c r="AD67" s="21"/>
      <c r="AE67" s="23"/>
      <c r="AF67" s="21"/>
      <c r="AG67" s="23"/>
      <c r="AH67" s="21"/>
      <c r="AI67" s="23"/>
      <c r="AJ67" s="21"/>
      <c r="AK67" s="25"/>
      <c r="AL67" s="163"/>
      <c r="AM67" s="165"/>
      <c r="AN67" t="str">
        <f t="shared" si="36"/>
        <v/>
      </c>
      <c r="CA67" s="29" t="str">
        <f t="shared" si="40"/>
        <v/>
      </c>
      <c r="CB67" s="29" t="str">
        <f t="shared" si="41"/>
        <v/>
      </c>
      <c r="CK67" s="30">
        <f t="shared" si="37"/>
        <v>0</v>
      </c>
      <c r="CL67" s="30">
        <f t="shared" si="38"/>
        <v>0</v>
      </c>
    </row>
    <row r="68" spans="1:90" x14ac:dyDescent="0.25">
      <c r="A68" s="892"/>
      <c r="B68" s="182" t="s">
        <v>52</v>
      </c>
      <c r="C68" s="43">
        <f t="shared" si="39"/>
        <v>0</v>
      </c>
      <c r="D68" s="44">
        <f t="shared" si="43"/>
        <v>0</v>
      </c>
      <c r="E68" s="187">
        <f t="shared" si="44"/>
        <v>0</v>
      </c>
      <c r="F68" s="195"/>
      <c r="G68" s="198"/>
      <c r="H68" s="95"/>
      <c r="I68" s="96"/>
      <c r="J68" s="95"/>
      <c r="K68" s="96"/>
      <c r="L68" s="95"/>
      <c r="M68" s="96"/>
      <c r="N68" s="95"/>
      <c r="O68" s="96"/>
      <c r="P68" s="95"/>
      <c r="Q68" s="96"/>
      <c r="R68" s="95"/>
      <c r="S68" s="96"/>
      <c r="T68" s="95"/>
      <c r="U68" s="96"/>
      <c r="V68" s="95"/>
      <c r="W68" s="96"/>
      <c r="X68" s="95"/>
      <c r="Y68" s="96"/>
      <c r="Z68" s="95"/>
      <c r="AA68" s="96"/>
      <c r="AB68" s="95"/>
      <c r="AC68" s="96"/>
      <c r="AD68" s="95"/>
      <c r="AE68" s="96"/>
      <c r="AF68" s="95"/>
      <c r="AG68" s="96"/>
      <c r="AH68" s="95"/>
      <c r="AI68" s="96"/>
      <c r="AJ68" s="95"/>
      <c r="AK68" s="99"/>
      <c r="AL68" s="188"/>
      <c r="AM68" s="189"/>
      <c r="AN68" t="str">
        <f t="shared" si="36"/>
        <v/>
      </c>
      <c r="CA68" s="29" t="str">
        <f t="shared" si="40"/>
        <v/>
      </c>
      <c r="CB68" s="29" t="str">
        <f t="shared" si="41"/>
        <v/>
      </c>
      <c r="CK68" s="30">
        <f t="shared" si="37"/>
        <v>0</v>
      </c>
      <c r="CL68" s="30">
        <f t="shared" si="38"/>
        <v>0</v>
      </c>
    </row>
    <row r="69" spans="1:90" x14ac:dyDescent="0.25">
      <c r="A69" s="809" t="s">
        <v>89</v>
      </c>
      <c r="B69" s="181" t="s">
        <v>38</v>
      </c>
      <c r="C69" s="18">
        <f t="shared" si="39"/>
        <v>0</v>
      </c>
      <c r="D69" s="19">
        <f t="shared" si="43"/>
        <v>0</v>
      </c>
      <c r="E69" s="20">
        <f t="shared" si="44"/>
        <v>0</v>
      </c>
      <c r="F69" s="190"/>
      <c r="G69" s="191"/>
      <c r="H69" s="21"/>
      <c r="I69" s="23"/>
      <c r="J69" s="21"/>
      <c r="K69" s="23"/>
      <c r="L69" s="21"/>
      <c r="M69" s="23"/>
      <c r="N69" s="21"/>
      <c r="O69" s="23"/>
      <c r="P69" s="21"/>
      <c r="Q69" s="23"/>
      <c r="R69" s="21"/>
      <c r="S69" s="23"/>
      <c r="T69" s="21"/>
      <c r="U69" s="23"/>
      <c r="V69" s="21"/>
      <c r="W69" s="23"/>
      <c r="X69" s="21"/>
      <c r="Y69" s="23"/>
      <c r="Z69" s="21"/>
      <c r="AA69" s="23"/>
      <c r="AB69" s="21"/>
      <c r="AC69" s="23"/>
      <c r="AD69" s="21"/>
      <c r="AE69" s="23"/>
      <c r="AF69" s="21"/>
      <c r="AG69" s="23"/>
      <c r="AH69" s="21"/>
      <c r="AI69" s="23"/>
      <c r="AJ69" s="21"/>
      <c r="AK69" s="25"/>
      <c r="AL69" s="163"/>
      <c r="AM69" s="165"/>
      <c r="AN69" t="str">
        <f t="shared" si="36"/>
        <v/>
      </c>
      <c r="CA69" s="29" t="str">
        <f t="shared" si="40"/>
        <v/>
      </c>
      <c r="CB69" s="29" t="str">
        <f t="shared" si="41"/>
        <v/>
      </c>
      <c r="CK69" s="30">
        <f t="shared" si="37"/>
        <v>0</v>
      </c>
      <c r="CL69" s="30">
        <f t="shared" si="38"/>
        <v>0</v>
      </c>
    </row>
    <row r="70" spans="1:90" x14ac:dyDescent="0.25">
      <c r="A70" s="892"/>
      <c r="B70" s="182" t="s">
        <v>52</v>
      </c>
      <c r="C70" s="186">
        <f t="shared" si="39"/>
        <v>0</v>
      </c>
      <c r="D70" s="54">
        <f t="shared" si="43"/>
        <v>0</v>
      </c>
      <c r="E70" s="187">
        <f t="shared" si="44"/>
        <v>0</v>
      </c>
      <c r="F70" s="195"/>
      <c r="G70" s="196"/>
      <c r="H70" s="95"/>
      <c r="I70" s="96"/>
      <c r="J70" s="95"/>
      <c r="K70" s="96"/>
      <c r="L70" s="95"/>
      <c r="M70" s="96"/>
      <c r="N70" s="95"/>
      <c r="O70" s="96"/>
      <c r="P70" s="95"/>
      <c r="Q70" s="96"/>
      <c r="R70" s="95"/>
      <c r="S70" s="96"/>
      <c r="T70" s="95"/>
      <c r="U70" s="96"/>
      <c r="V70" s="95"/>
      <c r="W70" s="96"/>
      <c r="X70" s="95"/>
      <c r="Y70" s="96"/>
      <c r="Z70" s="95"/>
      <c r="AA70" s="96"/>
      <c r="AB70" s="95"/>
      <c r="AC70" s="96"/>
      <c r="AD70" s="95"/>
      <c r="AE70" s="96"/>
      <c r="AF70" s="95"/>
      <c r="AG70" s="96"/>
      <c r="AH70" s="95"/>
      <c r="AI70" s="96"/>
      <c r="AJ70" s="95"/>
      <c r="AK70" s="99"/>
      <c r="AL70" s="188"/>
      <c r="AM70" s="189"/>
      <c r="AN70" t="str">
        <f t="shared" si="36"/>
        <v/>
      </c>
      <c r="CA70" s="29" t="str">
        <f t="shared" si="40"/>
        <v/>
      </c>
      <c r="CB70" s="29" t="str">
        <f t="shared" si="41"/>
        <v/>
      </c>
      <c r="CK70" s="30">
        <f t="shared" si="37"/>
        <v>0</v>
      </c>
      <c r="CL70" s="30">
        <f t="shared" si="38"/>
        <v>0</v>
      </c>
    </row>
    <row r="71" spans="1:90" ht="15" customHeight="1" x14ac:dyDescent="0.25">
      <c r="A71" s="809" t="s">
        <v>90</v>
      </c>
      <c r="B71" s="181" t="s">
        <v>38</v>
      </c>
      <c r="C71" s="18">
        <f t="shared" si="39"/>
        <v>0</v>
      </c>
      <c r="D71" s="19">
        <f t="shared" si="43"/>
        <v>0</v>
      </c>
      <c r="E71" s="20">
        <f t="shared" si="44"/>
        <v>0</v>
      </c>
      <c r="F71" s="190"/>
      <c r="G71" s="191"/>
      <c r="H71" s="21"/>
      <c r="I71" s="23"/>
      <c r="J71" s="21"/>
      <c r="K71" s="23"/>
      <c r="L71" s="21"/>
      <c r="M71" s="23"/>
      <c r="N71" s="21"/>
      <c r="O71" s="23"/>
      <c r="P71" s="21"/>
      <c r="Q71" s="23"/>
      <c r="R71" s="21"/>
      <c r="S71" s="23"/>
      <c r="T71" s="21"/>
      <c r="U71" s="23"/>
      <c r="V71" s="21"/>
      <c r="W71" s="23"/>
      <c r="X71" s="21"/>
      <c r="Y71" s="23"/>
      <c r="Z71" s="21"/>
      <c r="AA71" s="23"/>
      <c r="AB71" s="21"/>
      <c r="AC71" s="23"/>
      <c r="AD71" s="21"/>
      <c r="AE71" s="23"/>
      <c r="AF71" s="21"/>
      <c r="AG71" s="23"/>
      <c r="AH71" s="21"/>
      <c r="AI71" s="23"/>
      <c r="AJ71" s="21"/>
      <c r="AK71" s="25"/>
      <c r="AL71" s="163"/>
      <c r="AM71" s="165"/>
      <c r="AN71" t="str">
        <f t="shared" si="36"/>
        <v/>
      </c>
      <c r="CA71" s="29" t="str">
        <f t="shared" si="40"/>
        <v/>
      </c>
      <c r="CB71" s="29" t="str">
        <f t="shared" si="41"/>
        <v/>
      </c>
      <c r="CK71" s="30">
        <f t="shared" si="37"/>
        <v>0</v>
      </c>
      <c r="CL71" s="30">
        <f t="shared" si="38"/>
        <v>0</v>
      </c>
    </row>
    <row r="72" spans="1:90" x14ac:dyDescent="0.25">
      <c r="A72" s="810"/>
      <c r="B72" s="182" t="s">
        <v>52</v>
      </c>
      <c r="C72" s="32">
        <f t="shared" si="39"/>
        <v>0</v>
      </c>
      <c r="D72" s="33">
        <f t="shared" si="43"/>
        <v>0</v>
      </c>
      <c r="E72" s="34">
        <f t="shared" si="44"/>
        <v>0</v>
      </c>
      <c r="F72" s="200"/>
      <c r="G72" s="201"/>
      <c r="H72" s="35"/>
      <c r="I72" s="37"/>
      <c r="J72" s="35"/>
      <c r="K72" s="37"/>
      <c r="L72" s="35"/>
      <c r="M72" s="37"/>
      <c r="N72" s="35"/>
      <c r="O72" s="37"/>
      <c r="P72" s="35"/>
      <c r="Q72" s="37"/>
      <c r="R72" s="35"/>
      <c r="S72" s="37"/>
      <c r="T72" s="35"/>
      <c r="U72" s="37"/>
      <c r="V72" s="35"/>
      <c r="W72" s="37"/>
      <c r="X72" s="35"/>
      <c r="Y72" s="37"/>
      <c r="Z72" s="35"/>
      <c r="AA72" s="37"/>
      <c r="AB72" s="35"/>
      <c r="AC72" s="37"/>
      <c r="AD72" s="35"/>
      <c r="AE72" s="37"/>
      <c r="AF72" s="35"/>
      <c r="AG72" s="37"/>
      <c r="AH72" s="35"/>
      <c r="AI72" s="37"/>
      <c r="AJ72" s="35"/>
      <c r="AK72" s="39"/>
      <c r="AL72" s="183"/>
      <c r="AM72" s="184"/>
      <c r="AN72" t="str">
        <f t="shared" si="36"/>
        <v/>
      </c>
      <c r="CA72" s="29" t="str">
        <f t="shared" si="40"/>
        <v/>
      </c>
      <c r="CB72" s="29" t="str">
        <f t="shared" si="41"/>
        <v/>
      </c>
      <c r="CK72" s="30">
        <f t="shared" si="37"/>
        <v>0</v>
      </c>
      <c r="CL72" s="30">
        <f t="shared" si="38"/>
        <v>0</v>
      </c>
    </row>
    <row r="73" spans="1:90" x14ac:dyDescent="0.25">
      <c r="A73" s="810"/>
      <c r="B73" s="182" t="s">
        <v>39</v>
      </c>
      <c r="C73" s="32">
        <f t="shared" si="39"/>
        <v>0</v>
      </c>
      <c r="D73" s="33">
        <f t="shared" si="43"/>
        <v>0</v>
      </c>
      <c r="E73" s="34">
        <f t="shared" si="44"/>
        <v>0</v>
      </c>
      <c r="F73" s="200"/>
      <c r="G73" s="201"/>
      <c r="H73" s="35"/>
      <c r="I73" s="37"/>
      <c r="J73" s="35"/>
      <c r="K73" s="37"/>
      <c r="L73" s="35"/>
      <c r="M73" s="37"/>
      <c r="N73" s="35"/>
      <c r="O73" s="37"/>
      <c r="P73" s="35"/>
      <c r="Q73" s="37"/>
      <c r="R73" s="35"/>
      <c r="S73" s="37"/>
      <c r="T73" s="35"/>
      <c r="U73" s="37"/>
      <c r="V73" s="35"/>
      <c r="W73" s="37"/>
      <c r="X73" s="35"/>
      <c r="Y73" s="37"/>
      <c r="Z73" s="35"/>
      <c r="AA73" s="37"/>
      <c r="AB73" s="35"/>
      <c r="AC73" s="37"/>
      <c r="AD73" s="35"/>
      <c r="AE73" s="37"/>
      <c r="AF73" s="35"/>
      <c r="AG73" s="37"/>
      <c r="AH73" s="35"/>
      <c r="AI73" s="37"/>
      <c r="AJ73" s="35"/>
      <c r="AK73" s="39"/>
      <c r="AL73" s="183"/>
      <c r="AM73" s="184"/>
      <c r="AN73" t="str">
        <f t="shared" si="36"/>
        <v/>
      </c>
      <c r="CA73" s="29" t="str">
        <f t="shared" si="40"/>
        <v/>
      </c>
      <c r="CB73" s="29" t="str">
        <f t="shared" si="41"/>
        <v/>
      </c>
      <c r="CK73" s="30">
        <f t="shared" si="37"/>
        <v>0</v>
      </c>
      <c r="CL73" s="30">
        <f t="shared" si="38"/>
        <v>0</v>
      </c>
    </row>
    <row r="74" spans="1:90" x14ac:dyDescent="0.25">
      <c r="A74" s="810"/>
      <c r="B74" s="182" t="s">
        <v>84</v>
      </c>
      <c r="C74" s="32">
        <f t="shared" si="39"/>
        <v>0</v>
      </c>
      <c r="D74" s="33">
        <f t="shared" si="43"/>
        <v>0</v>
      </c>
      <c r="E74" s="34">
        <f t="shared" si="44"/>
        <v>0</v>
      </c>
      <c r="F74" s="200"/>
      <c r="G74" s="201"/>
      <c r="H74" s="35"/>
      <c r="I74" s="37"/>
      <c r="J74" s="35"/>
      <c r="K74" s="37"/>
      <c r="L74" s="35"/>
      <c r="M74" s="37"/>
      <c r="N74" s="35"/>
      <c r="O74" s="37"/>
      <c r="P74" s="35"/>
      <c r="Q74" s="37"/>
      <c r="R74" s="35"/>
      <c r="S74" s="37"/>
      <c r="T74" s="35"/>
      <c r="U74" s="37"/>
      <c r="V74" s="35"/>
      <c r="W74" s="37"/>
      <c r="X74" s="35"/>
      <c r="Y74" s="37"/>
      <c r="Z74" s="35"/>
      <c r="AA74" s="37"/>
      <c r="AB74" s="35"/>
      <c r="AC74" s="37"/>
      <c r="AD74" s="35"/>
      <c r="AE74" s="37"/>
      <c r="AF74" s="35"/>
      <c r="AG74" s="37"/>
      <c r="AH74" s="35"/>
      <c r="AI74" s="37"/>
      <c r="AJ74" s="35"/>
      <c r="AK74" s="39"/>
      <c r="AL74" s="183"/>
      <c r="AM74" s="184"/>
      <c r="AN74" t="str">
        <f t="shared" si="36"/>
        <v/>
      </c>
      <c r="CA74" s="29" t="str">
        <f t="shared" si="40"/>
        <v/>
      </c>
      <c r="CB74" s="29" t="str">
        <f t="shared" si="41"/>
        <v/>
      </c>
      <c r="CK74" s="30">
        <f t="shared" si="37"/>
        <v>0</v>
      </c>
      <c r="CL74" s="30">
        <f t="shared" si="38"/>
        <v>0</v>
      </c>
    </row>
    <row r="75" spans="1:90" x14ac:dyDescent="0.25">
      <c r="A75" s="810"/>
      <c r="B75" s="182" t="s">
        <v>42</v>
      </c>
      <c r="C75" s="32">
        <f t="shared" si="39"/>
        <v>0</v>
      </c>
      <c r="D75" s="33">
        <f t="shared" si="43"/>
        <v>0</v>
      </c>
      <c r="E75" s="34">
        <f t="shared" si="44"/>
        <v>0</v>
      </c>
      <c r="F75" s="200"/>
      <c r="G75" s="201"/>
      <c r="H75" s="35"/>
      <c r="I75" s="37"/>
      <c r="J75" s="35"/>
      <c r="K75" s="37"/>
      <c r="L75" s="35"/>
      <c r="M75" s="37"/>
      <c r="N75" s="35"/>
      <c r="O75" s="37"/>
      <c r="P75" s="35"/>
      <c r="Q75" s="37"/>
      <c r="R75" s="35"/>
      <c r="S75" s="37"/>
      <c r="T75" s="35"/>
      <c r="U75" s="37"/>
      <c r="V75" s="35"/>
      <c r="W75" s="37"/>
      <c r="X75" s="35"/>
      <c r="Y75" s="37"/>
      <c r="Z75" s="35"/>
      <c r="AA75" s="37"/>
      <c r="AB75" s="35"/>
      <c r="AC75" s="37"/>
      <c r="AD75" s="35"/>
      <c r="AE75" s="37"/>
      <c r="AF75" s="35"/>
      <c r="AG75" s="37"/>
      <c r="AH75" s="35"/>
      <c r="AI75" s="37"/>
      <c r="AJ75" s="35"/>
      <c r="AK75" s="39"/>
      <c r="AL75" s="183"/>
      <c r="AM75" s="184"/>
      <c r="AN75" t="str">
        <f t="shared" si="36"/>
        <v/>
      </c>
      <c r="CA75" s="29" t="str">
        <f t="shared" si="40"/>
        <v/>
      </c>
      <c r="CB75" s="29" t="str">
        <f t="shared" si="41"/>
        <v/>
      </c>
      <c r="CK75" s="30">
        <f t="shared" si="37"/>
        <v>0</v>
      </c>
      <c r="CL75" s="30">
        <f t="shared" si="38"/>
        <v>0</v>
      </c>
    </row>
    <row r="76" spans="1:90" x14ac:dyDescent="0.25">
      <c r="A76" s="892"/>
      <c r="B76" s="185" t="s">
        <v>85</v>
      </c>
      <c r="C76" s="186">
        <f t="shared" si="39"/>
        <v>0</v>
      </c>
      <c r="D76" s="54">
        <f t="shared" si="43"/>
        <v>0</v>
      </c>
      <c r="E76" s="187">
        <f t="shared" si="44"/>
        <v>0</v>
      </c>
      <c r="F76" s="195"/>
      <c r="G76" s="196"/>
      <c r="H76" s="95"/>
      <c r="I76" s="96"/>
      <c r="J76" s="95"/>
      <c r="K76" s="96"/>
      <c r="L76" s="95"/>
      <c r="M76" s="96"/>
      <c r="N76" s="95"/>
      <c r="O76" s="96"/>
      <c r="P76" s="95"/>
      <c r="Q76" s="96"/>
      <c r="R76" s="95"/>
      <c r="S76" s="96"/>
      <c r="T76" s="95"/>
      <c r="U76" s="96"/>
      <c r="V76" s="95"/>
      <c r="W76" s="96"/>
      <c r="X76" s="95"/>
      <c r="Y76" s="96"/>
      <c r="Z76" s="95"/>
      <c r="AA76" s="96"/>
      <c r="AB76" s="95"/>
      <c r="AC76" s="96"/>
      <c r="AD76" s="95"/>
      <c r="AE76" s="96"/>
      <c r="AF76" s="95"/>
      <c r="AG76" s="96"/>
      <c r="AH76" s="95"/>
      <c r="AI76" s="96"/>
      <c r="AJ76" s="95"/>
      <c r="AK76" s="99"/>
      <c r="AL76" s="188"/>
      <c r="AM76" s="189"/>
      <c r="AN76" t="str">
        <f t="shared" si="36"/>
        <v/>
      </c>
      <c r="CA76" s="29" t="str">
        <f t="shared" si="40"/>
        <v/>
      </c>
      <c r="CB76" s="29" t="str">
        <f t="shared" si="41"/>
        <v/>
      </c>
      <c r="CK76" s="30">
        <f t="shared" si="37"/>
        <v>0</v>
      </c>
      <c r="CL76" s="30">
        <f t="shared" si="38"/>
        <v>0</v>
      </c>
    </row>
    <row r="77" spans="1:90" s="11" customFormat="1" ht="12" x14ac:dyDescent="0.2">
      <c r="A77" s="205" t="s">
        <v>91</v>
      </c>
      <c r="B77" s="206"/>
      <c r="C77" s="206"/>
      <c r="D77" s="408"/>
      <c r="E77" s="408"/>
      <c r="F77" s="408"/>
      <c r="G77" s="173"/>
      <c r="H77" s="173"/>
      <c r="I77" s="173"/>
    </row>
    <row r="78" spans="1:90" ht="15" customHeight="1" x14ac:dyDescent="0.25">
      <c r="A78" s="818" t="s">
        <v>92</v>
      </c>
      <c r="B78" s="813" t="s">
        <v>93</v>
      </c>
      <c r="C78" s="813"/>
      <c r="D78" s="813" t="s">
        <v>94</v>
      </c>
      <c r="E78" s="824"/>
      <c r="F78" s="812" t="s">
        <v>95</v>
      </c>
      <c r="G78" s="813"/>
      <c r="H78" s="812" t="s">
        <v>96</v>
      </c>
      <c r="I78" s="813"/>
    </row>
    <row r="79" spans="1:90" ht="21" x14ac:dyDescent="0.25">
      <c r="A79" s="894"/>
      <c r="B79" s="208" t="s">
        <v>97</v>
      </c>
      <c r="C79" s="209" t="s">
        <v>98</v>
      </c>
      <c r="D79" s="208" t="s">
        <v>97</v>
      </c>
      <c r="E79" s="210" t="s">
        <v>98</v>
      </c>
      <c r="F79" s="211" t="s">
        <v>97</v>
      </c>
      <c r="G79" s="209" t="s">
        <v>98</v>
      </c>
      <c r="H79" s="211" t="s">
        <v>97</v>
      </c>
      <c r="I79" s="209" t="s">
        <v>98</v>
      </c>
    </row>
    <row r="80" spans="1:90" x14ac:dyDescent="0.25">
      <c r="A80" s="212" t="s">
        <v>99</v>
      </c>
      <c r="B80" s="213"/>
      <c r="C80" s="214"/>
      <c r="D80" s="213"/>
      <c r="E80" s="215"/>
      <c r="F80" s="216"/>
      <c r="G80" s="214"/>
      <c r="H80" s="216"/>
      <c r="I80" s="214"/>
    </row>
    <row r="81" spans="1:9" x14ac:dyDescent="0.25">
      <c r="A81" s="217" t="s">
        <v>100</v>
      </c>
      <c r="B81" s="218"/>
      <c r="C81" s="219"/>
      <c r="D81" s="218"/>
      <c r="E81" s="220"/>
      <c r="F81" s="221"/>
      <c r="G81" s="219"/>
      <c r="H81" s="221"/>
      <c r="I81" s="219"/>
    </row>
    <row r="82" spans="1:9" x14ac:dyDescent="0.25">
      <c r="A82" s="217" t="s">
        <v>101</v>
      </c>
      <c r="B82" s="218"/>
      <c r="C82" s="219"/>
      <c r="D82" s="218"/>
      <c r="E82" s="220"/>
      <c r="F82" s="221"/>
      <c r="G82" s="219"/>
      <c r="H82" s="221"/>
      <c r="I82" s="219"/>
    </row>
    <row r="83" spans="1:9" x14ac:dyDescent="0.25">
      <c r="A83" s="222" t="s">
        <v>102</v>
      </c>
      <c r="B83" s="95"/>
      <c r="C83" s="198"/>
      <c r="D83" s="95"/>
      <c r="E83" s="199"/>
      <c r="F83" s="102"/>
      <c r="G83" s="198"/>
      <c r="H83" s="102"/>
      <c r="I83" s="198"/>
    </row>
    <row r="84" spans="1:9" s="11" customFormat="1" ht="12" x14ac:dyDescent="0.2">
      <c r="A84" s="103" t="s">
        <v>103</v>
      </c>
      <c r="B84" s="399"/>
      <c r="C84" s="399"/>
      <c r="D84" s="399"/>
    </row>
    <row r="85" spans="1:9" ht="31.5" x14ac:dyDescent="0.25">
      <c r="A85" s="223" t="s">
        <v>104</v>
      </c>
      <c r="B85" s="224" t="s">
        <v>105</v>
      </c>
      <c r="C85" s="225" t="s">
        <v>106</v>
      </c>
      <c r="D85" s="226" t="s">
        <v>107</v>
      </c>
    </row>
    <row r="86" spans="1:9" x14ac:dyDescent="0.25">
      <c r="A86" s="227" t="s">
        <v>108</v>
      </c>
      <c r="B86" s="228">
        <v>50</v>
      </c>
      <c r="C86" s="229">
        <v>17</v>
      </c>
      <c r="D86" s="230">
        <v>31</v>
      </c>
    </row>
    <row r="87" spans="1:9" x14ac:dyDescent="0.25">
      <c r="A87" s="217" t="s">
        <v>109</v>
      </c>
      <c r="B87" s="231"/>
      <c r="C87" s="232"/>
      <c r="D87" s="233"/>
    </row>
    <row r="88" spans="1:9" x14ac:dyDescent="0.25">
      <c r="A88" s="217" t="s">
        <v>110</v>
      </c>
      <c r="B88" s="231"/>
      <c r="C88" s="232"/>
      <c r="D88" s="233"/>
    </row>
    <row r="89" spans="1:9" x14ac:dyDescent="0.25">
      <c r="A89" s="234" t="s">
        <v>111</v>
      </c>
      <c r="B89" s="231"/>
      <c r="C89" s="232"/>
      <c r="D89" s="233"/>
    </row>
    <row r="90" spans="1:9" ht="22.5" x14ac:dyDescent="0.25">
      <c r="A90" s="235" t="s">
        <v>112</v>
      </c>
      <c r="B90" s="231"/>
      <c r="C90" s="232"/>
      <c r="D90" s="233"/>
    </row>
    <row r="91" spans="1:9" ht="22.5" x14ac:dyDescent="0.25">
      <c r="A91" s="235" t="s">
        <v>113</v>
      </c>
      <c r="B91" s="236"/>
      <c r="C91" s="232"/>
      <c r="D91" s="233"/>
    </row>
    <row r="92" spans="1:9" ht="22.5" x14ac:dyDescent="0.25">
      <c r="A92" s="235" t="s">
        <v>114</v>
      </c>
      <c r="B92" s="231"/>
      <c r="C92" s="232"/>
      <c r="D92" s="233"/>
    </row>
    <row r="93" spans="1:9" x14ac:dyDescent="0.25">
      <c r="A93" s="237" t="s">
        <v>115</v>
      </c>
      <c r="B93" s="238"/>
      <c r="C93" s="239"/>
      <c r="D93" s="240"/>
    </row>
    <row r="94" spans="1:9" s="11" customFormat="1" ht="12" x14ac:dyDescent="0.2">
      <c r="A94" s="402" t="s">
        <v>116</v>
      </c>
      <c r="B94" s="155"/>
      <c r="C94" s="155"/>
      <c r="D94" s="155"/>
      <c r="E94" s="8"/>
      <c r="F94" s="155"/>
    </row>
    <row r="95" spans="1:9" ht="15" customHeight="1" x14ac:dyDescent="0.25">
      <c r="A95" s="772" t="s">
        <v>117</v>
      </c>
      <c r="B95" s="814" t="s">
        <v>118</v>
      </c>
      <c r="C95" s="816" t="s">
        <v>119</v>
      </c>
      <c r="D95" s="801" t="s">
        <v>120</v>
      </c>
      <c r="E95" s="806" t="s">
        <v>121</v>
      </c>
      <c r="F95" s="812"/>
    </row>
    <row r="96" spans="1:9" x14ac:dyDescent="0.25">
      <c r="A96" s="875"/>
      <c r="B96" s="893"/>
      <c r="C96" s="817"/>
      <c r="D96" s="891"/>
      <c r="E96" s="208" t="s">
        <v>122</v>
      </c>
      <c r="F96" s="241" t="s">
        <v>123</v>
      </c>
    </row>
    <row r="97" spans="1:16" x14ac:dyDescent="0.25">
      <c r="A97" s="242" t="s">
        <v>124</v>
      </c>
      <c r="B97" s="35">
        <v>26</v>
      </c>
      <c r="C97" s="41">
        <v>1</v>
      </c>
      <c r="D97" s="22">
        <v>27</v>
      </c>
      <c r="E97" s="21"/>
      <c r="F97" s="22">
        <v>1</v>
      </c>
    </row>
    <row r="98" spans="1:16" x14ac:dyDescent="0.25">
      <c r="A98" s="243" t="s">
        <v>125</v>
      </c>
      <c r="B98" s="35"/>
      <c r="C98" s="41"/>
      <c r="D98" s="36"/>
      <c r="E98" s="35"/>
      <c r="F98" s="36"/>
    </row>
    <row r="99" spans="1:16" x14ac:dyDescent="0.25">
      <c r="A99" s="243" t="s">
        <v>126</v>
      </c>
      <c r="B99" s="35"/>
      <c r="C99" s="41"/>
      <c r="D99" s="36"/>
      <c r="E99" s="35"/>
      <c r="F99" s="36"/>
    </row>
    <row r="100" spans="1:16" x14ac:dyDescent="0.25">
      <c r="A100" s="243" t="s">
        <v>127</v>
      </c>
      <c r="B100" s="35"/>
      <c r="C100" s="41"/>
      <c r="D100" s="36"/>
      <c r="E100" s="35"/>
      <c r="F100" s="36"/>
    </row>
    <row r="101" spans="1:16" x14ac:dyDescent="0.25">
      <c r="A101" s="243" t="s">
        <v>128</v>
      </c>
      <c r="B101" s="35"/>
      <c r="C101" s="41"/>
      <c r="D101" s="36"/>
      <c r="E101" s="35"/>
      <c r="F101" s="36"/>
    </row>
    <row r="102" spans="1:16" x14ac:dyDescent="0.25">
      <c r="A102" s="244" t="s">
        <v>48</v>
      </c>
      <c r="B102" s="245">
        <f>SUM(B97:B101)</f>
        <v>26</v>
      </c>
      <c r="C102" s="246">
        <f>SUM(C97:C101)</f>
        <v>1</v>
      </c>
      <c r="D102" s="247">
        <f>SUM(D97:D101)</f>
        <v>27</v>
      </c>
      <c r="E102" s="245">
        <f>SUM(E97:E101)</f>
        <v>0</v>
      </c>
      <c r="F102" s="248">
        <f>SUM(F97:F101)</f>
        <v>1</v>
      </c>
    </row>
    <row r="103" spans="1:16" x14ac:dyDescent="0.25">
      <c r="A103" s="402" t="s">
        <v>129</v>
      </c>
      <c r="B103" s="155"/>
      <c r="C103" s="155"/>
      <c r="D103" s="155"/>
      <c r="E103" s="8"/>
      <c r="F103" s="155"/>
    </row>
    <row r="104" spans="1:16" ht="15" customHeight="1" x14ac:dyDescent="0.25">
      <c r="A104" s="772" t="s">
        <v>130</v>
      </c>
      <c r="B104" s="814" t="s">
        <v>118</v>
      </c>
      <c r="C104" s="801" t="s">
        <v>119</v>
      </c>
      <c r="D104" s="799" t="s">
        <v>120</v>
      </c>
      <c r="E104" s="820" t="s">
        <v>8</v>
      </c>
      <c r="F104" s="822" t="s">
        <v>9</v>
      </c>
    </row>
    <row r="105" spans="1:16" x14ac:dyDescent="0.25">
      <c r="A105" s="875"/>
      <c r="B105" s="893"/>
      <c r="C105" s="891"/>
      <c r="D105" s="889"/>
      <c r="E105" s="895"/>
      <c r="F105" s="823"/>
    </row>
    <row r="106" spans="1:16" x14ac:dyDescent="0.25">
      <c r="A106" s="242" t="s">
        <v>131</v>
      </c>
      <c r="B106" s="21"/>
      <c r="C106" s="36"/>
      <c r="D106" s="249"/>
      <c r="E106" s="26"/>
      <c r="F106" s="22"/>
    </row>
    <row r="107" spans="1:16" ht="21" x14ac:dyDescent="0.25">
      <c r="A107" s="243" t="s">
        <v>132</v>
      </c>
      <c r="B107" s="35"/>
      <c r="C107" s="36"/>
      <c r="D107" s="250"/>
      <c r="E107" s="40"/>
      <c r="F107" s="36"/>
    </row>
    <row r="108" spans="1:16" x14ac:dyDescent="0.25">
      <c r="A108" s="243" t="s">
        <v>133</v>
      </c>
      <c r="B108" s="35">
        <v>34</v>
      </c>
      <c r="C108" s="36">
        <v>19</v>
      </c>
      <c r="D108" s="250">
        <v>53</v>
      </c>
      <c r="E108" s="42"/>
      <c r="F108" s="36"/>
    </row>
    <row r="109" spans="1:16" x14ac:dyDescent="0.25">
      <c r="A109" s="244" t="s">
        <v>48</v>
      </c>
      <c r="B109" s="245">
        <f>SUM(B106:B108)</f>
        <v>34</v>
      </c>
      <c r="C109" s="247">
        <f>SUM(C106:C108)</f>
        <v>19</v>
      </c>
      <c r="D109" s="251">
        <f>SUM(D106:D108)</f>
        <v>53</v>
      </c>
      <c r="E109" s="252">
        <f>SUM(E106:E108)</f>
        <v>0</v>
      </c>
      <c r="F109" s="248">
        <f>SUM(F106:F108)</f>
        <v>0</v>
      </c>
    </row>
    <row r="110" spans="1:16" s="11" customFormat="1" ht="12" x14ac:dyDescent="0.2">
      <c r="A110" s="409" t="s">
        <v>134</v>
      </c>
      <c r="B110" s="10"/>
      <c r="C110" s="10"/>
      <c r="D110" s="10"/>
      <c r="E110" s="410"/>
      <c r="F110" s="411"/>
      <c r="G110" s="410"/>
      <c r="H110" s="410"/>
      <c r="I110" s="410"/>
      <c r="J110" s="410"/>
      <c r="K110" s="410"/>
      <c r="L110" s="410"/>
      <c r="M110" s="410"/>
      <c r="N110" s="155"/>
      <c r="O110" s="155"/>
      <c r="P110" s="155"/>
    </row>
    <row r="111" spans="1:16" ht="15" customHeight="1" x14ac:dyDescent="0.25">
      <c r="A111" s="752" t="s">
        <v>3</v>
      </c>
      <c r="B111" s="755" t="s">
        <v>5</v>
      </c>
      <c r="C111" s="756"/>
      <c r="D111" s="757"/>
      <c r="E111" s="761" t="s">
        <v>6</v>
      </c>
      <c r="F111" s="762"/>
      <c r="G111" s="762"/>
      <c r="H111" s="762"/>
      <c r="I111" s="762"/>
      <c r="J111" s="762"/>
      <c r="K111" s="762"/>
      <c r="L111" s="762"/>
      <c r="M111" s="762"/>
      <c r="N111" s="256"/>
      <c r="O111" s="757" t="s">
        <v>10</v>
      </c>
      <c r="P111" s="757" t="s">
        <v>11</v>
      </c>
    </row>
    <row r="112" spans="1:16" x14ac:dyDescent="0.25">
      <c r="A112" s="753"/>
      <c r="B112" s="897"/>
      <c r="C112" s="898"/>
      <c r="D112" s="899"/>
      <c r="E112" s="761" t="s">
        <v>15</v>
      </c>
      <c r="F112" s="775"/>
      <c r="G112" s="761" t="s">
        <v>16</v>
      </c>
      <c r="H112" s="775"/>
      <c r="I112" s="761" t="s">
        <v>17</v>
      </c>
      <c r="J112" s="775"/>
      <c r="K112" s="761" t="s">
        <v>18</v>
      </c>
      <c r="L112" s="775"/>
      <c r="M112" s="761" t="s">
        <v>19</v>
      </c>
      <c r="N112" s="763"/>
      <c r="O112" s="779"/>
      <c r="P112" s="779"/>
    </row>
    <row r="113" spans="1:90" x14ac:dyDescent="0.25">
      <c r="A113" s="896"/>
      <c r="B113" s="257" t="s">
        <v>34</v>
      </c>
      <c r="C113" s="258" t="s">
        <v>35</v>
      </c>
      <c r="D113" s="412" t="s">
        <v>36</v>
      </c>
      <c r="E113" s="15" t="s">
        <v>35</v>
      </c>
      <c r="F113" s="107" t="s">
        <v>36</v>
      </c>
      <c r="G113" s="15" t="s">
        <v>35</v>
      </c>
      <c r="H113" s="107" t="s">
        <v>36</v>
      </c>
      <c r="I113" s="15" t="s">
        <v>35</v>
      </c>
      <c r="J113" s="107" t="s">
        <v>36</v>
      </c>
      <c r="K113" s="15" t="s">
        <v>35</v>
      </c>
      <c r="L113" s="107" t="s">
        <v>36</v>
      </c>
      <c r="M113" s="15" t="s">
        <v>35</v>
      </c>
      <c r="N113" s="109" t="s">
        <v>36</v>
      </c>
      <c r="O113" s="899"/>
      <c r="P113" s="899"/>
    </row>
    <row r="114" spans="1:90" x14ac:dyDescent="0.25">
      <c r="A114" s="90" t="s">
        <v>135</v>
      </c>
      <c r="B114" s="18">
        <f>SUM(C114:D114)</f>
        <v>0</v>
      </c>
      <c r="C114" s="260">
        <f t="shared" ref="C114:D116" si="45">SUM(E114+G114+I114+K114+M114)</f>
        <v>0</v>
      </c>
      <c r="D114" s="20">
        <f>SUM(F114+H114+J114+L114+N114)</f>
        <v>0</v>
      </c>
      <c r="E114" s="229"/>
      <c r="F114" s="230"/>
      <c r="G114" s="229"/>
      <c r="H114" s="230"/>
      <c r="I114" s="229"/>
      <c r="J114" s="261"/>
      <c r="K114" s="229"/>
      <c r="L114" s="261"/>
      <c r="M114" s="262"/>
      <c r="N114" s="263"/>
      <c r="O114" s="230"/>
      <c r="P114" s="230"/>
      <c r="Q114" t="str">
        <f>CA114&amp;CB114</f>
        <v/>
      </c>
      <c r="CA114" s="29" t="str">
        <f>IF(AND($B114&gt;0,O114="")," * No olvide digitar la variable Pueblos Originarios. Digite cero si no tiene.",IF(O114&gt;$B114,"* La variable Pueblos Originarios no puede ser mayor al Total Ambos Sexos.",""))</f>
        <v/>
      </c>
      <c r="CB114" s="29" t="str">
        <f>IF(AND($B114&gt;0,P114="")," * No olvide digitar la variable Migrantes. Digite cero si no tiene.",IF(P114&gt;$B114,"* La variable Migrantes no puede ser mayor al Total Ambos Sexos.",""))</f>
        <v/>
      </c>
      <c r="CK114" s="30">
        <f>IF(AND(B114&gt;0,O114=""),1,IF(O114&gt;B114,1,0))</f>
        <v>0</v>
      </c>
      <c r="CL114" s="30">
        <f>IF(AND(B114&gt;0,P114=""),1,IF(P114&gt;B114,1,0))</f>
        <v>0</v>
      </c>
    </row>
    <row r="115" spans="1:90" ht="21" x14ac:dyDescent="0.25">
      <c r="A115" s="243" t="s">
        <v>136</v>
      </c>
      <c r="B115" s="32">
        <f>SUM(C115:D115)</f>
        <v>0</v>
      </c>
      <c r="C115" s="264">
        <f t="shared" si="45"/>
        <v>0</v>
      </c>
      <c r="D115" s="34">
        <f t="shared" si="45"/>
        <v>0</v>
      </c>
      <c r="E115" s="232"/>
      <c r="F115" s="233"/>
      <c r="G115" s="232"/>
      <c r="H115" s="233"/>
      <c r="I115" s="232"/>
      <c r="J115" s="233"/>
      <c r="K115" s="232"/>
      <c r="L115" s="233"/>
      <c r="M115" s="265"/>
      <c r="N115" s="266"/>
      <c r="O115" s="233"/>
      <c r="P115" s="233"/>
      <c r="Q115" t="str">
        <f>CA115&amp;CB115</f>
        <v/>
      </c>
      <c r="CA115" s="29" t="str">
        <f t="shared" ref="CA115:CA116" si="46">IF(AND($B115&gt;0,O115="")," * No olvide digitar la variable Pueblos Originarios. Digite cero si no tiene.",IF(O115&gt;$B115,"* La variable Pueblos Originarios no puede ser mayor al Total Ambos Sexos.",""))</f>
        <v/>
      </c>
      <c r="CB115" s="29" t="str">
        <f t="shared" ref="CB115:CB116" si="47">IF(AND($B115&gt;0,P115="")," * No olvide digitar la variable Migrantes. Digite cero si no tiene.",IF(P115&gt;$B115,"* La variable Migrantes no puede ser mayor al Total Ambos Sexos.",""))</f>
        <v/>
      </c>
      <c r="CK115" s="30">
        <f>IF(AND(B115&gt;0,O115=""),1,IF(O115&gt;B115,1,0))</f>
        <v>0</v>
      </c>
      <c r="CL115" s="30">
        <f>IF(AND(B115&gt;0,P115=""),1,IF(P115&gt;B115,1,0))</f>
        <v>0</v>
      </c>
    </row>
    <row r="116" spans="1:90" ht="21" x14ac:dyDescent="0.25">
      <c r="A116" s="413" t="s">
        <v>137</v>
      </c>
      <c r="B116" s="414">
        <f>SUM(C116:D116)</f>
        <v>0</v>
      </c>
      <c r="C116" s="415">
        <f t="shared" si="45"/>
        <v>0</v>
      </c>
      <c r="D116" s="416">
        <f t="shared" si="45"/>
        <v>0</v>
      </c>
      <c r="E116" s="417"/>
      <c r="F116" s="418"/>
      <c r="G116" s="417"/>
      <c r="H116" s="273"/>
      <c r="I116" s="417"/>
      <c r="J116" s="418"/>
      <c r="K116" s="417"/>
      <c r="L116" s="418"/>
      <c r="M116" s="419"/>
      <c r="N116" s="275"/>
      <c r="O116" s="418"/>
      <c r="P116" s="418"/>
      <c r="Q116" t="str">
        <f>CA116&amp;CB116</f>
        <v/>
      </c>
      <c r="CA116" s="29" t="str">
        <f t="shared" si="46"/>
        <v/>
      </c>
      <c r="CB116" s="29" t="str">
        <f t="shared" si="47"/>
        <v/>
      </c>
      <c r="CK116" s="30">
        <f>IF(AND(B116&gt;0,O116=""),1,IF(O116&gt;B116,1,0))</f>
        <v>0</v>
      </c>
      <c r="CL116" s="30">
        <f>IF(AND(B116&gt;0,P116=""),1,IF(P116&gt;B116,1,0))</f>
        <v>0</v>
      </c>
    </row>
    <row r="117" spans="1:90" s="11" customFormat="1" ht="12" x14ac:dyDescent="0.2">
      <c r="A117" s="5" t="s">
        <v>138</v>
      </c>
      <c r="D117" s="10"/>
    </row>
    <row r="118" spans="1:90" ht="15" customHeight="1" x14ac:dyDescent="0.25">
      <c r="A118" s="772" t="s">
        <v>139</v>
      </c>
      <c r="B118" s="767" t="s">
        <v>140</v>
      </c>
      <c r="C118" s="831"/>
      <c r="D118" s="769"/>
      <c r="E118" s="832" t="s">
        <v>141</v>
      </c>
    </row>
    <row r="119" spans="1:90" x14ac:dyDescent="0.25">
      <c r="A119" s="900"/>
      <c r="B119" s="257" t="s">
        <v>142</v>
      </c>
      <c r="C119" s="276" t="s">
        <v>143</v>
      </c>
      <c r="D119" s="277" t="s">
        <v>144</v>
      </c>
      <c r="E119" s="833"/>
    </row>
    <row r="120" spans="1:90" x14ac:dyDescent="0.25">
      <c r="A120" s="244" t="s">
        <v>48</v>
      </c>
      <c r="B120" s="278"/>
      <c r="C120" s="279"/>
      <c r="D120" s="280"/>
      <c r="E120" s="281"/>
    </row>
    <row r="121" spans="1:90" s="11" customFormat="1" ht="12" x14ac:dyDescent="0.2">
      <c r="A121" s="409" t="s">
        <v>145</v>
      </c>
      <c r="B121" s="10"/>
      <c r="C121" s="10"/>
      <c r="D121" s="8"/>
      <c r="E121" s="8"/>
      <c r="F121" s="8"/>
      <c r="G121" s="8"/>
      <c r="H121" s="410"/>
      <c r="I121" s="410"/>
      <c r="J121" s="410"/>
    </row>
    <row r="122" spans="1:90" x14ac:dyDescent="0.25">
      <c r="A122" s="752" t="s">
        <v>3</v>
      </c>
      <c r="B122" s="755" t="s">
        <v>5</v>
      </c>
      <c r="C122" s="756"/>
      <c r="D122" s="757"/>
      <c r="E122" s="829" t="s">
        <v>146</v>
      </c>
      <c r="F122" s="829"/>
      <c r="G122" s="829" t="s">
        <v>147</v>
      </c>
      <c r="H122" s="829"/>
      <c r="I122" s="829" t="s">
        <v>148</v>
      </c>
      <c r="J122" s="829"/>
    </row>
    <row r="123" spans="1:90" x14ac:dyDescent="0.25">
      <c r="A123" s="896"/>
      <c r="B123" s="257" t="s">
        <v>34</v>
      </c>
      <c r="C123" s="276" t="s">
        <v>35</v>
      </c>
      <c r="D123" s="107" t="s">
        <v>36</v>
      </c>
      <c r="E123" s="15" t="s">
        <v>35</v>
      </c>
      <c r="F123" s="107" t="s">
        <v>36</v>
      </c>
      <c r="G123" s="15" t="s">
        <v>35</v>
      </c>
      <c r="H123" s="107" t="s">
        <v>36</v>
      </c>
      <c r="I123" s="15" t="s">
        <v>35</v>
      </c>
      <c r="J123" s="107" t="s">
        <v>36</v>
      </c>
    </row>
    <row r="124" spans="1:90" ht="21" x14ac:dyDescent="0.25">
      <c r="A124" s="115" t="s">
        <v>149</v>
      </c>
      <c r="B124" s="18">
        <f>SUM(C124:D124)</f>
        <v>0</v>
      </c>
      <c r="C124" s="260">
        <f>+E124+G124+I124</f>
        <v>0</v>
      </c>
      <c r="D124" s="20">
        <f>+F124+H124+J124</f>
        <v>0</v>
      </c>
      <c r="E124" s="229"/>
      <c r="F124" s="230"/>
      <c r="G124" s="229"/>
      <c r="H124" s="230"/>
      <c r="I124" s="229"/>
      <c r="J124" s="261"/>
    </row>
    <row r="125" spans="1:90" ht="21" x14ac:dyDescent="0.25">
      <c r="A125" s="282" t="s">
        <v>150</v>
      </c>
      <c r="B125" s="283">
        <f>SUM(C125:D125)</f>
        <v>0</v>
      </c>
      <c r="C125" s="284">
        <f t="shared" ref="C125:D126" si="48">+E125+G125+I125</f>
        <v>0</v>
      </c>
      <c r="D125" s="285">
        <f t="shared" si="48"/>
        <v>0</v>
      </c>
      <c r="E125" s="286"/>
      <c r="F125" s="287"/>
      <c r="G125" s="286"/>
      <c r="H125" s="287"/>
      <c r="I125" s="286"/>
      <c r="J125" s="288"/>
    </row>
    <row r="126" spans="1:90" ht="31.5" x14ac:dyDescent="0.25">
      <c r="A126" s="147" t="s">
        <v>151</v>
      </c>
      <c r="B126" s="414">
        <f>SUM(C126:D126)</f>
        <v>0</v>
      </c>
      <c r="C126" s="415">
        <f t="shared" si="48"/>
        <v>0</v>
      </c>
      <c r="D126" s="416">
        <f t="shared" si="48"/>
        <v>0</v>
      </c>
      <c r="E126" s="417"/>
      <c r="F126" s="418"/>
      <c r="G126" s="417"/>
      <c r="H126" s="273"/>
      <c r="I126" s="417"/>
      <c r="J126" s="418"/>
    </row>
    <row r="127" spans="1:90" s="11" customFormat="1" ht="12" x14ac:dyDescent="0.2">
      <c r="A127" s="409" t="s">
        <v>152</v>
      </c>
      <c r="B127" s="289"/>
      <c r="C127" s="290"/>
      <c r="D127" s="290"/>
      <c r="E127" s="8"/>
      <c r="F127" s="420"/>
      <c r="G127" s="421"/>
      <c r="H127" s="421"/>
    </row>
    <row r="128" spans="1:90" ht="15" customHeight="1" x14ac:dyDescent="0.25">
      <c r="A128" s="757" t="s">
        <v>3</v>
      </c>
      <c r="B128" s="752" t="s">
        <v>48</v>
      </c>
      <c r="C128" s="755" t="s">
        <v>153</v>
      </c>
      <c r="D128" s="757"/>
      <c r="E128" s="755" t="s">
        <v>154</v>
      </c>
      <c r="F128" s="757"/>
      <c r="G128" s="761" t="s">
        <v>155</v>
      </c>
      <c r="H128" s="762"/>
      <c r="I128" s="775"/>
    </row>
    <row r="129" spans="1:93" ht="42" x14ac:dyDescent="0.25">
      <c r="A129" s="899"/>
      <c r="B129" s="896"/>
      <c r="C129" s="15" t="s">
        <v>35</v>
      </c>
      <c r="D129" s="293" t="s">
        <v>36</v>
      </c>
      <c r="E129" s="160" t="s">
        <v>156</v>
      </c>
      <c r="F129" s="107" t="s">
        <v>157</v>
      </c>
      <c r="G129" s="160" t="s">
        <v>158</v>
      </c>
      <c r="H129" s="106" t="s">
        <v>159</v>
      </c>
      <c r="I129" s="107" t="s">
        <v>160</v>
      </c>
    </row>
    <row r="130" spans="1:93" x14ac:dyDescent="0.25">
      <c r="A130" s="294" t="s">
        <v>161</v>
      </c>
      <c r="B130" s="295">
        <f>SUM(C130:D130)</f>
        <v>0</v>
      </c>
      <c r="C130" s="296"/>
      <c r="D130" s="297"/>
      <c r="E130" s="296"/>
      <c r="F130" s="298"/>
      <c r="G130" s="296"/>
      <c r="H130" s="296"/>
      <c r="I130" s="298"/>
    </row>
    <row r="131" spans="1:93" s="11" customFormat="1" ht="12" x14ac:dyDescent="0.2">
      <c r="A131" s="299" t="s">
        <v>162</v>
      </c>
      <c r="C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</row>
    <row r="132" spans="1:93" ht="15" customHeight="1" x14ac:dyDescent="0.25">
      <c r="A132" s="752" t="s">
        <v>3</v>
      </c>
      <c r="B132" s="752" t="s">
        <v>4</v>
      </c>
      <c r="C132" s="755" t="s">
        <v>5</v>
      </c>
      <c r="D132" s="756"/>
      <c r="E132" s="757"/>
      <c r="F132" s="761" t="s">
        <v>6</v>
      </c>
      <c r="G132" s="762"/>
      <c r="H132" s="762"/>
      <c r="I132" s="762"/>
      <c r="J132" s="762"/>
      <c r="K132" s="762"/>
      <c r="L132" s="762"/>
      <c r="M132" s="762"/>
      <c r="N132" s="762"/>
      <c r="O132" s="762"/>
      <c r="P132" s="762"/>
      <c r="Q132" s="762"/>
      <c r="R132" s="762"/>
      <c r="S132" s="762"/>
      <c r="T132" s="762"/>
      <c r="U132" s="762"/>
      <c r="V132" s="762"/>
      <c r="W132" s="762"/>
      <c r="X132" s="762"/>
      <c r="Y132" s="762"/>
      <c r="Z132" s="762"/>
      <c r="AA132" s="762"/>
      <c r="AB132" s="762"/>
      <c r="AC132" s="762"/>
      <c r="AD132" s="762"/>
      <c r="AE132" s="762"/>
      <c r="AF132" s="762"/>
      <c r="AG132" s="762"/>
      <c r="AH132" s="762"/>
      <c r="AI132" s="762"/>
      <c r="AJ132" s="762"/>
      <c r="AK132" s="762"/>
      <c r="AL132" s="762"/>
      <c r="AM132" s="763"/>
      <c r="AN132" s="764" t="s">
        <v>7</v>
      </c>
      <c r="AO132" s="776" t="s">
        <v>163</v>
      </c>
      <c r="AP132" s="776" t="s">
        <v>9</v>
      </c>
      <c r="AQ132" s="776" t="s">
        <v>10</v>
      </c>
      <c r="AR132" s="757" t="s">
        <v>11</v>
      </c>
    </row>
    <row r="133" spans="1:93" x14ac:dyDescent="0.25">
      <c r="A133" s="753"/>
      <c r="B133" s="753"/>
      <c r="C133" s="897"/>
      <c r="D133" s="898"/>
      <c r="E133" s="899"/>
      <c r="F133" s="761" t="s">
        <v>15</v>
      </c>
      <c r="G133" s="775"/>
      <c r="H133" s="761" t="s">
        <v>16</v>
      </c>
      <c r="I133" s="775"/>
      <c r="J133" s="761" t="s">
        <v>17</v>
      </c>
      <c r="K133" s="775"/>
      <c r="L133" s="761" t="s">
        <v>18</v>
      </c>
      <c r="M133" s="775"/>
      <c r="N133" s="761" t="s">
        <v>19</v>
      </c>
      <c r="O133" s="775"/>
      <c r="P133" s="767" t="s">
        <v>20</v>
      </c>
      <c r="Q133" s="768"/>
      <c r="R133" s="767" t="s">
        <v>21</v>
      </c>
      <c r="S133" s="768"/>
      <c r="T133" s="767" t="s">
        <v>22</v>
      </c>
      <c r="U133" s="768"/>
      <c r="V133" s="767" t="s">
        <v>23</v>
      </c>
      <c r="W133" s="768"/>
      <c r="X133" s="767" t="s">
        <v>24</v>
      </c>
      <c r="Y133" s="768"/>
      <c r="Z133" s="767" t="s">
        <v>25</v>
      </c>
      <c r="AA133" s="768"/>
      <c r="AB133" s="767" t="s">
        <v>26</v>
      </c>
      <c r="AC133" s="768"/>
      <c r="AD133" s="767" t="s">
        <v>27</v>
      </c>
      <c r="AE133" s="768"/>
      <c r="AF133" s="767" t="s">
        <v>28</v>
      </c>
      <c r="AG133" s="768"/>
      <c r="AH133" s="767" t="s">
        <v>29</v>
      </c>
      <c r="AI133" s="768"/>
      <c r="AJ133" s="767" t="s">
        <v>30</v>
      </c>
      <c r="AK133" s="768"/>
      <c r="AL133" s="767" t="s">
        <v>164</v>
      </c>
      <c r="AM133" s="769"/>
      <c r="AN133" s="765"/>
      <c r="AO133" s="777"/>
      <c r="AP133" s="777"/>
      <c r="AQ133" s="777"/>
      <c r="AR133" s="779"/>
    </row>
    <row r="134" spans="1:93" x14ac:dyDescent="0.25">
      <c r="A134" s="896"/>
      <c r="B134" s="896"/>
      <c r="C134" s="12" t="s">
        <v>34</v>
      </c>
      <c r="D134" s="13" t="s">
        <v>35</v>
      </c>
      <c r="E134" s="14" t="s">
        <v>36</v>
      </c>
      <c r="F134" s="15" t="s">
        <v>35</v>
      </c>
      <c r="G134" s="14" t="s">
        <v>36</v>
      </c>
      <c r="H134" s="15" t="s">
        <v>35</v>
      </c>
      <c r="I134" s="14" t="s">
        <v>36</v>
      </c>
      <c r="J134" s="15" t="s">
        <v>35</v>
      </c>
      <c r="K134" s="14" t="s">
        <v>36</v>
      </c>
      <c r="L134" s="15" t="s">
        <v>35</v>
      </c>
      <c r="M134" s="14" t="s">
        <v>36</v>
      </c>
      <c r="N134" s="15" t="s">
        <v>35</v>
      </c>
      <c r="O134" s="14" t="s">
        <v>36</v>
      </c>
      <c r="P134" s="15" t="s">
        <v>35</v>
      </c>
      <c r="Q134" s="14" t="s">
        <v>36</v>
      </c>
      <c r="R134" s="15" t="s">
        <v>35</v>
      </c>
      <c r="S134" s="14" t="s">
        <v>36</v>
      </c>
      <c r="T134" s="15" t="s">
        <v>35</v>
      </c>
      <c r="U134" s="14" t="s">
        <v>36</v>
      </c>
      <c r="V134" s="15" t="s">
        <v>35</v>
      </c>
      <c r="W134" s="14" t="s">
        <v>36</v>
      </c>
      <c r="X134" s="15" t="s">
        <v>35</v>
      </c>
      <c r="Y134" s="14" t="s">
        <v>36</v>
      </c>
      <c r="Z134" s="15" t="s">
        <v>35</v>
      </c>
      <c r="AA134" s="14" t="s">
        <v>36</v>
      </c>
      <c r="AB134" s="15" t="s">
        <v>35</v>
      </c>
      <c r="AC134" s="14" t="s">
        <v>36</v>
      </c>
      <c r="AD134" s="15" t="s">
        <v>35</v>
      </c>
      <c r="AE134" s="14" t="s">
        <v>36</v>
      </c>
      <c r="AF134" s="15" t="s">
        <v>35</v>
      </c>
      <c r="AG134" s="14" t="s">
        <v>36</v>
      </c>
      <c r="AH134" s="15" t="s">
        <v>35</v>
      </c>
      <c r="AI134" s="14" t="s">
        <v>36</v>
      </c>
      <c r="AJ134" s="15" t="s">
        <v>35</v>
      </c>
      <c r="AK134" s="14" t="s">
        <v>36</v>
      </c>
      <c r="AL134" s="15" t="s">
        <v>35</v>
      </c>
      <c r="AM134" s="16" t="s">
        <v>36</v>
      </c>
      <c r="AN134" s="766"/>
      <c r="AO134" s="778"/>
      <c r="AP134" s="778"/>
      <c r="AQ134" s="778"/>
      <c r="AR134" s="899"/>
    </row>
    <row r="135" spans="1:93" x14ac:dyDescent="0.25">
      <c r="A135" s="836" t="s">
        <v>165</v>
      </c>
      <c r="B135" s="300" t="s">
        <v>166</v>
      </c>
      <c r="C135" s="301">
        <f>SUM(D135+E135)</f>
        <v>16</v>
      </c>
      <c r="D135" s="302">
        <f t="shared" ref="D135:E138" si="49">SUM(F135+H135+J135+L135+N135+P135+R135+T135+V135+X135+Z135+AB135+AD135+AF135+AH135+AJ135+AL135)</f>
        <v>6</v>
      </c>
      <c r="E135" s="303">
        <f t="shared" si="49"/>
        <v>10</v>
      </c>
      <c r="F135" s="21"/>
      <c r="G135" s="23"/>
      <c r="H135" s="21"/>
      <c r="I135" s="23"/>
      <c r="J135" s="21"/>
      <c r="K135" s="23"/>
      <c r="L135" s="21"/>
      <c r="M135" s="23"/>
      <c r="N135" s="21"/>
      <c r="O135" s="23">
        <v>2</v>
      </c>
      <c r="P135" s="21">
        <v>1</v>
      </c>
      <c r="Q135" s="23"/>
      <c r="R135" s="21">
        <v>1</v>
      </c>
      <c r="S135" s="23">
        <v>1</v>
      </c>
      <c r="T135" s="21"/>
      <c r="U135" s="23"/>
      <c r="V135" s="21"/>
      <c r="W135" s="23">
        <v>2</v>
      </c>
      <c r="X135" s="21">
        <v>2</v>
      </c>
      <c r="Y135" s="23"/>
      <c r="Z135" s="21"/>
      <c r="AA135" s="23">
        <v>1</v>
      </c>
      <c r="AB135" s="21"/>
      <c r="AC135" s="23">
        <v>1</v>
      </c>
      <c r="AD135" s="21"/>
      <c r="AE135" s="23">
        <v>3</v>
      </c>
      <c r="AF135" s="21"/>
      <c r="AG135" s="23"/>
      <c r="AH135" s="21">
        <v>2</v>
      </c>
      <c r="AI135" s="23"/>
      <c r="AJ135" s="21"/>
      <c r="AK135" s="23"/>
      <c r="AL135" s="21"/>
      <c r="AM135" s="25"/>
      <c r="AN135" s="26">
        <v>16</v>
      </c>
      <c r="AO135" s="27">
        <v>0</v>
      </c>
      <c r="AP135" s="27">
        <v>0</v>
      </c>
      <c r="AQ135" s="27">
        <v>0</v>
      </c>
      <c r="AR135" s="22">
        <v>0</v>
      </c>
      <c r="AS135" t="str">
        <f>CA135&amp;CB135&amp;CC135&amp;CD135&amp;CE135&amp;CF135&amp;CG135</f>
        <v/>
      </c>
      <c r="CA135" s="29" t="str">
        <f>IF(AND($C135&gt;0,AN135="")," No olvide digitar la variable Beneficiarios. Digite cero si no tiene.",IF(AN135&gt;$C135," *  La variable Beneficiarios no puede ser mayor al Total Ambos sexos.",""))</f>
        <v/>
      </c>
      <c r="CB135" s="29" t="str">
        <f>IF(AND($C135&gt;0,AO135="")," No olvide digitar la variable Niños, Niñas, adolescentes y jóvenes SENAME. Digite cero si no tiene.",IF(AO135&gt;$C135," * La variable Niños, Niñas, adolescentes y jóvenes SENAME no puede ser mayor al Total Ambos sexos.",""))</f>
        <v/>
      </c>
      <c r="CC135" s="29" t="str">
        <f>IF(AND($C135&gt;0,AP135="")," No olvide digitar la variable Niños, Niñas, adolescentes y jóvenes mejor Niñez. Digite cero si no tiene.",IF(AP135&gt;$C135," * La variable Niños, Niñas, adolescentes y jóvenes mejor Niñez no puede ser mayor al Total Ambos sexos.",""))</f>
        <v/>
      </c>
      <c r="CD135" s="29" t="str">
        <f>IF(AND($C135&gt;0,AQ135="")," No olvide digitar la variable Pueblos originarios. Digite cero si no tiene.",IF(AQ135&gt;$C135," * La variable Pueblos originarios no puede ser mayor al Total Ambos sexos.",""))</f>
        <v/>
      </c>
      <c r="CE135" s="29" t="str">
        <f>IF(AND($C135&gt;0,AR135="")," No olvide digitar la variable Migrantes. Digite cero si no tiene.",IF(AR135&gt;$C135," * La variable Migrantes no puede ser mayor al Total Ambos sexos.",""))</f>
        <v/>
      </c>
      <c r="CK135" s="30">
        <f>IF(AND(C135&gt;0,AN135=""),1,IF(AN135&gt;C135,1,0))</f>
        <v>0</v>
      </c>
      <c r="CL135" s="30">
        <f>IF(AND(C135&gt;0,AO135=""),1,IF(AO135&gt;C135,1,0))</f>
        <v>0</v>
      </c>
      <c r="CM135" s="30">
        <f>IF(AND(C135&gt;0,AP135=""),1,IF(AP135&gt;C135,1,0))</f>
        <v>0</v>
      </c>
      <c r="CN135" s="30">
        <f>IF(AND(C135&gt;0,AQ135=""),1,IF(AQ135&gt;C135,1,0))</f>
        <v>0</v>
      </c>
      <c r="CO135" s="30">
        <f>IF(AND(C135&gt;0,AR135=""),1,IF(AR135&gt;C135,1,0))</f>
        <v>0</v>
      </c>
    </row>
    <row r="136" spans="1:93" x14ac:dyDescent="0.25">
      <c r="A136" s="837"/>
      <c r="B136" s="304" t="s">
        <v>167</v>
      </c>
      <c r="C136" s="305">
        <f>SUM(D136+E136)</f>
        <v>0</v>
      </c>
      <c r="D136" s="306">
        <f t="shared" si="49"/>
        <v>0</v>
      </c>
      <c r="E136" s="307">
        <f t="shared" si="49"/>
        <v>0</v>
      </c>
      <c r="F136" s="35"/>
      <c r="G136" s="37"/>
      <c r="H136" s="35"/>
      <c r="I136" s="37"/>
      <c r="J136" s="35"/>
      <c r="K136" s="37"/>
      <c r="L136" s="35"/>
      <c r="M136" s="37"/>
      <c r="N136" s="35"/>
      <c r="O136" s="37"/>
      <c r="P136" s="35"/>
      <c r="Q136" s="37"/>
      <c r="R136" s="35"/>
      <c r="S136" s="37"/>
      <c r="T136" s="35"/>
      <c r="U136" s="37"/>
      <c r="V136" s="35"/>
      <c r="W136" s="37"/>
      <c r="X136" s="35"/>
      <c r="Y136" s="37"/>
      <c r="Z136" s="35"/>
      <c r="AA136" s="37"/>
      <c r="AB136" s="35"/>
      <c r="AC136" s="37"/>
      <c r="AD136" s="35"/>
      <c r="AE136" s="37"/>
      <c r="AF136" s="35"/>
      <c r="AG136" s="37"/>
      <c r="AH136" s="35"/>
      <c r="AI136" s="37"/>
      <c r="AJ136" s="35"/>
      <c r="AK136" s="37"/>
      <c r="AL136" s="35"/>
      <c r="AM136" s="39"/>
      <c r="AN136" s="40"/>
      <c r="AO136" s="41"/>
      <c r="AP136" s="41"/>
      <c r="AQ136" s="41"/>
      <c r="AR136" s="36"/>
      <c r="AS136" t="str">
        <f>CA136&amp;CB136&amp;CC136&amp;CD136&amp;CE136&amp;CF136&amp;CG136</f>
        <v/>
      </c>
      <c r="CA136" s="29" t="str">
        <f t="shared" ref="CA136:CA137" si="50">IF(AND($C136&gt;0,AN136="")," No olvide digitar la variable Beneficiarios. Digite cero si no tiene.",IF(AN136&gt;$C136," *  La variable Beneficiarios no puede ser mayor al Total Ambos sexos.",""))</f>
        <v/>
      </c>
      <c r="CB136" s="29" t="str">
        <f t="shared" ref="CB136:CB137" si="51">IF(AND($C136&gt;0,AO136="")," No olvide digitar la variable Niños, Niñas, adolescentes y jóvenes SENAME. Digite cero si no tiene.",IF(AO136&gt;$C136," * La variable Niños, Niñas, adolescentes y jóvenes SENAME no puede ser mayor al Total Ambos sexos.",""))</f>
        <v/>
      </c>
      <c r="CC136" s="29" t="str">
        <f t="shared" ref="CC136:CC137" si="52">IF(AND($C136&gt;0,AP136="")," No olvide digitar la variable Niños, Niñas, adolescentes y jóvenes mejor Niñez. Digite cero si no tiene.",IF(AP136&gt;$C136," * La variable Niños, Niñas, adolescentes y jóvenes mejor Niñez no puede ser mayor al Total Ambos sexos.",""))</f>
        <v/>
      </c>
      <c r="CD136" s="29" t="str">
        <f t="shared" ref="CD136:CD137" si="53">IF(AND($C136&gt;0,AQ136="")," No olvide digitar la variable Pueblos originarios. Digite cero si no tiene.",IF(AQ136&gt;$C136," * La variable Pueblos originarios no puede ser mayor al Total Ambos sexos.",""))</f>
        <v/>
      </c>
      <c r="CE136" s="29" t="str">
        <f t="shared" ref="CE136:CE137" si="54">IF(AND($C136&gt;0,AR136="")," No olvide digitar la variable Migrantes. Digite cero si no tiene.",IF(AR136&gt;$C136," * La variable Migrantes no puede ser mayor al Total Ambos sexos.",""))</f>
        <v/>
      </c>
      <c r="CK136" s="30">
        <f>IF(AND(C136&gt;0,AN136=""),1,IF(AN136&gt;C136,1,0))</f>
        <v>0</v>
      </c>
      <c r="CL136" s="30">
        <f>IF(AND(C136&gt;0,AO136=""),1,IF(AO136&gt;C136,1,0))</f>
        <v>0</v>
      </c>
      <c r="CM136" s="30">
        <f>IF(AND(C136&gt;0,AP136=""),1,IF(AP136&gt;C136,1,0))</f>
        <v>0</v>
      </c>
      <c r="CN136" s="30">
        <f>IF(AND(C136&gt;0,AQ136=""),1,IF(AQ136&gt;C136,1,0))</f>
        <v>0</v>
      </c>
      <c r="CO136" s="30">
        <f>IF(AND(C136&gt;0,AR136=""),1,IF(AR136&gt;C136,1,0))</f>
        <v>0</v>
      </c>
    </row>
    <row r="137" spans="1:93" x14ac:dyDescent="0.25">
      <c r="A137" s="837"/>
      <c r="B137" s="304" t="s">
        <v>168</v>
      </c>
      <c r="C137" s="305">
        <f>SUM(D137+E137)</f>
        <v>0</v>
      </c>
      <c r="D137" s="306">
        <f t="shared" si="49"/>
        <v>0</v>
      </c>
      <c r="E137" s="307">
        <f t="shared" si="49"/>
        <v>0</v>
      </c>
      <c r="F137" s="95"/>
      <c r="G137" s="96"/>
      <c r="H137" s="95"/>
      <c r="I137" s="96"/>
      <c r="J137" s="95"/>
      <c r="K137" s="96"/>
      <c r="L137" s="95"/>
      <c r="M137" s="96"/>
      <c r="N137" s="95"/>
      <c r="O137" s="96"/>
      <c r="P137" s="95"/>
      <c r="Q137" s="96"/>
      <c r="R137" s="95"/>
      <c r="S137" s="96"/>
      <c r="T137" s="95"/>
      <c r="U137" s="96"/>
      <c r="V137" s="95"/>
      <c r="W137" s="96"/>
      <c r="X137" s="95"/>
      <c r="Y137" s="96"/>
      <c r="Z137" s="95"/>
      <c r="AA137" s="96"/>
      <c r="AB137" s="95"/>
      <c r="AC137" s="96"/>
      <c r="AD137" s="95"/>
      <c r="AE137" s="96"/>
      <c r="AF137" s="95"/>
      <c r="AG137" s="96"/>
      <c r="AH137" s="95"/>
      <c r="AI137" s="96"/>
      <c r="AJ137" s="95"/>
      <c r="AK137" s="96"/>
      <c r="AL137" s="95"/>
      <c r="AM137" s="99"/>
      <c r="AN137" s="100"/>
      <c r="AO137" s="101"/>
      <c r="AP137" s="101"/>
      <c r="AQ137" s="101"/>
      <c r="AR137" s="97"/>
      <c r="AS137" t="str">
        <f>CA137&amp;CB137&amp;CC137&amp;CD137&amp;CE137&amp;CF137&amp;CG137</f>
        <v/>
      </c>
      <c r="CA137" s="29" t="str">
        <f t="shared" si="50"/>
        <v/>
      </c>
      <c r="CB137" s="29" t="str">
        <f t="shared" si="51"/>
        <v/>
      </c>
      <c r="CC137" s="29" t="str">
        <f t="shared" si="52"/>
        <v/>
      </c>
      <c r="CD137" s="29" t="str">
        <f t="shared" si="53"/>
        <v/>
      </c>
      <c r="CE137" s="29" t="str">
        <f t="shared" si="54"/>
        <v/>
      </c>
      <c r="CK137" s="30">
        <f>IF(AND(C137&gt;0,AN137=""),1,IF(AN137&gt;C137,1,0))</f>
        <v>0</v>
      </c>
      <c r="CL137" s="30">
        <f>IF(AND(C137&gt;0,AO137=""),1,IF(AO137&gt;C137,1,0))</f>
        <v>0</v>
      </c>
      <c r="CM137" s="30">
        <f>IF(AND(C137&gt;0,AP137=""),1,IF(AP137&gt;C137,1,0))</f>
        <v>0</v>
      </c>
      <c r="CN137" s="30">
        <f>IF(AND(C137&gt;0,AQ137=""),1,IF(AQ137&gt;C137,1,0))</f>
        <v>0</v>
      </c>
      <c r="CO137" s="30">
        <f>IF(AND(C137&gt;0,AR137=""),1,IF(AR137&gt;C137,1,0))</f>
        <v>0</v>
      </c>
    </row>
    <row r="138" spans="1:93" x14ac:dyDescent="0.25">
      <c r="A138" s="902"/>
      <c r="B138" s="55" t="s">
        <v>48</v>
      </c>
      <c r="C138" s="56">
        <f>SUM(D138+E138)</f>
        <v>16</v>
      </c>
      <c r="D138" s="57">
        <f t="shared" si="49"/>
        <v>6</v>
      </c>
      <c r="E138" s="58">
        <f t="shared" si="49"/>
        <v>10</v>
      </c>
      <c r="F138" s="59">
        <f>SUM(F135:F137)</f>
        <v>0</v>
      </c>
      <c r="G138" s="60">
        <f t="shared" ref="G138:AR138" si="55">SUM(G135:G137)</f>
        <v>0</v>
      </c>
      <c r="H138" s="59">
        <f t="shared" si="55"/>
        <v>0</v>
      </c>
      <c r="I138" s="60">
        <f t="shared" si="55"/>
        <v>0</v>
      </c>
      <c r="J138" s="59">
        <f t="shared" si="55"/>
        <v>0</v>
      </c>
      <c r="K138" s="61">
        <f t="shared" si="55"/>
        <v>0</v>
      </c>
      <c r="L138" s="59">
        <f t="shared" si="55"/>
        <v>0</v>
      </c>
      <c r="M138" s="61">
        <f t="shared" si="55"/>
        <v>0</v>
      </c>
      <c r="N138" s="59">
        <f t="shared" si="55"/>
        <v>0</v>
      </c>
      <c r="O138" s="61">
        <f t="shared" si="55"/>
        <v>2</v>
      </c>
      <c r="P138" s="59">
        <f t="shared" si="55"/>
        <v>1</v>
      </c>
      <c r="Q138" s="61">
        <f t="shared" si="55"/>
        <v>0</v>
      </c>
      <c r="R138" s="59">
        <f t="shared" si="55"/>
        <v>1</v>
      </c>
      <c r="S138" s="61">
        <f t="shared" si="55"/>
        <v>1</v>
      </c>
      <c r="T138" s="59">
        <f t="shared" si="55"/>
        <v>0</v>
      </c>
      <c r="U138" s="61">
        <f t="shared" si="55"/>
        <v>0</v>
      </c>
      <c r="V138" s="59">
        <f t="shared" si="55"/>
        <v>0</v>
      </c>
      <c r="W138" s="61">
        <f t="shared" si="55"/>
        <v>2</v>
      </c>
      <c r="X138" s="59">
        <f t="shared" si="55"/>
        <v>2</v>
      </c>
      <c r="Y138" s="61">
        <f t="shared" si="55"/>
        <v>0</v>
      </c>
      <c r="Z138" s="59">
        <f t="shared" si="55"/>
        <v>0</v>
      </c>
      <c r="AA138" s="61">
        <f t="shared" si="55"/>
        <v>1</v>
      </c>
      <c r="AB138" s="59">
        <f t="shared" si="55"/>
        <v>0</v>
      </c>
      <c r="AC138" s="61">
        <f t="shared" si="55"/>
        <v>1</v>
      </c>
      <c r="AD138" s="59">
        <f t="shared" si="55"/>
        <v>0</v>
      </c>
      <c r="AE138" s="61">
        <f t="shared" si="55"/>
        <v>3</v>
      </c>
      <c r="AF138" s="59">
        <f t="shared" si="55"/>
        <v>0</v>
      </c>
      <c r="AG138" s="61">
        <f t="shared" si="55"/>
        <v>0</v>
      </c>
      <c r="AH138" s="59">
        <f t="shared" si="55"/>
        <v>2</v>
      </c>
      <c r="AI138" s="61">
        <f t="shared" si="55"/>
        <v>0</v>
      </c>
      <c r="AJ138" s="59">
        <f t="shared" si="55"/>
        <v>0</v>
      </c>
      <c r="AK138" s="61">
        <f t="shared" si="55"/>
        <v>0</v>
      </c>
      <c r="AL138" s="62">
        <f t="shared" si="55"/>
        <v>0</v>
      </c>
      <c r="AM138" s="63">
        <f t="shared" si="55"/>
        <v>0</v>
      </c>
      <c r="AN138" s="64">
        <f t="shared" si="55"/>
        <v>16</v>
      </c>
      <c r="AO138" s="65">
        <f t="shared" si="55"/>
        <v>0</v>
      </c>
      <c r="AP138" s="65">
        <f>SUM(AP135:AP137)</f>
        <v>0</v>
      </c>
      <c r="AQ138" s="65">
        <f t="shared" si="55"/>
        <v>0</v>
      </c>
      <c r="AR138" s="60">
        <f t="shared" si="55"/>
        <v>0</v>
      </c>
    </row>
    <row r="139" spans="1:93" s="11" customFormat="1" ht="12" x14ac:dyDescent="0.2">
      <c r="A139" s="422" t="s">
        <v>169</v>
      </c>
      <c r="B139" s="422"/>
      <c r="C139" s="422"/>
      <c r="D139" s="422"/>
      <c r="E139" s="422"/>
      <c r="F139" s="422"/>
      <c r="G139" s="422"/>
      <c r="H139" s="411"/>
      <c r="I139" s="10"/>
    </row>
    <row r="140" spans="1:93" ht="15" customHeight="1" x14ac:dyDescent="0.25">
      <c r="A140" s="752" t="s">
        <v>170</v>
      </c>
      <c r="B140" s="767" t="s">
        <v>171</v>
      </c>
      <c r="C140" s="831"/>
      <c r="D140" s="831"/>
      <c r="E140" s="831"/>
      <c r="F140" s="768"/>
      <c r="G140" s="839" t="s">
        <v>172</v>
      </c>
      <c r="H140" s="842" t="s">
        <v>173</v>
      </c>
      <c r="I140" s="829"/>
    </row>
    <row r="141" spans="1:93" x14ac:dyDescent="0.25">
      <c r="A141" s="753"/>
      <c r="B141" s="783" t="s">
        <v>48</v>
      </c>
      <c r="C141" s="767" t="s">
        <v>174</v>
      </c>
      <c r="D141" s="831"/>
      <c r="E141" s="831"/>
      <c r="F141" s="768"/>
      <c r="G141" s="840"/>
      <c r="H141" s="904"/>
      <c r="I141" s="829"/>
    </row>
    <row r="142" spans="1:93" ht="31.5" x14ac:dyDescent="0.25">
      <c r="A142" s="896"/>
      <c r="B142" s="905"/>
      <c r="C142" s="15" t="s">
        <v>175</v>
      </c>
      <c r="D142" s="160" t="s">
        <v>176</v>
      </c>
      <c r="E142" s="106" t="s">
        <v>177</v>
      </c>
      <c r="F142" s="293" t="s">
        <v>178</v>
      </c>
      <c r="G142" s="903"/>
      <c r="H142" s="309" t="s">
        <v>179</v>
      </c>
      <c r="I142" s="107" t="s">
        <v>172</v>
      </c>
    </row>
    <row r="143" spans="1:93" x14ac:dyDescent="0.25">
      <c r="A143" s="310" t="s">
        <v>180</v>
      </c>
      <c r="B143" s="311">
        <f>SUM(C143:F143)+H143</f>
        <v>0</v>
      </c>
      <c r="C143" s="35"/>
      <c r="D143" s="42"/>
      <c r="E143" s="41"/>
      <c r="F143" s="37"/>
      <c r="G143" s="38"/>
      <c r="H143" s="40">
        <v>0</v>
      </c>
      <c r="I143" s="36"/>
    </row>
    <row r="144" spans="1:93" x14ac:dyDescent="0.25">
      <c r="A144" s="310" t="s">
        <v>16</v>
      </c>
      <c r="B144" s="311">
        <f t="shared" ref="B144:B148" si="56">SUM(C144:F144)+H144</f>
        <v>0</v>
      </c>
      <c r="C144" s="35"/>
      <c r="D144" s="42"/>
      <c r="E144" s="41"/>
      <c r="F144" s="37"/>
      <c r="G144" s="38"/>
      <c r="H144" s="40">
        <v>0</v>
      </c>
      <c r="I144" s="36"/>
    </row>
    <row r="145" spans="1:95" x14ac:dyDescent="0.25">
      <c r="A145" s="312" t="s">
        <v>17</v>
      </c>
      <c r="B145" s="311">
        <f>SUM(C145:F145)+H145</f>
        <v>0</v>
      </c>
      <c r="C145" s="35"/>
      <c r="D145" s="42"/>
      <c r="E145" s="41"/>
      <c r="F145" s="37"/>
      <c r="G145" s="38"/>
      <c r="H145" s="40">
        <v>0</v>
      </c>
      <c r="I145" s="36"/>
    </row>
    <row r="146" spans="1:95" x14ac:dyDescent="0.25">
      <c r="A146" s="312" t="s">
        <v>18</v>
      </c>
      <c r="B146" s="311">
        <f t="shared" si="56"/>
        <v>0</v>
      </c>
      <c r="C146" s="35"/>
      <c r="D146" s="42"/>
      <c r="E146" s="41"/>
      <c r="F146" s="37"/>
      <c r="G146" s="38"/>
      <c r="H146" s="40">
        <v>0</v>
      </c>
      <c r="I146" s="36"/>
    </row>
    <row r="147" spans="1:95" x14ac:dyDescent="0.25">
      <c r="A147" s="310" t="s">
        <v>19</v>
      </c>
      <c r="B147" s="311">
        <f>SUM(C147:F147)+H147</f>
        <v>0</v>
      </c>
      <c r="C147" s="35"/>
      <c r="D147" s="42"/>
      <c r="E147" s="41"/>
      <c r="F147" s="37"/>
      <c r="G147" s="38"/>
      <c r="H147" s="40">
        <v>0</v>
      </c>
      <c r="I147" s="36"/>
    </row>
    <row r="148" spans="1:95" x14ac:dyDescent="0.25">
      <c r="A148" s="310" t="s">
        <v>181</v>
      </c>
      <c r="B148" s="311">
        <f t="shared" si="56"/>
        <v>11</v>
      </c>
      <c r="C148" s="35"/>
      <c r="D148" s="42"/>
      <c r="E148" s="41"/>
      <c r="F148" s="37"/>
      <c r="G148" s="38"/>
      <c r="H148" s="40">
        <v>11</v>
      </c>
      <c r="I148" s="36"/>
    </row>
    <row r="149" spans="1:95" x14ac:dyDescent="0.25">
      <c r="A149" s="313" t="s">
        <v>182</v>
      </c>
      <c r="B149" s="314">
        <f>SUM(C149:F149)+H149</f>
        <v>3</v>
      </c>
      <c r="C149" s="46"/>
      <c r="D149" s="53"/>
      <c r="E149" s="52"/>
      <c r="F149" s="48"/>
      <c r="G149" s="49"/>
      <c r="H149" s="51">
        <v>3</v>
      </c>
      <c r="I149" s="47"/>
    </row>
    <row r="150" spans="1:95" x14ac:dyDescent="0.25">
      <c r="A150" s="423" t="s">
        <v>31</v>
      </c>
      <c r="B150" s="316">
        <f>SUM(C150:F150)+H150</f>
        <v>0</v>
      </c>
      <c r="C150" s="95"/>
      <c r="D150" s="102"/>
      <c r="E150" s="101"/>
      <c r="F150" s="96"/>
      <c r="G150" s="98"/>
      <c r="H150" s="100">
        <v>0</v>
      </c>
      <c r="I150" s="97"/>
    </row>
    <row r="151" spans="1:95" x14ac:dyDescent="0.25">
      <c r="A151" s="1" t="s">
        <v>183</v>
      </c>
    </row>
    <row r="152" spans="1:95" s="11" customFormat="1" ht="12" x14ac:dyDescent="0.2">
      <c r="A152" s="424" t="s">
        <v>184</v>
      </c>
      <c r="B152" s="8"/>
      <c r="C152" s="8"/>
    </row>
    <row r="153" spans="1:95" ht="21" x14ac:dyDescent="0.25">
      <c r="A153" s="318" t="s">
        <v>185</v>
      </c>
      <c r="B153" s="319" t="s">
        <v>186</v>
      </c>
      <c r="C153" s="319" t="s">
        <v>187</v>
      </c>
    </row>
    <row r="154" spans="1:95" ht="21" x14ac:dyDescent="0.25">
      <c r="A154" s="320" t="s">
        <v>188</v>
      </c>
      <c r="B154" s="36"/>
      <c r="C154" s="146"/>
    </row>
    <row r="155" spans="1:95" x14ac:dyDescent="0.25">
      <c r="A155" s="321" t="s">
        <v>189</v>
      </c>
      <c r="B155" s="97"/>
      <c r="C155" s="117"/>
    </row>
    <row r="156" spans="1:95" s="11" customFormat="1" ht="12" x14ac:dyDescent="0.2">
      <c r="A156" s="901" t="s">
        <v>190</v>
      </c>
      <c r="B156" s="901"/>
      <c r="C156" s="901"/>
      <c r="D156" s="901"/>
      <c r="E156" s="901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10"/>
      <c r="Q156" s="10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</row>
    <row r="157" spans="1:95" ht="15" customHeight="1" x14ac:dyDescent="0.25">
      <c r="A157" s="752" t="s">
        <v>3</v>
      </c>
      <c r="B157" s="752" t="s">
        <v>4</v>
      </c>
      <c r="C157" s="755" t="s">
        <v>191</v>
      </c>
      <c r="D157" s="756"/>
      <c r="E157" s="757"/>
      <c r="F157" s="829" t="s">
        <v>6</v>
      </c>
      <c r="G157" s="829"/>
      <c r="H157" s="829"/>
      <c r="I157" s="829"/>
      <c r="J157" s="829"/>
      <c r="K157" s="829"/>
      <c r="L157" s="829"/>
      <c r="M157" s="835"/>
      <c r="N157" s="764" t="s">
        <v>192</v>
      </c>
      <c r="O157" s="776" t="s">
        <v>193</v>
      </c>
      <c r="P157" s="776" t="s">
        <v>194</v>
      </c>
      <c r="Q157" s="850" t="s">
        <v>195</v>
      </c>
      <c r="R157" s="764" t="s">
        <v>7</v>
      </c>
      <c r="S157" s="776" t="s">
        <v>9</v>
      </c>
      <c r="T157" s="776" t="s">
        <v>196</v>
      </c>
      <c r="U157" s="776" t="s">
        <v>10</v>
      </c>
      <c r="V157" s="757" t="s">
        <v>11</v>
      </c>
      <c r="W157" s="761" t="s">
        <v>197</v>
      </c>
      <c r="X157" s="775"/>
    </row>
    <row r="158" spans="1:95" ht="15" customHeight="1" x14ac:dyDescent="0.25">
      <c r="A158" s="753"/>
      <c r="B158" s="753"/>
      <c r="C158" s="897"/>
      <c r="D158" s="898"/>
      <c r="E158" s="899"/>
      <c r="F158" s="829" t="s">
        <v>198</v>
      </c>
      <c r="G158" s="829"/>
      <c r="H158" s="829" t="s">
        <v>199</v>
      </c>
      <c r="I158" s="829"/>
      <c r="J158" s="829" t="s">
        <v>200</v>
      </c>
      <c r="K158" s="829"/>
      <c r="L158" s="829" t="s">
        <v>201</v>
      </c>
      <c r="M158" s="835"/>
      <c r="N158" s="765"/>
      <c r="O158" s="777"/>
      <c r="P158" s="777"/>
      <c r="Q158" s="851"/>
      <c r="R158" s="765"/>
      <c r="S158" s="777"/>
      <c r="T158" s="777"/>
      <c r="U158" s="777"/>
      <c r="V158" s="779"/>
      <c r="W158" s="848" t="s">
        <v>32</v>
      </c>
      <c r="X158" s="757" t="s">
        <v>33</v>
      </c>
    </row>
    <row r="159" spans="1:95" x14ac:dyDescent="0.25">
      <c r="A159" s="896"/>
      <c r="B159" s="896"/>
      <c r="C159" s="12" t="s">
        <v>34</v>
      </c>
      <c r="D159" s="13" t="s">
        <v>35</v>
      </c>
      <c r="E159" s="14" t="s">
        <v>36</v>
      </c>
      <c r="F159" s="15" t="s">
        <v>35</v>
      </c>
      <c r="G159" s="107" t="s">
        <v>36</v>
      </c>
      <c r="H159" s="15" t="s">
        <v>35</v>
      </c>
      <c r="I159" s="107" t="s">
        <v>36</v>
      </c>
      <c r="J159" s="15" t="s">
        <v>35</v>
      </c>
      <c r="K159" s="107" t="s">
        <v>36</v>
      </c>
      <c r="L159" s="15" t="s">
        <v>35</v>
      </c>
      <c r="M159" s="109" t="s">
        <v>36</v>
      </c>
      <c r="N159" s="766"/>
      <c r="O159" s="778"/>
      <c r="P159" s="778"/>
      <c r="Q159" s="908"/>
      <c r="R159" s="766"/>
      <c r="S159" s="778"/>
      <c r="T159" s="778"/>
      <c r="U159" s="778"/>
      <c r="V159" s="899"/>
      <c r="W159" s="907"/>
      <c r="X159" s="899"/>
    </row>
    <row r="160" spans="1:95" x14ac:dyDescent="0.25">
      <c r="A160" s="845" t="s">
        <v>202</v>
      </c>
      <c r="B160" s="17" t="s">
        <v>38</v>
      </c>
      <c r="C160" s="18">
        <f>SUM(D160:E160)</f>
        <v>0</v>
      </c>
      <c r="D160" s="19">
        <f>SUM(F160+H160+J160+L160)</f>
        <v>0</v>
      </c>
      <c r="E160" s="322">
        <f>SUM(G160+I160+K160+M160)</f>
        <v>0</v>
      </c>
      <c r="F160" s="21"/>
      <c r="G160" s="28"/>
      <c r="H160" s="21"/>
      <c r="I160" s="28"/>
      <c r="J160" s="21"/>
      <c r="K160" s="28"/>
      <c r="L160" s="21"/>
      <c r="M160" s="323"/>
      <c r="N160" s="26"/>
      <c r="O160" s="27"/>
      <c r="P160" s="27"/>
      <c r="Q160" s="323"/>
      <c r="R160" s="26"/>
      <c r="S160" s="27"/>
      <c r="T160" s="27"/>
      <c r="U160" s="27"/>
      <c r="V160" s="22"/>
      <c r="W160" s="21"/>
      <c r="X160" s="22"/>
      <c r="Y160" t="str">
        <f>CA160&amp;CB160&amp;CC160&amp;CD160&amp;CE160&amp;CF160&amp;CG160</f>
        <v/>
      </c>
      <c r="CA160" s="29" t="str">
        <f>IF(AND($C160&gt;0,R160="")," * No olvide digitar la variable Beneficiarios. Digite cero si no tiene.",IF(R160&gt;$C160," * La variable Beneficiarios no puede ser mayor al Total Ambos Sexos.",""))</f>
        <v/>
      </c>
      <c r="CB160" s="29" t="str">
        <f>IF(AND($C160&gt;0,S160="")," * No olvide digitar la variable Niños, Niñas, Adolescentes y Jóvenes Mejor Niñez. Digite cero si no tiene.",IF(S160&gt;$C160," * La variable Niños, Niñas, Adolescentes y Jóvenes Mejor Niñez no puede ser mayor al Total Ambos Sexos.",""))</f>
        <v/>
      </c>
      <c r="CC160" s="29" t="str">
        <f>IF(AND($C160&gt;0,T160="")," * No olvide digitar la variable Niños, Niñas, Adolescentes y Jóvenes SENAME. Digite cero si no tiene.",IF(T160&gt;$C160," * La variable Niños, Niñas, Adolescentes y Jóvenes SENAME no puede ser mayor al Total Ambos Sexos.",""))</f>
        <v/>
      </c>
      <c r="CD160" s="29" t="str">
        <f>IF(AND($C160&gt;0,U160="")," * No olvide digitar la variable Pueblos Originarios. Digite cero si no tiene.",IF(U160&gt;$C160," * La variable Pueblos Originarios no puede ser mayor al Total Ambos Sexos.",""))</f>
        <v/>
      </c>
      <c r="CE160" s="29" t="str">
        <f>IF(AND($C160&gt;0,V160="")," * No olvide digitar la variable Migrantes. Digite cero si no tiene.",IF(V160&gt;$C160," * La variable Migrantes no puede ser mayor al Total Ambos Sexos.",""))</f>
        <v/>
      </c>
      <c r="CF160" s="29" t="str">
        <f>IF(AND($E160&gt;0,OR(W160=""))," * No olvide digitar la variable Trans (Masculino). Digite cero si no tiene.",IF((W160)&gt;$E160," * La variable Trans (Masculino) no puede ser mayor al Total Mujeres.",""))</f>
        <v/>
      </c>
      <c r="CG160" s="29" t="str">
        <f>IF(AND($D160&gt;0,OR(X160=""))," * No olvide digitar la variable Trans (Femenino). Digite cero si no tiene.",IF((X160)&gt;$D160," * La variable Trans (Femenino) no puede ser mayor al Total Hombres.",""))</f>
        <v/>
      </c>
      <c r="CK160" s="30">
        <f>IF(AND(C160&gt;0,R160=""),1,IF(R160&gt;C160,1,0))</f>
        <v>0</v>
      </c>
      <c r="CL160" s="30">
        <f>IF(AND(C160&gt;0,S160=""),1,IF(S160&gt;C160,1,0))</f>
        <v>0</v>
      </c>
      <c r="CM160" s="30">
        <f>IF(AND(C160&gt;0,T160=""),1,IF(T160&gt;C160,1,0))</f>
        <v>0</v>
      </c>
      <c r="CN160" s="30">
        <f>IF(AND(C160&gt;0,U160=""),1,IF(U160&gt;C160,1,0))</f>
        <v>0</v>
      </c>
      <c r="CO160" s="30">
        <f>IF(AND(C160&gt;0,V160=""),1,IF(V160&gt;C160,1,0))</f>
        <v>0</v>
      </c>
      <c r="CP160" s="30">
        <f>IF(AND(E160&gt;0,OR(W160="")),1,IF((W160)&gt;E160,1,0))</f>
        <v>0</v>
      </c>
      <c r="CQ160" s="30">
        <f>IF(AND(D160&gt;0,OR(X160="")),1,IF((X160)&gt;D160,1,0))</f>
        <v>0</v>
      </c>
    </row>
    <row r="161" spans="1:95" x14ac:dyDescent="0.25">
      <c r="A161" s="845"/>
      <c r="B161" s="31" t="s">
        <v>203</v>
      </c>
      <c r="C161" s="32">
        <f t="shared" ref="C161:C162" si="57">SUM(D161:E161)</f>
        <v>0</v>
      </c>
      <c r="D161" s="33">
        <f>SUM(F161+H161+J161+L161)</f>
        <v>0</v>
      </c>
      <c r="E161" s="324">
        <f t="shared" ref="E161:E162" si="58">SUM(G161+I161+K161+M161)</f>
        <v>0</v>
      </c>
      <c r="F161" s="35"/>
      <c r="G161" s="42"/>
      <c r="H161" s="35"/>
      <c r="I161" s="42"/>
      <c r="J161" s="35"/>
      <c r="K161" s="42"/>
      <c r="L161" s="35"/>
      <c r="M161" s="325"/>
      <c r="N161" s="40"/>
      <c r="O161" s="41"/>
      <c r="P161" s="41"/>
      <c r="Q161" s="325"/>
      <c r="R161" s="40"/>
      <c r="S161" s="41"/>
      <c r="T161" s="41"/>
      <c r="U161" s="41"/>
      <c r="V161" s="36"/>
      <c r="W161" s="35"/>
      <c r="X161" s="36"/>
      <c r="Y161" t="str">
        <f>CA161&amp;CB161&amp;CC161&amp;CD161&amp;CE161&amp;CF161&amp;CG161</f>
        <v/>
      </c>
      <c r="CA161" s="29" t="str">
        <f t="shared" ref="CA161:CA162" si="59">IF(AND($C161&gt;0,R161="")," * No olvide digitar la variable Beneficiarios. Digite cero si no tiene.",IF(R161&gt;$C161," * La variable Beneficiarios no puede ser mayor al Total Ambos Sexos.",""))</f>
        <v/>
      </c>
      <c r="CB161" s="29" t="str">
        <f t="shared" ref="CB161:CB162" si="60">IF(AND($C161&gt;0,S161="")," * No olvide digitar la variable Niños, Niñas, Adolescentes y Jóvenes Mejor Niñez. Digite cero si no tiene.",IF(S161&gt;$C161," * La variable Niños, Niñas, Adolescentes y Jóvenes Mejor Niñez no puede ser mayor al Total Ambos Sexos.",""))</f>
        <v/>
      </c>
      <c r="CC161" s="29" t="str">
        <f t="shared" ref="CC161:CC162" si="61">IF(AND($C161&gt;0,T161="")," * No olvide digitar la variable Niños, Niñas, Adolescentes y Jóvenes SENAME. Digite cero si no tiene.",IF(T161&gt;$C161," * La variable Niños, Niñas, Adolescentes y Jóvenes SENAME no puede ser mayor al Total Ambos Sexos.",""))</f>
        <v/>
      </c>
      <c r="CD161" s="29" t="str">
        <f t="shared" ref="CD161:CD162" si="62">IF(AND($C161&gt;0,U161="")," * No olvide digitar la variable Pueblos Originarios. Digite cero si no tiene.",IF(U161&gt;$C161," * La variable Pueblos Originarios no puede ser mayor al Total Ambos Sexos.",""))</f>
        <v/>
      </c>
      <c r="CE161" s="29" t="str">
        <f t="shared" ref="CE161:CE162" si="63">IF(AND($C161&gt;0,V161="")," * No olvide digitar la variable Migrantes. Digite cero si no tiene.",IF(V161&gt;$C161," * La variable Migrantes no puede ser mayor al Total Ambos Sexos.",""))</f>
        <v/>
      </c>
      <c r="CF161" s="29" t="str">
        <f t="shared" ref="CF161:CF162" si="64">IF(AND($E161&gt;0,OR(W161=""))," * No olvide digitar la variable Trans (Masculino). Digite cero si no tiene.",IF((W161)&gt;$E161," * La variable Trans (Masculino) no puede ser mayor al Total Mujeres.",""))</f>
        <v/>
      </c>
      <c r="CG161" s="29" t="str">
        <f t="shared" ref="CG161:CG162" si="65">IF(AND($D161&gt;0,OR(X161=""))," * No olvide digitar la variable Trans (Femenino). Digite cero si no tiene.",IF((X161)&gt;$D161," * La variable Trans (Femenino) no puede ser mayor al Total Hombres.",""))</f>
        <v/>
      </c>
      <c r="CK161" s="30">
        <f>IF(AND(C161&gt;0,R161=""),1,IF(R161&gt;C161,1,0))</f>
        <v>0</v>
      </c>
      <c r="CL161" s="30">
        <f>IF(AND(C161&gt;0,S161=""),1,IF(S161&gt;C161,1,0))</f>
        <v>0</v>
      </c>
      <c r="CM161" s="30">
        <f>IF(AND(C161&gt;0,T161=""),1,IF(T161&gt;C161,1,0))</f>
        <v>0</v>
      </c>
      <c r="CN161" s="30">
        <f>IF(AND(C161&gt;0,U161=""),1,IF(U161&gt;C161,1,0))</f>
        <v>0</v>
      </c>
      <c r="CO161" s="30">
        <f>IF(AND(C161&gt;0,V161=""),1,IF(V161&gt;C161,1,0))</f>
        <v>0</v>
      </c>
      <c r="CP161" s="30">
        <f>IF(AND(E161&gt;0,OR(W161="")),1,IF((W161)&gt;E161,1,0))</f>
        <v>0</v>
      </c>
      <c r="CQ161" s="30">
        <f>IF(AND(D161&gt;0,OR(X161="")),1,IF((X161)&gt;D161,1,0))</f>
        <v>0</v>
      </c>
    </row>
    <row r="162" spans="1:95" x14ac:dyDescent="0.25">
      <c r="A162" s="845"/>
      <c r="B162" s="31" t="s">
        <v>176</v>
      </c>
      <c r="C162" s="186">
        <f t="shared" si="57"/>
        <v>0</v>
      </c>
      <c r="D162" s="54">
        <f>SUM(F162+H162+J162+L162)</f>
        <v>0</v>
      </c>
      <c r="E162" s="326">
        <f t="shared" si="58"/>
        <v>0</v>
      </c>
      <c r="F162" s="35"/>
      <c r="G162" s="42"/>
      <c r="H162" s="35"/>
      <c r="I162" s="42"/>
      <c r="J162" s="35"/>
      <c r="K162" s="42"/>
      <c r="L162" s="35"/>
      <c r="M162" s="325"/>
      <c r="N162" s="40"/>
      <c r="O162" s="41"/>
      <c r="P162" s="41"/>
      <c r="Q162" s="325"/>
      <c r="R162" s="40"/>
      <c r="S162" s="41"/>
      <c r="T162" s="41"/>
      <c r="U162" s="41"/>
      <c r="V162" s="36"/>
      <c r="W162" s="35"/>
      <c r="X162" s="36"/>
      <c r="Y162" t="str">
        <f>CA162&amp;CB162&amp;CC162&amp;CD162&amp;CE162&amp;CF162&amp;CG162</f>
        <v/>
      </c>
      <c r="CA162" s="29" t="str">
        <f t="shared" si="59"/>
        <v/>
      </c>
      <c r="CB162" s="29" t="str">
        <f t="shared" si="60"/>
        <v/>
      </c>
      <c r="CC162" s="29" t="str">
        <f t="shared" si="61"/>
        <v/>
      </c>
      <c r="CD162" s="29" t="str">
        <f t="shared" si="62"/>
        <v/>
      </c>
      <c r="CE162" s="29" t="str">
        <f t="shared" si="63"/>
        <v/>
      </c>
      <c r="CF162" s="29" t="str">
        <f t="shared" si="64"/>
        <v/>
      </c>
      <c r="CG162" s="29" t="str">
        <f t="shared" si="65"/>
        <v/>
      </c>
      <c r="CK162" s="30">
        <f>IF(AND(C162&gt;0,R162=""),1,IF(R162&gt;C162,1,0))</f>
        <v>0</v>
      </c>
      <c r="CL162" s="30">
        <f>IF(AND(C162&gt;0,S162=""),1,IF(S162&gt;C162,1,0))</f>
        <v>0</v>
      </c>
      <c r="CM162" s="30">
        <f>IF(AND(C162&gt;0,T162=""),1,IF(T162&gt;C162,1,0))</f>
        <v>0</v>
      </c>
      <c r="CN162" s="30">
        <f>IF(AND(C162&gt;0,U162=""),1,IF(U162&gt;C162,1,0))</f>
        <v>0</v>
      </c>
      <c r="CO162" s="30">
        <f>IF(AND(C162&gt;0,V162=""),1,IF(V162&gt;C162,1,0))</f>
        <v>0</v>
      </c>
      <c r="CP162" s="30">
        <f>IF(AND(E162&gt;0,OR(W162="")),1,IF((W162)&gt;E162,1,0))</f>
        <v>0</v>
      </c>
      <c r="CQ162" s="30">
        <f>IF(AND(D162&gt;0,OR(X162="")),1,IF((X162)&gt;D162,1,0))</f>
        <v>0</v>
      </c>
    </row>
    <row r="163" spans="1:95" x14ac:dyDescent="0.25">
      <c r="A163" s="425"/>
      <c r="B163" s="55" t="s">
        <v>48</v>
      </c>
      <c r="C163" s="56">
        <f>SUM(C160:C162)</f>
        <v>0</v>
      </c>
      <c r="D163" s="57">
        <f t="shared" ref="D163:Q163" si="66">SUM(D160:D162)</f>
        <v>0</v>
      </c>
      <c r="E163" s="328">
        <f t="shared" si="66"/>
        <v>0</v>
      </c>
      <c r="F163" s="59">
        <f t="shared" si="66"/>
        <v>0</v>
      </c>
      <c r="G163" s="66">
        <f t="shared" si="66"/>
        <v>0</v>
      </c>
      <c r="H163" s="59">
        <f t="shared" si="66"/>
        <v>0</v>
      </c>
      <c r="I163" s="66">
        <f t="shared" si="66"/>
        <v>0</v>
      </c>
      <c r="J163" s="59">
        <f t="shared" si="66"/>
        <v>0</v>
      </c>
      <c r="K163" s="66">
        <f t="shared" si="66"/>
        <v>0</v>
      </c>
      <c r="L163" s="59">
        <f t="shared" si="66"/>
        <v>0</v>
      </c>
      <c r="M163" s="123">
        <f t="shared" si="66"/>
        <v>0</v>
      </c>
      <c r="N163" s="64">
        <f t="shared" si="66"/>
        <v>0</v>
      </c>
      <c r="O163" s="65">
        <f t="shared" si="66"/>
        <v>0</v>
      </c>
      <c r="P163" s="65">
        <f t="shared" si="66"/>
        <v>0</v>
      </c>
      <c r="Q163" s="123">
        <f t="shared" si="66"/>
        <v>0</v>
      </c>
      <c r="R163" s="64">
        <f>SUM(R160:R162)</f>
        <v>0</v>
      </c>
      <c r="S163" s="65">
        <f t="shared" ref="S163:X163" si="67">SUM(S160:S162)</f>
        <v>0</v>
      </c>
      <c r="T163" s="65">
        <f t="shared" si="67"/>
        <v>0</v>
      </c>
      <c r="U163" s="65">
        <f t="shared" si="67"/>
        <v>0</v>
      </c>
      <c r="V163" s="60">
        <f t="shared" si="67"/>
        <v>0</v>
      </c>
      <c r="W163" s="59">
        <f t="shared" si="67"/>
        <v>0</v>
      </c>
      <c r="X163" s="60">
        <f t="shared" si="67"/>
        <v>0</v>
      </c>
    </row>
    <row r="164" spans="1:95" ht="15" customHeight="1" x14ac:dyDescent="0.25">
      <c r="A164" s="845" t="s">
        <v>204</v>
      </c>
      <c r="B164" s="17" t="s">
        <v>38</v>
      </c>
      <c r="C164" s="283">
        <f>SUM(D164:E164)</f>
        <v>0</v>
      </c>
      <c r="D164" s="329">
        <f>SUM(F164+H164+J164+L164)</f>
        <v>0</v>
      </c>
      <c r="E164" s="330">
        <f>SUM(G164+I164+K164+M164)</f>
        <v>0</v>
      </c>
      <c r="F164" s="21"/>
      <c r="G164" s="28"/>
      <c r="H164" s="21"/>
      <c r="I164" s="28"/>
      <c r="J164" s="21"/>
      <c r="K164" s="28"/>
      <c r="L164" s="21"/>
      <c r="M164" s="323"/>
      <c r="N164" s="40"/>
      <c r="O164" s="41"/>
      <c r="P164" s="41"/>
      <c r="Q164" s="325"/>
      <c r="R164" s="40"/>
      <c r="S164" s="41"/>
      <c r="T164" s="41"/>
      <c r="U164" s="41"/>
      <c r="V164" s="36"/>
      <c r="W164" s="35"/>
      <c r="X164" s="36"/>
      <c r="Y164" t="str">
        <f>CA164&amp;CB164&amp;CC164&amp;CD164&amp;CE164&amp;CF164&amp;CG164</f>
        <v/>
      </c>
      <c r="CA164" s="29" t="str">
        <f t="shared" ref="CA164:CA166" si="68">IF(AND($C164&gt;0,R164="")," * No olvide digitar la variable Beneficiarios. Digite cero si no tiene.",IF(R164&gt;$C164," * La variable Beneficiarios no puede ser mayor al Total Ambos Sexos.",""))</f>
        <v/>
      </c>
      <c r="CB164" s="29" t="str">
        <f t="shared" ref="CB164:CB166" si="69">IF(AND($C164&gt;0,S164="")," * No olvide digitar la variable Niños, Niñas, Adolescentes y Jóvenes Mejor Niñez. Digite cero si no tiene.",IF(S164&gt;$C164," * La variable Niños, Niñas, Adolescentes y Jóvenes Mejor Niñez no puede ser mayor al Total Ambos Sexos.",""))</f>
        <v/>
      </c>
      <c r="CC164" s="29" t="str">
        <f t="shared" ref="CC164:CC166" si="70">IF(AND($C164&gt;0,T164="")," * No olvide digitar la variable Niños, Niñas, Adolescentes y Jóvenes SENAME. Digite cero si no tiene.",IF(T164&gt;$C164," * La variable Niños, Niñas, Adolescentes y Jóvenes SENAME no puede ser mayor al Total Ambos Sexos.",""))</f>
        <v/>
      </c>
      <c r="CD164" s="29" t="str">
        <f t="shared" ref="CD164:CD166" si="71">IF(AND($C164&gt;0,U164="")," * No olvide digitar la variable Pueblos Originarios. Digite cero si no tiene.",IF(U164&gt;$C164," * La variable Pueblos Originarios no puede ser mayor al Total Ambos Sexos.",""))</f>
        <v/>
      </c>
      <c r="CE164" s="29" t="str">
        <f t="shared" ref="CE164:CE166" si="72">IF(AND($C164&gt;0,V164="")," * No olvide digitar la variable Migrantes. Digite cero si no tiene.",IF(V164&gt;$C164," * La variable Migrantes no puede ser mayor al Total Ambos Sexos.",""))</f>
        <v/>
      </c>
      <c r="CF164" s="29" t="str">
        <f t="shared" ref="CF164:CF166" si="73">IF(AND($E164&gt;0,OR(W164=""))," * No olvide digitar la variable Trans (Masculino). Digite cero si no tiene.",IF((W164)&gt;$E164," * La variable Trans (Masculino) no puede ser mayor al Total Mujeres.",""))</f>
        <v/>
      </c>
      <c r="CG164" s="29" t="str">
        <f t="shared" ref="CG164:CG166" si="74">IF(AND($D164&gt;0,OR(X164=""))," * No olvide digitar la variable Trans (Femenino). Digite cero si no tiene.",IF((X164)&gt;$D164," * La variable Trans (Femenino) no puede ser mayor al Total Hombres.",""))</f>
        <v/>
      </c>
      <c r="CK164" s="30">
        <f>IF(AND(C164&gt;0,R164=""),1,IF(R164&gt;C164,1,0))</f>
        <v>0</v>
      </c>
      <c r="CL164" s="30">
        <f>IF(AND(C164&gt;0,S164=""),1,IF(S164&gt;C164,1,0))</f>
        <v>0</v>
      </c>
      <c r="CM164" s="30">
        <f>IF(AND(C164&gt;0,T164=""),1,IF(T164&gt;C164,1,0))</f>
        <v>0</v>
      </c>
      <c r="CN164" s="30">
        <f>IF(AND(C164&gt;0,U164=""),1,IF(U164&gt;C164,1,0))</f>
        <v>0</v>
      </c>
      <c r="CO164" s="30">
        <f>IF(AND(C164&gt;0,V164=""),1,IF(V164&gt;C164,1,0))</f>
        <v>0</v>
      </c>
      <c r="CP164" s="30">
        <f>IF(AND(E164&gt;0,OR(W164="")),1,IF((W164)&gt;E164,1,0))</f>
        <v>0</v>
      </c>
      <c r="CQ164" s="30">
        <f>IF(AND(D164&gt;0,OR(X164="")),1,IF((X164)&gt;D164,1,0))</f>
        <v>0</v>
      </c>
    </row>
    <row r="165" spans="1:95" x14ac:dyDescent="0.25">
      <c r="A165" s="845"/>
      <c r="B165" s="31" t="s">
        <v>203</v>
      </c>
      <c r="C165" s="32">
        <f t="shared" ref="C165" si="75">SUM(D165:E165)</f>
        <v>0</v>
      </c>
      <c r="D165" s="33">
        <f>SUM(F165+H165+J165+L165)</f>
        <v>0</v>
      </c>
      <c r="E165" s="324">
        <f t="shared" ref="E165:E167" si="76">SUM(G165+I165+K165+M165)</f>
        <v>0</v>
      </c>
      <c r="F165" s="35"/>
      <c r="G165" s="42"/>
      <c r="H165" s="35"/>
      <c r="I165" s="42"/>
      <c r="J165" s="35"/>
      <c r="K165" s="42"/>
      <c r="L165" s="35"/>
      <c r="M165" s="325"/>
      <c r="N165" s="40"/>
      <c r="O165" s="41"/>
      <c r="P165" s="41"/>
      <c r="Q165" s="325"/>
      <c r="R165" s="40"/>
      <c r="S165" s="41"/>
      <c r="T165" s="41"/>
      <c r="U165" s="41"/>
      <c r="V165" s="36"/>
      <c r="W165" s="35"/>
      <c r="X165" s="36"/>
      <c r="Y165" t="str">
        <f>CA165&amp;CB165&amp;CC165&amp;CD165&amp;CE165&amp;CF165&amp;CG165</f>
        <v/>
      </c>
      <c r="CA165" s="29" t="str">
        <f t="shared" si="68"/>
        <v/>
      </c>
      <c r="CB165" s="29" t="str">
        <f t="shared" si="69"/>
        <v/>
      </c>
      <c r="CC165" s="29" t="str">
        <f t="shared" si="70"/>
        <v/>
      </c>
      <c r="CD165" s="29" t="str">
        <f t="shared" si="71"/>
        <v/>
      </c>
      <c r="CE165" s="29" t="str">
        <f t="shared" si="72"/>
        <v/>
      </c>
      <c r="CF165" s="29" t="str">
        <f t="shared" si="73"/>
        <v/>
      </c>
      <c r="CG165" s="29" t="str">
        <f t="shared" si="74"/>
        <v/>
      </c>
      <c r="CK165" s="30">
        <f>IF(AND(C165&gt;0,R165=""),1,IF(R165&gt;C165,1,0))</f>
        <v>0</v>
      </c>
      <c r="CL165" s="30">
        <f>IF(AND(C165&gt;0,S165=""),1,IF(S165&gt;C165,1,0))</f>
        <v>0</v>
      </c>
      <c r="CM165" s="30">
        <f>IF(AND(C165&gt;0,T165=""),1,IF(T165&gt;C165,1,0))</f>
        <v>0</v>
      </c>
      <c r="CN165" s="30">
        <f>IF(AND(C165&gt;0,U165=""),1,IF(U165&gt;C165,1,0))</f>
        <v>0</v>
      </c>
      <c r="CO165" s="30">
        <f>IF(AND(C165&gt;0,V165=""),1,IF(V165&gt;C165,1,0))</f>
        <v>0</v>
      </c>
      <c r="CP165" s="30">
        <f>IF(AND(E165&gt;0,OR(W165="")),1,IF((W165)&gt;E165,1,0))</f>
        <v>0</v>
      </c>
      <c r="CQ165" s="30">
        <f>IF(AND(D165&gt;0,OR(X165="")),1,IF((X165)&gt;D165,1,0))</f>
        <v>0</v>
      </c>
    </row>
    <row r="166" spans="1:95" x14ac:dyDescent="0.25">
      <c r="A166" s="845"/>
      <c r="B166" s="31" t="s">
        <v>176</v>
      </c>
      <c r="C166" s="186">
        <f>SUM(D166:E166)</f>
        <v>0</v>
      </c>
      <c r="D166" s="54">
        <f>SUM(F166+H166+J166+L166)</f>
        <v>0</v>
      </c>
      <c r="E166" s="326">
        <f t="shared" si="76"/>
        <v>0</v>
      </c>
      <c r="F166" s="35"/>
      <c r="G166" s="42"/>
      <c r="H166" s="35"/>
      <c r="I166" s="42"/>
      <c r="J166" s="35"/>
      <c r="K166" s="42"/>
      <c r="L166" s="35"/>
      <c r="M166" s="325"/>
      <c r="N166" s="40"/>
      <c r="O166" s="41"/>
      <c r="P166" s="41"/>
      <c r="Q166" s="325"/>
      <c r="R166" s="40"/>
      <c r="S166" s="41"/>
      <c r="T166" s="41"/>
      <c r="U166" s="41"/>
      <c r="V166" s="36"/>
      <c r="W166" s="35"/>
      <c r="X166" s="36"/>
      <c r="Y166" t="str">
        <f>CA166&amp;CB166&amp;CC166&amp;CD166&amp;CE166&amp;CF166&amp;CG166</f>
        <v/>
      </c>
      <c r="CA166" s="29" t="str">
        <f t="shared" si="68"/>
        <v/>
      </c>
      <c r="CB166" s="29" t="str">
        <f t="shared" si="69"/>
        <v/>
      </c>
      <c r="CC166" s="29" t="str">
        <f t="shared" si="70"/>
        <v/>
      </c>
      <c r="CD166" s="29" t="str">
        <f t="shared" si="71"/>
        <v/>
      </c>
      <c r="CE166" s="29" t="str">
        <f t="shared" si="72"/>
        <v/>
      </c>
      <c r="CF166" s="29" t="str">
        <f t="shared" si="73"/>
        <v/>
      </c>
      <c r="CG166" s="29" t="str">
        <f t="shared" si="74"/>
        <v/>
      </c>
      <c r="CK166" s="30">
        <f>IF(AND(C166&gt;0,R166=""),1,IF(R166&gt;C166,1,0))</f>
        <v>0</v>
      </c>
      <c r="CL166" s="30">
        <f>IF(AND(C166&gt;0,S166=""),1,IF(S166&gt;C166,1,0))</f>
        <v>0</v>
      </c>
      <c r="CM166" s="30">
        <f>IF(AND(C166&gt;0,T166=""),1,IF(T166&gt;C166,1,0))</f>
        <v>0</v>
      </c>
      <c r="CN166" s="30">
        <f>IF(AND(C166&gt;0,U166=""),1,IF(U166&gt;C166,1,0))</f>
        <v>0</v>
      </c>
      <c r="CO166" s="30">
        <f>IF(AND(C166&gt;0,V166=""),1,IF(V166&gt;C166,1,0))</f>
        <v>0</v>
      </c>
      <c r="CP166" s="30">
        <f>IF(AND(E166&gt;0,OR(W166="")),1,IF((W166)&gt;E166,1,0))</f>
        <v>0</v>
      </c>
      <c r="CQ166" s="30">
        <f>IF(AND(D166&gt;0,OR(X166="")),1,IF((X166)&gt;D166,1,0))</f>
        <v>0</v>
      </c>
    </row>
    <row r="167" spans="1:95" x14ac:dyDescent="0.25">
      <c r="A167" s="425"/>
      <c r="B167" s="55" t="s">
        <v>48</v>
      </c>
      <c r="C167" s="186">
        <f>SUM(D167:E167)</f>
        <v>0</v>
      </c>
      <c r="D167" s="54">
        <f>SUM(F167+H167+J167+L167)</f>
        <v>0</v>
      </c>
      <c r="E167" s="326">
        <f t="shared" si="76"/>
        <v>0</v>
      </c>
      <c r="F167" s="59">
        <f t="shared" ref="F167:Q167" si="77">SUM(F164:F166)</f>
        <v>0</v>
      </c>
      <c r="G167" s="66">
        <f t="shared" si="77"/>
        <v>0</v>
      </c>
      <c r="H167" s="59">
        <f t="shared" si="77"/>
        <v>0</v>
      </c>
      <c r="I167" s="66">
        <f t="shared" si="77"/>
        <v>0</v>
      </c>
      <c r="J167" s="59">
        <f t="shared" si="77"/>
        <v>0</v>
      </c>
      <c r="K167" s="66">
        <f t="shared" si="77"/>
        <v>0</v>
      </c>
      <c r="L167" s="59">
        <f t="shared" si="77"/>
        <v>0</v>
      </c>
      <c r="M167" s="123">
        <f t="shared" si="77"/>
        <v>0</v>
      </c>
      <c r="N167" s="64">
        <f t="shared" si="77"/>
        <v>0</v>
      </c>
      <c r="O167" s="65">
        <f t="shared" si="77"/>
        <v>0</v>
      </c>
      <c r="P167" s="65">
        <f t="shared" si="77"/>
        <v>0</v>
      </c>
      <c r="Q167" s="123">
        <f t="shared" si="77"/>
        <v>0</v>
      </c>
      <c r="R167" s="64">
        <f>SUM(R164:R166)</f>
        <v>0</v>
      </c>
      <c r="S167" s="65">
        <f t="shared" ref="S167:X167" si="78">SUM(S164:S166)</f>
        <v>0</v>
      </c>
      <c r="T167" s="65">
        <f t="shared" si="78"/>
        <v>0</v>
      </c>
      <c r="U167" s="65">
        <f t="shared" si="78"/>
        <v>0</v>
      </c>
      <c r="V167" s="60">
        <f t="shared" si="78"/>
        <v>0</v>
      </c>
      <c r="W167" s="59">
        <f t="shared" si="78"/>
        <v>0</v>
      </c>
      <c r="X167" s="60">
        <f t="shared" si="78"/>
        <v>0</v>
      </c>
    </row>
    <row r="168" spans="1:95" x14ac:dyDescent="0.25">
      <c r="A168" s="845" t="s">
        <v>49</v>
      </c>
      <c r="B168" s="845"/>
      <c r="C168" s="186">
        <f>SUM(D168:E168)</f>
        <v>0</v>
      </c>
      <c r="D168" s="54">
        <f>SUM(F168+H168+J168+L168)</f>
        <v>0</v>
      </c>
      <c r="E168" s="326">
        <f>SUM(G168+I168+K168+M168)</f>
        <v>0</v>
      </c>
      <c r="F168" s="69"/>
      <c r="G168" s="70"/>
      <c r="H168" s="69"/>
      <c r="I168" s="70"/>
      <c r="J168" s="69"/>
      <c r="K168" s="70"/>
      <c r="L168" s="69"/>
      <c r="M168" s="331"/>
      <c r="N168" s="74"/>
      <c r="O168" s="75"/>
      <c r="P168" s="75"/>
      <c r="Q168" s="331"/>
      <c r="R168" s="74"/>
      <c r="S168" s="75"/>
      <c r="T168" s="75"/>
      <c r="U168" s="75"/>
      <c r="V168" s="70"/>
      <c r="W168" s="69"/>
      <c r="X168" s="70"/>
      <c r="Y168" t="str">
        <f>CA168&amp;CB168&amp;CC168&amp;CD168&amp;CE168&amp;CF168&amp;CG168</f>
        <v/>
      </c>
      <c r="CA168" s="29" t="str">
        <f>IF(AND($C168&gt;0,R168="")," * No olvide digitar la variable Beneficiarios. Digite cero si no tiene.",IF(R168&gt;$C168," * La variable Beneficiarios no puede ser mayor al Total Ambos Sexos.",""))</f>
        <v/>
      </c>
      <c r="CB168" s="29" t="str">
        <f>IF(AND($C168&gt;0,S168="")," * No olvide digitar la variable Niños, Niñas, Adolescentes y Jóvenes Mejor Niñez. Digite cero si no tiene.",IF(S168&gt;$C168," * La variable Niños, Niñas, Adolescentes y Jóvenes Mejor Niñez no puede ser mayor al Total Ambos Sexos.",""))</f>
        <v/>
      </c>
      <c r="CC168" s="29" t="str">
        <f>IF(AND($C168&gt;0,T168="")," * No olvide digitar la variable Niños, Niñas, Adolescentes y Jóvenes SENAME. Digite cero si no tiene.",IF(T168&gt;$C168," * La variable Niños, Niñas, Adolescentes y Jóvenes SENAME no puede ser mayor al Total Ambos Sexos.",""))</f>
        <v/>
      </c>
      <c r="CD168" s="29" t="str">
        <f>IF(AND($C168&gt;0,U168="")," * No olvide digitar la variable Pueblos Originarios. Digite cero si no tiene.",IF(U168&gt;$C168," * La variable Pueblos Originarios no puede ser mayor al Total Ambos Sexos.",""))</f>
        <v/>
      </c>
      <c r="CE168" s="29" t="str">
        <f>IF(AND($C168&gt;0,V168="")," * No olvide digitar la variable Migrantes. Digite cero si no tiene.",IF(V168&gt;$C168," * La variable Migrantes no puede ser mayor al Total Ambos Sexos.",""))</f>
        <v/>
      </c>
      <c r="CF168" s="29" t="str">
        <f>IF(AND($E168&gt;0,OR(W168=""))," * No olvide digitar la variable Trans (Masculino). Digite cero si no tiene.",IF((W168)&gt;$E168," * La variable Trans (Masculino) no puede ser mayor al Total Mujeres.",""))</f>
        <v/>
      </c>
      <c r="CG168" s="29" t="str">
        <f>IF(AND($D168&gt;0,OR(X168=""))," * No olvide digitar la variable Trans (Femenino). Digite cero si no tiene.",IF((X168)&gt;$D168," * La variable Trans (Femenino) no puede ser mayor al Total Hombres.",""))</f>
        <v/>
      </c>
      <c r="CK168" s="30">
        <f>IF(AND(C168&gt;0,R168=""),1,IF(R168&gt;C168,1,0))</f>
        <v>0</v>
      </c>
      <c r="CL168" s="30">
        <f>IF(AND(C168&gt;0,S168=""),1,IF(S168&gt;C168,1,0))</f>
        <v>0</v>
      </c>
      <c r="CM168" s="30">
        <f>IF(AND(C168&gt;0,T168=""),1,IF(T168&gt;C168,1,0))</f>
        <v>0</v>
      </c>
      <c r="CN168" s="30">
        <f>IF(AND(C168&gt;0,U168=""),1,IF(U168&gt;C168,1,0))</f>
        <v>0</v>
      </c>
      <c r="CO168" s="30">
        <f>IF(AND(C168&gt;0,V168=""),1,IF(V168&gt;C168,1,0))</f>
        <v>0</v>
      </c>
      <c r="CP168" s="30">
        <f>IF(AND(E168&gt;0,OR(W168="")),1,IF((W168)&gt;E168,1,0))</f>
        <v>0</v>
      </c>
      <c r="CQ168" s="30">
        <f>IF(AND(D168&gt;0,OR(X168="")),1,IF((X168)&gt;D168,1,0))</f>
        <v>0</v>
      </c>
    </row>
    <row r="169" spans="1:95" x14ac:dyDescent="0.25">
      <c r="A169" s="103" t="s">
        <v>205</v>
      </c>
      <c r="B169" s="426"/>
      <c r="C169" s="426"/>
      <c r="D169" s="426"/>
    </row>
    <row r="170" spans="1:95" ht="15" customHeight="1" x14ac:dyDescent="0.25">
      <c r="A170" s="772" t="s">
        <v>104</v>
      </c>
      <c r="B170" s="772" t="s">
        <v>105</v>
      </c>
      <c r="C170" s="846" t="s">
        <v>206</v>
      </c>
      <c r="D170" s="853" t="s">
        <v>207</v>
      </c>
    </row>
    <row r="171" spans="1:95" x14ac:dyDescent="0.25">
      <c r="A171" s="900"/>
      <c r="B171" s="900"/>
      <c r="C171" s="906"/>
      <c r="D171" s="854"/>
    </row>
    <row r="172" spans="1:95" x14ac:dyDescent="0.25">
      <c r="A172" s="333" t="s">
        <v>108</v>
      </c>
      <c r="B172" s="228"/>
      <c r="C172" s="229"/>
      <c r="D172" s="230"/>
    </row>
    <row r="173" spans="1:95" x14ac:dyDescent="0.25">
      <c r="A173" s="334" t="s">
        <v>208</v>
      </c>
      <c r="B173" s="231"/>
      <c r="C173" s="232"/>
      <c r="D173" s="233"/>
    </row>
    <row r="174" spans="1:95" x14ac:dyDescent="0.25">
      <c r="A174" s="335" t="s">
        <v>209</v>
      </c>
      <c r="B174" s="238"/>
      <c r="C174" s="239"/>
      <c r="D174" s="240"/>
    </row>
    <row r="175" spans="1:95" x14ac:dyDescent="0.25">
      <c r="A175" s="103" t="s">
        <v>210</v>
      </c>
    </row>
    <row r="176" spans="1:95" ht="15" customHeight="1" x14ac:dyDescent="0.25">
      <c r="A176" s="752" t="s">
        <v>211</v>
      </c>
      <c r="B176" s="755" t="s">
        <v>191</v>
      </c>
      <c r="C176" s="756"/>
      <c r="D176" s="757"/>
      <c r="E176" s="761" t="s">
        <v>6</v>
      </c>
      <c r="F176" s="762"/>
      <c r="G176" s="762"/>
      <c r="H176" s="762"/>
      <c r="I176" s="762"/>
      <c r="J176" s="762"/>
      <c r="K176" s="762"/>
      <c r="L176" s="336"/>
      <c r="M176" s="764" t="s">
        <v>212</v>
      </c>
      <c r="N176" s="757" t="s">
        <v>213</v>
      </c>
    </row>
    <row r="177" spans="1:14" x14ac:dyDescent="0.25">
      <c r="A177" s="753"/>
      <c r="B177" s="897"/>
      <c r="C177" s="898"/>
      <c r="D177" s="899"/>
      <c r="E177" s="761" t="s">
        <v>214</v>
      </c>
      <c r="F177" s="775"/>
      <c r="G177" s="761" t="s">
        <v>215</v>
      </c>
      <c r="H177" s="775"/>
      <c r="I177" s="761" t="s">
        <v>216</v>
      </c>
      <c r="J177" s="775"/>
      <c r="K177" s="761" t="s">
        <v>201</v>
      </c>
      <c r="L177" s="762"/>
      <c r="M177" s="765"/>
      <c r="N177" s="779"/>
    </row>
    <row r="178" spans="1:14" x14ac:dyDescent="0.25">
      <c r="A178" s="896"/>
      <c r="B178" s="12" t="s">
        <v>34</v>
      </c>
      <c r="C178" s="337" t="s">
        <v>35</v>
      </c>
      <c r="D178" s="14" t="s">
        <v>36</v>
      </c>
      <c r="E178" s="15" t="s">
        <v>35</v>
      </c>
      <c r="F178" s="107" t="s">
        <v>36</v>
      </c>
      <c r="G178" s="15" t="s">
        <v>35</v>
      </c>
      <c r="H178" s="107" t="s">
        <v>36</v>
      </c>
      <c r="I178" s="15" t="s">
        <v>35</v>
      </c>
      <c r="J178" s="107" t="s">
        <v>36</v>
      </c>
      <c r="K178" s="15" t="s">
        <v>35</v>
      </c>
      <c r="L178" s="108" t="s">
        <v>36</v>
      </c>
      <c r="M178" s="766"/>
      <c r="N178" s="899"/>
    </row>
    <row r="179" spans="1:14" x14ac:dyDescent="0.25">
      <c r="A179" s="333" t="s">
        <v>217</v>
      </c>
      <c r="B179" s="18">
        <f>SUM(C179:D179)</f>
        <v>0</v>
      </c>
      <c r="C179" s="19">
        <f>SUM(E179+G179+I179+K179)</f>
        <v>0</v>
      </c>
      <c r="D179" s="20">
        <f>SUM(F179+H179+J179+L179)</f>
        <v>0</v>
      </c>
      <c r="E179" s="21"/>
      <c r="F179" s="28"/>
      <c r="G179" s="21"/>
      <c r="H179" s="28"/>
      <c r="I179" s="21"/>
      <c r="J179" s="28"/>
      <c r="K179" s="21"/>
      <c r="L179" s="162"/>
      <c r="M179" s="338"/>
      <c r="N179" s="230"/>
    </row>
    <row r="180" spans="1:14" x14ac:dyDescent="0.25">
      <c r="A180" s="425" t="s">
        <v>218</v>
      </c>
      <c r="B180" s="186">
        <f t="shared" ref="B180" si="79">SUM(C180:D180)</f>
        <v>0</v>
      </c>
      <c r="C180" s="33">
        <f>SUM(E180+G180+I180+K180)</f>
        <v>0</v>
      </c>
      <c r="D180" s="34">
        <f>SUM(F180+H180+J180+L180)</f>
        <v>0</v>
      </c>
      <c r="E180" s="35"/>
      <c r="F180" s="42"/>
      <c r="G180" s="35"/>
      <c r="H180" s="42"/>
      <c r="I180" s="35"/>
      <c r="J180" s="42"/>
      <c r="K180" s="35"/>
      <c r="L180" s="99"/>
      <c r="M180" s="339"/>
      <c r="N180" s="233"/>
    </row>
    <row r="181" spans="1:14" x14ac:dyDescent="0.25">
      <c r="A181" s="427" t="s">
        <v>48</v>
      </c>
      <c r="B181" s="56">
        <f>SUM(B179:B180)</f>
        <v>0</v>
      </c>
      <c r="C181" s="57">
        <f t="shared" ref="C181:N181" si="80">SUM(C179:C180)</f>
        <v>0</v>
      </c>
      <c r="D181" s="341">
        <f t="shared" si="80"/>
        <v>0</v>
      </c>
      <c r="E181" s="56">
        <f>SUM(E179:E180)</f>
        <v>0</v>
      </c>
      <c r="F181" s="341">
        <f t="shared" si="80"/>
        <v>0</v>
      </c>
      <c r="G181" s="56">
        <f t="shared" si="80"/>
        <v>0</v>
      </c>
      <c r="H181" s="341">
        <f t="shared" si="80"/>
        <v>0</v>
      </c>
      <c r="I181" s="56">
        <f t="shared" si="80"/>
        <v>0</v>
      </c>
      <c r="J181" s="341">
        <f t="shared" si="80"/>
        <v>0</v>
      </c>
      <c r="K181" s="56">
        <f t="shared" si="80"/>
        <v>0</v>
      </c>
      <c r="L181" s="341">
        <f t="shared" si="80"/>
        <v>0</v>
      </c>
      <c r="M181" s="342">
        <f t="shared" si="80"/>
        <v>0</v>
      </c>
      <c r="N181" s="58">
        <f t="shared" si="80"/>
        <v>0</v>
      </c>
    </row>
    <row r="205" spans="1:2" x14ac:dyDescent="0.25">
      <c r="A205" s="343">
        <f>SUM(C12:C21,C23:C26,B30:B32,E30:E32,B36:B38,E36:E38,C41:C44,C49:C50,C55:C76,B80:I83,B86:D93,B97:F101,B106:F108,B114:B116,B120:E120,B124:B126,B130,C135:C138,B143:B150,B154:C155,C160:C168,B172:D174,B179:B181)</f>
        <v>1156</v>
      </c>
      <c r="B205" s="344">
        <f>SUM(CK12:CS168)</f>
        <v>0</v>
      </c>
    </row>
  </sheetData>
  <mergeCells count="228">
    <mergeCell ref="A176:A178"/>
    <mergeCell ref="B176:D177"/>
    <mergeCell ref="E176:K176"/>
    <mergeCell ref="M176:M178"/>
    <mergeCell ref="N176:N178"/>
    <mergeCell ref="E177:F177"/>
    <mergeCell ref="G177:H177"/>
    <mergeCell ref="I177:J177"/>
    <mergeCell ref="K177:L177"/>
    <mergeCell ref="A160:A162"/>
    <mergeCell ref="A164:A166"/>
    <mergeCell ref="A168:B168"/>
    <mergeCell ref="A170:A171"/>
    <mergeCell ref="B170:B171"/>
    <mergeCell ref="C170:C171"/>
    <mergeCell ref="U157:U159"/>
    <mergeCell ref="V157:V159"/>
    <mergeCell ref="W157:X157"/>
    <mergeCell ref="F158:G158"/>
    <mergeCell ref="H158:I158"/>
    <mergeCell ref="J158:K158"/>
    <mergeCell ref="L158:M158"/>
    <mergeCell ref="W158:W159"/>
    <mergeCell ref="X158:X159"/>
    <mergeCell ref="O157:O159"/>
    <mergeCell ref="P157:P159"/>
    <mergeCell ref="Q157:Q159"/>
    <mergeCell ref="R157:R159"/>
    <mergeCell ref="S157:S159"/>
    <mergeCell ref="T157:T159"/>
    <mergeCell ref="D170:D171"/>
    <mergeCell ref="AP132:AP134"/>
    <mergeCell ref="AQ132:AQ134"/>
    <mergeCell ref="AR132:AR134"/>
    <mergeCell ref="AN132:AN134"/>
    <mergeCell ref="AO132:AO134"/>
    <mergeCell ref="A156:E156"/>
    <mergeCell ref="A157:A159"/>
    <mergeCell ref="B157:B159"/>
    <mergeCell ref="C157:E158"/>
    <mergeCell ref="F157:M157"/>
    <mergeCell ref="N157:N159"/>
    <mergeCell ref="A135:A138"/>
    <mergeCell ref="A140:A142"/>
    <mergeCell ref="B140:F140"/>
    <mergeCell ref="G140:G142"/>
    <mergeCell ref="H140:I141"/>
    <mergeCell ref="B141:B142"/>
    <mergeCell ref="C141:F141"/>
    <mergeCell ref="F133:G133"/>
    <mergeCell ref="H133:I133"/>
    <mergeCell ref="J133:K133"/>
    <mergeCell ref="L133:M133"/>
    <mergeCell ref="N133:O133"/>
    <mergeCell ref="P133:Q133"/>
    <mergeCell ref="R133:S133"/>
    <mergeCell ref="A132:A134"/>
    <mergeCell ref="B132:B134"/>
    <mergeCell ref="C132:E133"/>
    <mergeCell ref="F132:AM132"/>
    <mergeCell ref="T133:U133"/>
    <mergeCell ref="V133:W133"/>
    <mergeCell ref="X133:Y133"/>
    <mergeCell ref="Z133:AA133"/>
    <mergeCell ref="AB133:AC133"/>
    <mergeCell ref="AD133:AE133"/>
    <mergeCell ref="AF133:AG133"/>
    <mergeCell ref="AH133:AI133"/>
    <mergeCell ref="AJ133:AK133"/>
    <mergeCell ref="AL133:AM133"/>
    <mergeCell ref="G122:H122"/>
    <mergeCell ref="I122:J122"/>
    <mergeCell ref="A128:A129"/>
    <mergeCell ref="B128:B129"/>
    <mergeCell ref="C128:D128"/>
    <mergeCell ref="E128:F128"/>
    <mergeCell ref="G128:I128"/>
    <mergeCell ref="A118:A119"/>
    <mergeCell ref="B118:D118"/>
    <mergeCell ref="E118:E119"/>
    <mergeCell ref="A122:A123"/>
    <mergeCell ref="B122:D122"/>
    <mergeCell ref="E122:F122"/>
    <mergeCell ref="A111:A113"/>
    <mergeCell ref="B111:D112"/>
    <mergeCell ref="E111:M111"/>
    <mergeCell ref="O111:O113"/>
    <mergeCell ref="P111:P113"/>
    <mergeCell ref="E112:F112"/>
    <mergeCell ref="G112:H112"/>
    <mergeCell ref="I112:J112"/>
    <mergeCell ref="K112:L112"/>
    <mergeCell ref="M112:N112"/>
    <mergeCell ref="A104:A105"/>
    <mergeCell ref="B104:B105"/>
    <mergeCell ref="C104:C105"/>
    <mergeCell ref="D104:D105"/>
    <mergeCell ref="E104:E105"/>
    <mergeCell ref="F104:F105"/>
    <mergeCell ref="B78:C78"/>
    <mergeCell ref="D78:E78"/>
    <mergeCell ref="F78:G78"/>
    <mergeCell ref="H78:I78"/>
    <mergeCell ref="A95:A96"/>
    <mergeCell ref="B95:B96"/>
    <mergeCell ref="C95:C96"/>
    <mergeCell ref="D95:D96"/>
    <mergeCell ref="E95:F95"/>
    <mergeCell ref="A61:A62"/>
    <mergeCell ref="A63:A66"/>
    <mergeCell ref="A67:A68"/>
    <mergeCell ref="A69:A70"/>
    <mergeCell ref="A71:A76"/>
    <mergeCell ref="A78:A79"/>
    <mergeCell ref="A55:A60"/>
    <mergeCell ref="AL52:AL54"/>
    <mergeCell ref="AM52:AM54"/>
    <mergeCell ref="F53:G53"/>
    <mergeCell ref="H53:I53"/>
    <mergeCell ref="J53:K53"/>
    <mergeCell ref="L53:M53"/>
    <mergeCell ref="N53:O53"/>
    <mergeCell ref="P53:Q53"/>
    <mergeCell ref="R53:S53"/>
    <mergeCell ref="T53:U53"/>
    <mergeCell ref="A51:M51"/>
    <mergeCell ref="A52:B54"/>
    <mergeCell ref="C52:E53"/>
    <mergeCell ref="F52:AK52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N46:AN48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AF47:AG47"/>
    <mergeCell ref="AH47:AI47"/>
    <mergeCell ref="AJ47:AK47"/>
    <mergeCell ref="A43:A44"/>
    <mergeCell ref="A46:B48"/>
    <mergeCell ref="C46:E47"/>
    <mergeCell ref="F46:AK46"/>
    <mergeCell ref="AL46:AL48"/>
    <mergeCell ref="AM46:AM48"/>
    <mergeCell ref="X47:Y47"/>
    <mergeCell ref="Z47:AA47"/>
    <mergeCell ref="AB47:AC47"/>
    <mergeCell ref="AD47:AE47"/>
    <mergeCell ref="A34:A35"/>
    <mergeCell ref="B34:B35"/>
    <mergeCell ref="C34:D34"/>
    <mergeCell ref="E34:G34"/>
    <mergeCell ref="H34:M34"/>
    <mergeCell ref="A41:A42"/>
    <mergeCell ref="AP28:AP29"/>
    <mergeCell ref="AQ28:AQ29"/>
    <mergeCell ref="AR28:AR29"/>
    <mergeCell ref="R28:S28"/>
    <mergeCell ref="T28:U28"/>
    <mergeCell ref="V28:W28"/>
    <mergeCell ref="X28:Y28"/>
    <mergeCell ref="Z28:AA28"/>
    <mergeCell ref="AB28:AC28"/>
    <mergeCell ref="E28:G28"/>
    <mergeCell ref="H28:I28"/>
    <mergeCell ref="J28:K28"/>
    <mergeCell ref="L28:M28"/>
    <mergeCell ref="N28:O28"/>
    <mergeCell ref="P28:Q28"/>
    <mergeCell ref="AS28:AS29"/>
    <mergeCell ref="AT28:AT29"/>
    <mergeCell ref="AU28:AU29"/>
    <mergeCell ref="AD28:AE28"/>
    <mergeCell ref="AF28:AG28"/>
    <mergeCell ref="AH28:AI28"/>
    <mergeCell ref="AJ28:AK28"/>
    <mergeCell ref="AL28:AM28"/>
    <mergeCell ref="AN28:AO28"/>
    <mergeCell ref="A12:A22"/>
    <mergeCell ref="A23:B23"/>
    <mergeCell ref="A25:A26"/>
    <mergeCell ref="A28:A29"/>
    <mergeCell ref="B28:B29"/>
    <mergeCell ref="C28:D28"/>
    <mergeCell ref="AF10:AG10"/>
    <mergeCell ref="AH10:AI10"/>
    <mergeCell ref="AJ10:AK10"/>
    <mergeCell ref="AT10:AT11"/>
    <mergeCell ref="AU10:AU11"/>
    <mergeCell ref="AV9:AV11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O9:AO11"/>
    <mergeCell ref="AP9:AP11"/>
    <mergeCell ref="AQ9:AQ11"/>
    <mergeCell ref="AR9:AR11"/>
    <mergeCell ref="AS9:AS11"/>
    <mergeCell ref="AT9:AU9"/>
    <mergeCell ref="A6:W6"/>
    <mergeCell ref="A9:A11"/>
    <mergeCell ref="B9:B11"/>
    <mergeCell ref="C9:E10"/>
    <mergeCell ref="F9:AM9"/>
    <mergeCell ref="AN9:AN11"/>
    <mergeCell ref="X10:Y10"/>
    <mergeCell ref="Z10:AA10"/>
    <mergeCell ref="AB10:AC10"/>
    <mergeCell ref="AD10:AE10"/>
    <mergeCell ref="AL10:AM10"/>
  </mergeCells>
  <dataValidations count="4">
    <dataValidation type="whole" allowBlank="1" showInputMessage="1" showErrorMessage="1" sqref="B80:I83" xr:uid="{00000000-0002-0000-0200-000000000000}">
      <formula1>0</formula1>
      <formula2>9.99999999999999E+38</formula2>
    </dataValidation>
    <dataValidation type="whole" allowBlank="1" showInputMessage="1" showErrorMessage="1" sqref="F55:AM76" xr:uid="{00000000-0002-0000-0200-000001000000}">
      <formula1>0</formula1>
      <formula2>9.99999999999999E+36</formula2>
    </dataValidation>
    <dataValidation type="whole" operator="greaterThanOrEqual" allowBlank="1" showInputMessage="1" showErrorMessage="1" sqref="B172:D174 B97:F101 B86:D93 B106:F108 E114:P116 B120:E120 E124:J126 C130:I130 F135:AR137 C143:I150 C41:C44 F49:AN50 B154:C155 F168:X168 F12:AV26 C30:AU31 C36:M37 F160:X162 F164:X166 E179:N180" xr:uid="{00000000-0002-0000-0200-000002000000}">
      <formula1>0</formula1>
    </dataValidation>
    <dataValidation type="whole" allowBlank="1" showInputMessage="1" showErrorMessage="1" sqref="F156:AS156 S157" xr:uid="{00000000-0002-0000-0200-000003000000}">
      <formula1>0</formula1>
      <formula2>1E+30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S205"/>
  <sheetViews>
    <sheetView workbookViewId="0">
      <selection activeCell="A4" sqref="A4:A5"/>
    </sheetView>
  </sheetViews>
  <sheetFormatPr baseColWidth="10" defaultColWidth="11.42578125" defaultRowHeight="15" x14ac:dyDescent="0.25"/>
  <cols>
    <col min="1" max="1" width="48.140625" customWidth="1"/>
    <col min="2" max="2" width="32.140625" customWidth="1"/>
    <col min="3" max="4" width="18.85546875" customWidth="1"/>
    <col min="5" max="5" width="17.140625" customWidth="1"/>
    <col min="6" max="6" width="13.85546875" customWidth="1"/>
    <col min="7" max="7" width="14.140625" customWidth="1"/>
    <col min="8" max="8" width="13.42578125" customWidth="1"/>
    <col min="9" max="9" width="13.28515625" customWidth="1"/>
    <col min="10" max="10" width="12.28515625" customWidth="1"/>
    <col min="11" max="11" width="13.42578125" customWidth="1"/>
    <col min="12" max="13" width="12" customWidth="1"/>
    <col min="18" max="45" width="11.42578125" customWidth="1"/>
    <col min="46" max="46" width="11" customWidth="1"/>
    <col min="47" max="78" width="11.42578125" customWidth="1"/>
    <col min="79" max="91" width="11.42578125" hidden="1" customWidth="1"/>
    <col min="92" max="95" width="12.140625" hidden="1" customWidth="1"/>
    <col min="96" max="96" width="12.28515625" hidden="1" customWidth="1"/>
    <col min="97" max="97" width="11.42578125" hidden="1" customWidth="1"/>
    <col min="98" max="148" width="11.42578125" customWidth="1"/>
  </cols>
  <sheetData>
    <row r="1" spans="1:97" x14ac:dyDescent="0.25">
      <c r="A1" s="1" t="s">
        <v>0</v>
      </c>
    </row>
    <row r="2" spans="1:97" x14ac:dyDescent="0.25">
      <c r="A2" s="1" t="str">
        <f>CONCATENATE("COMUNA: ",[4]NOMBRE!B2, " (",[4]NOMBRE!C2,[4]NOMBRE!D2,[4]NOMBRE!E2,[4]NOMBRE!F2,[4]NOMBRE!G2,")")</f>
        <v>COMUNA: LINARES (07401)</v>
      </c>
    </row>
    <row r="3" spans="1:97" x14ac:dyDescent="0.25">
      <c r="A3" s="1" t="str">
        <f>CONCATENATE("ESTABLECIMIENTO/ESTRATEGIA: ", [4]NOMBRE!B3, " (",[4]NOMBRE!C3,[4]NOMBRE!D3,[4]NOMBRE!E3,[4]NOMBRE!F3,[4]NOMBRE!G3,[4]NOMBRE!H3,")")</f>
        <v>ESTABLECIMIENTO/ESTRATEGIA: HOSPITAL PRESIDENTE CARLOS IBAÑEZ DEL CAMPO (116108)</v>
      </c>
    </row>
    <row r="4" spans="1:97" x14ac:dyDescent="0.25">
      <c r="A4" s="1" t="str">
        <f>CONCATENATE("MES: ",[4]NOMBRE!B6, " (",[4]NOMBRE!C6,[4]NOMBRE!D6,")")</f>
        <v>MES: MARZO (03)</v>
      </c>
    </row>
    <row r="5" spans="1:97" x14ac:dyDescent="0.25">
      <c r="A5" s="1" t="str">
        <f>CONCATENATE("AÑO: ",[4]NOMBRE!B7)</f>
        <v>AÑO: 2025</v>
      </c>
    </row>
    <row r="6" spans="1:97" s="4" customFormat="1" ht="18" customHeight="1" x14ac:dyDescent="0.2">
      <c r="A6" s="751" t="s">
        <v>1</v>
      </c>
      <c r="B6" s="751"/>
      <c r="C6" s="751"/>
      <c r="D6" s="751"/>
      <c r="E6" s="751"/>
      <c r="F6" s="751"/>
      <c r="G6" s="751"/>
      <c r="H6" s="751"/>
      <c r="I6" s="751"/>
      <c r="J6" s="751"/>
      <c r="K6" s="751"/>
      <c r="L6" s="751"/>
      <c r="M6" s="751"/>
      <c r="N6" s="751"/>
      <c r="O6" s="751"/>
      <c r="P6" s="751"/>
      <c r="Q6" s="751"/>
      <c r="R6" s="751"/>
      <c r="S6" s="751"/>
      <c r="T6" s="751"/>
      <c r="U6" s="751"/>
      <c r="V6" s="751"/>
      <c r="W6" s="75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3"/>
      <c r="AR6" s="3"/>
      <c r="AS6" s="3"/>
      <c r="AT6" s="3"/>
      <c r="AU6" s="3"/>
    </row>
    <row r="8" spans="1:97" s="11" customFormat="1" ht="18" customHeight="1" x14ac:dyDescent="0.2">
      <c r="A8" s="5" t="s">
        <v>2</v>
      </c>
      <c r="B8" s="6"/>
      <c r="C8" s="6"/>
      <c r="D8" s="6"/>
      <c r="E8" s="6"/>
      <c r="F8" s="6"/>
      <c r="G8" s="6"/>
      <c r="H8" s="6"/>
      <c r="I8" s="6"/>
      <c r="J8" s="6"/>
      <c r="K8" s="7"/>
      <c r="L8" s="6"/>
      <c r="M8" s="6"/>
      <c r="N8" s="6"/>
      <c r="O8" s="8"/>
      <c r="P8" s="8"/>
      <c r="Q8" s="8"/>
      <c r="R8" s="8"/>
      <c r="S8" s="8"/>
      <c r="T8" s="8"/>
      <c r="U8" s="8"/>
      <c r="V8" s="7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9"/>
      <c r="AQ8" s="9"/>
      <c r="AR8" s="9"/>
      <c r="AS8" s="9"/>
      <c r="AT8" s="9"/>
      <c r="AU8" s="9"/>
      <c r="AV8" s="10"/>
    </row>
    <row r="9" spans="1:97" ht="15" customHeight="1" x14ac:dyDescent="0.25">
      <c r="A9" s="752" t="s">
        <v>3</v>
      </c>
      <c r="B9" s="752" t="s">
        <v>4</v>
      </c>
      <c r="C9" s="755" t="s">
        <v>5</v>
      </c>
      <c r="D9" s="756"/>
      <c r="E9" s="757"/>
      <c r="F9" s="761" t="s">
        <v>6</v>
      </c>
      <c r="G9" s="762"/>
      <c r="H9" s="762"/>
      <c r="I9" s="762"/>
      <c r="J9" s="762"/>
      <c r="K9" s="762"/>
      <c r="L9" s="762"/>
      <c r="M9" s="762"/>
      <c r="N9" s="762"/>
      <c r="O9" s="762"/>
      <c r="P9" s="762"/>
      <c r="Q9" s="762"/>
      <c r="R9" s="762"/>
      <c r="S9" s="762"/>
      <c r="T9" s="762"/>
      <c r="U9" s="762"/>
      <c r="V9" s="762"/>
      <c r="W9" s="762"/>
      <c r="X9" s="762"/>
      <c r="Y9" s="762"/>
      <c r="Z9" s="762"/>
      <c r="AA9" s="762"/>
      <c r="AB9" s="762"/>
      <c r="AC9" s="762"/>
      <c r="AD9" s="762"/>
      <c r="AE9" s="762"/>
      <c r="AF9" s="762"/>
      <c r="AG9" s="762"/>
      <c r="AH9" s="762"/>
      <c r="AI9" s="762"/>
      <c r="AJ9" s="762"/>
      <c r="AK9" s="762"/>
      <c r="AL9" s="762"/>
      <c r="AM9" s="763"/>
      <c r="AN9" s="764" t="s">
        <v>7</v>
      </c>
      <c r="AO9" s="776" t="s">
        <v>8</v>
      </c>
      <c r="AP9" s="776" t="s">
        <v>9</v>
      </c>
      <c r="AQ9" s="757" t="s">
        <v>10</v>
      </c>
      <c r="AR9" s="780" t="s">
        <v>11</v>
      </c>
      <c r="AS9" s="757" t="s">
        <v>12</v>
      </c>
      <c r="AT9" s="783" t="s">
        <v>13</v>
      </c>
      <c r="AU9" s="784"/>
      <c r="AV9" s="772" t="s">
        <v>14</v>
      </c>
    </row>
    <row r="10" spans="1:97" x14ac:dyDescent="0.25">
      <c r="A10" s="753"/>
      <c r="B10" s="753"/>
      <c r="C10" s="897"/>
      <c r="D10" s="898"/>
      <c r="E10" s="899"/>
      <c r="F10" s="761" t="s">
        <v>15</v>
      </c>
      <c r="G10" s="775"/>
      <c r="H10" s="761" t="s">
        <v>16</v>
      </c>
      <c r="I10" s="775"/>
      <c r="J10" s="761" t="s">
        <v>17</v>
      </c>
      <c r="K10" s="775"/>
      <c r="L10" s="761" t="s">
        <v>18</v>
      </c>
      <c r="M10" s="775"/>
      <c r="N10" s="761" t="s">
        <v>19</v>
      </c>
      <c r="O10" s="775"/>
      <c r="P10" s="767" t="s">
        <v>20</v>
      </c>
      <c r="Q10" s="768"/>
      <c r="R10" s="767" t="s">
        <v>21</v>
      </c>
      <c r="S10" s="768"/>
      <c r="T10" s="767" t="s">
        <v>22</v>
      </c>
      <c r="U10" s="768"/>
      <c r="V10" s="767" t="s">
        <v>23</v>
      </c>
      <c r="W10" s="768"/>
      <c r="X10" s="767" t="s">
        <v>24</v>
      </c>
      <c r="Y10" s="768"/>
      <c r="Z10" s="767" t="s">
        <v>25</v>
      </c>
      <c r="AA10" s="768"/>
      <c r="AB10" s="767" t="s">
        <v>26</v>
      </c>
      <c r="AC10" s="768"/>
      <c r="AD10" s="767" t="s">
        <v>27</v>
      </c>
      <c r="AE10" s="768"/>
      <c r="AF10" s="767" t="s">
        <v>28</v>
      </c>
      <c r="AG10" s="768"/>
      <c r="AH10" s="767" t="s">
        <v>29</v>
      </c>
      <c r="AI10" s="768"/>
      <c r="AJ10" s="767" t="s">
        <v>30</v>
      </c>
      <c r="AK10" s="768"/>
      <c r="AL10" s="767" t="s">
        <v>31</v>
      </c>
      <c r="AM10" s="769"/>
      <c r="AN10" s="765"/>
      <c r="AO10" s="777"/>
      <c r="AP10" s="777"/>
      <c r="AQ10" s="779"/>
      <c r="AR10" s="781"/>
      <c r="AS10" s="779"/>
      <c r="AT10" s="770" t="s">
        <v>32</v>
      </c>
      <c r="AU10" s="771" t="s">
        <v>33</v>
      </c>
      <c r="AV10" s="773"/>
    </row>
    <row r="11" spans="1:97" ht="19.5" customHeight="1" x14ac:dyDescent="0.25">
      <c r="A11" s="896"/>
      <c r="B11" s="896"/>
      <c r="C11" s="12" t="s">
        <v>34</v>
      </c>
      <c r="D11" s="13" t="s">
        <v>35</v>
      </c>
      <c r="E11" s="14" t="s">
        <v>36</v>
      </c>
      <c r="F11" s="15" t="s">
        <v>35</v>
      </c>
      <c r="G11" s="14" t="s">
        <v>36</v>
      </c>
      <c r="H11" s="15" t="s">
        <v>35</v>
      </c>
      <c r="I11" s="14" t="s">
        <v>36</v>
      </c>
      <c r="J11" s="15" t="s">
        <v>35</v>
      </c>
      <c r="K11" s="14" t="s">
        <v>36</v>
      </c>
      <c r="L11" s="15" t="s">
        <v>35</v>
      </c>
      <c r="M11" s="14" t="s">
        <v>36</v>
      </c>
      <c r="N11" s="15" t="s">
        <v>35</v>
      </c>
      <c r="O11" s="14" t="s">
        <v>36</v>
      </c>
      <c r="P11" s="15" t="s">
        <v>35</v>
      </c>
      <c r="Q11" s="14" t="s">
        <v>36</v>
      </c>
      <c r="R11" s="15" t="s">
        <v>35</v>
      </c>
      <c r="S11" s="14" t="s">
        <v>36</v>
      </c>
      <c r="T11" s="15" t="s">
        <v>35</v>
      </c>
      <c r="U11" s="14" t="s">
        <v>36</v>
      </c>
      <c r="V11" s="15" t="s">
        <v>35</v>
      </c>
      <c r="W11" s="14" t="s">
        <v>36</v>
      </c>
      <c r="X11" s="15" t="s">
        <v>35</v>
      </c>
      <c r="Y11" s="14" t="s">
        <v>36</v>
      </c>
      <c r="Z11" s="15" t="s">
        <v>35</v>
      </c>
      <c r="AA11" s="14" t="s">
        <v>36</v>
      </c>
      <c r="AB11" s="15" t="s">
        <v>35</v>
      </c>
      <c r="AC11" s="14" t="s">
        <v>36</v>
      </c>
      <c r="AD11" s="15" t="s">
        <v>35</v>
      </c>
      <c r="AE11" s="14" t="s">
        <v>36</v>
      </c>
      <c r="AF11" s="15" t="s">
        <v>35</v>
      </c>
      <c r="AG11" s="14" t="s">
        <v>36</v>
      </c>
      <c r="AH11" s="15" t="s">
        <v>35</v>
      </c>
      <c r="AI11" s="14" t="s">
        <v>36</v>
      </c>
      <c r="AJ11" s="15" t="s">
        <v>35</v>
      </c>
      <c r="AK11" s="14" t="s">
        <v>36</v>
      </c>
      <c r="AL11" s="15" t="s">
        <v>35</v>
      </c>
      <c r="AM11" s="16" t="s">
        <v>36</v>
      </c>
      <c r="AN11" s="766"/>
      <c r="AO11" s="778"/>
      <c r="AP11" s="778"/>
      <c r="AQ11" s="899"/>
      <c r="AR11" s="909"/>
      <c r="AS11" s="899"/>
      <c r="AT11" s="770"/>
      <c r="AU11" s="771"/>
      <c r="AV11" s="900"/>
    </row>
    <row r="12" spans="1:97" ht="15" customHeight="1" x14ac:dyDescent="0.25">
      <c r="A12" s="785" t="s">
        <v>37</v>
      </c>
      <c r="B12" s="17" t="s">
        <v>38</v>
      </c>
      <c r="C12" s="18">
        <f>SUM(D12+E12)</f>
        <v>0</v>
      </c>
      <c r="D12" s="19">
        <f>SUM(F12+H12+J12+L12+N12+P12+R12+T12+V12+X12+Z12+AB12+AD12+AF12+AH12+AJ12+AL12)</f>
        <v>0</v>
      </c>
      <c r="E12" s="20">
        <f>SUM(G12+I12+K12+M12+O12+Q12+S12+U12+W12+Y12+AA12+AC12+AE12+AG12+AI12+AK12+AM12)</f>
        <v>0</v>
      </c>
      <c r="F12" s="21"/>
      <c r="G12" s="22"/>
      <c r="H12" s="21"/>
      <c r="I12" s="22"/>
      <c r="J12" s="21"/>
      <c r="K12" s="23"/>
      <c r="L12" s="21"/>
      <c r="M12" s="23"/>
      <c r="N12" s="21"/>
      <c r="O12" s="23"/>
      <c r="P12" s="21"/>
      <c r="Q12" s="23"/>
      <c r="R12" s="21"/>
      <c r="S12" s="23"/>
      <c r="T12" s="21"/>
      <c r="U12" s="23"/>
      <c r="V12" s="21"/>
      <c r="W12" s="23"/>
      <c r="X12" s="21"/>
      <c r="Y12" s="23"/>
      <c r="Z12" s="21"/>
      <c r="AA12" s="23"/>
      <c r="AB12" s="21"/>
      <c r="AC12" s="23"/>
      <c r="AD12" s="21"/>
      <c r="AE12" s="23"/>
      <c r="AF12" s="21"/>
      <c r="AG12" s="23"/>
      <c r="AH12" s="21"/>
      <c r="AI12" s="23"/>
      <c r="AJ12" s="21"/>
      <c r="AK12" s="23"/>
      <c r="AL12" s="24"/>
      <c r="AM12" s="25"/>
      <c r="AN12" s="26"/>
      <c r="AO12" s="27"/>
      <c r="AP12" s="27"/>
      <c r="AQ12" s="22"/>
      <c r="AR12" s="28"/>
      <c r="AS12" s="22"/>
      <c r="AT12" s="21"/>
      <c r="AU12" s="23"/>
      <c r="AV12" s="22"/>
      <c r="AW12" t="str">
        <f>CA12&amp;CB12&amp;CC12&amp;CD12&amp;CE12&amp;CF12&amp;CG12&amp;CH12&amp;CI12</f>
        <v/>
      </c>
      <c r="CA12" s="29" t="str">
        <f>IF(AND($C12&gt;0,AN12="")," * No olvide digitar la variable Beneficiarios. Digite Cero si no tiene.",IF(AN12&gt;$C12," * La variable Beneficiarios No puede ser mayor al Total Ambos Sexos.",""))</f>
        <v/>
      </c>
      <c r="CB12" s="29" t="str">
        <f>IF(AND($C12&gt;0,AO12="")," * No olvide digitar la variable Niños, Niñas, adolescentes y Jóvenes SENAME. Digite Cero si no tiene.",IF(AO12&gt;$C12," * La variable Niños, Niñas, adolescentes y Jóvenes SENAME No puede ser mayor al Total Ambos Sexos.",""))</f>
        <v/>
      </c>
      <c r="CC12" s="29" t="str">
        <f>IF(AND($C12&gt;0,AP12="")," * No olvide digitar la variable Niños, Niñas, adolescentes y Jóvenes Mejor Niñez. Digite Cero si no tiene.",IF(AP12&gt;$C12," * La variable Niños, Niñas, adolescentes y Jóvenes Mejor Niñez No puede ser mayor al Total Ambos Sexos.",""))</f>
        <v/>
      </c>
      <c r="CD12" s="29" t="str">
        <f>IF(AND($C12&gt;0,AQ12="")," * No olvide digitar la variable Pueblos originarios. Digite Cero si no tiene.",IF(AQ12&gt;$C12," * La variable Pueblos Originarios No puede ser mayor al Total Ambos Sexos.",""))</f>
        <v/>
      </c>
      <c r="CE12" s="29" t="str">
        <f>IF(AND($C12&gt;0,AR12="")," * No olvide digitar la variable Migrantes. Digite Cero si no tiene.",IF(AR12&gt;$C12," * La variable Migrantes No puede ser mayor al Total Ambos Sexos.",""))</f>
        <v/>
      </c>
      <c r="CF12" s="29" t="str">
        <f>IF(AND($C12&gt;0,AS12="")," * No olvide digitar la variable Demencia. Digite Cero si no tiene.",IF(AS12&gt;$C12," * La variable Demencia No puede ser mayor al Total Ambos Sexos.",""))</f>
        <v/>
      </c>
      <c r="CG12" s="29" t="str">
        <f>IF(AND($E12&gt;0,OR(AT12=""))," * No olvide digitar la variable Trans (Masculino). Digite Cero si no tiene.",IF((AT12)&gt;$E12," * La variable Trans (Masculino) No puede ser mayor al Total Mujeres.",""))</f>
        <v/>
      </c>
      <c r="CH12" s="29" t="str">
        <f>IF(AND(D12&gt;0,OR(AU12=""))," * No olvide digitar la variable Trans (Femenino). Digite Cero si no tiene.",IF((AU12)&gt;D12," * La variable Trans (Femenino) No puede ser mayor al Total Hombres.",""))</f>
        <v/>
      </c>
      <c r="CI12" s="29" t="str">
        <f>IF(AND($C12&gt;0,AV12="")," * No olvide digitar la variable Cuidadores de personas con demencia. Digite Cero si no tiene.",IF(AV12&gt;$C12," * La variable Cuidadores de personas con demencia No puede ser mayor al Total Ambos Sexos.",""))</f>
        <v/>
      </c>
      <c r="CK12" s="30">
        <f t="shared" ref="CK12:CP12" si="0">IF(AND($C12&gt;0,AN12=""),1,IF(AN12&gt;$C12,1,0))</f>
        <v>0</v>
      </c>
      <c r="CL12" s="30">
        <f t="shared" si="0"/>
        <v>0</v>
      </c>
      <c r="CM12" s="30">
        <f t="shared" si="0"/>
        <v>0</v>
      </c>
      <c r="CN12" s="30">
        <f t="shared" si="0"/>
        <v>0</v>
      </c>
      <c r="CO12" s="30">
        <f t="shared" si="0"/>
        <v>0</v>
      </c>
      <c r="CP12" s="30">
        <f t="shared" si="0"/>
        <v>0</v>
      </c>
      <c r="CQ12" s="30">
        <f>IF(AND($E12&gt;0,OR(AT12="")),1,IF((AT12)&gt;$E12,1,0))</f>
        <v>0</v>
      </c>
      <c r="CR12" s="30">
        <f>IF(AND($D12&gt;0,OR(AU12="")),1,IF((AU12)&gt;$D12,1,0))</f>
        <v>0</v>
      </c>
      <c r="CS12" s="30">
        <f>IF(AND($C12&gt;0,AV12=""),1,IF(AV12&gt;$C12,1,0))</f>
        <v>0</v>
      </c>
    </row>
    <row r="13" spans="1:97" ht="15" customHeight="1" x14ac:dyDescent="0.25">
      <c r="A13" s="786"/>
      <c r="B13" s="31" t="s">
        <v>39</v>
      </c>
      <c r="C13" s="32">
        <f t="shared" ref="C13:C26" si="1">SUM(D13+E13)</f>
        <v>106</v>
      </c>
      <c r="D13" s="33">
        <f t="shared" ref="D13:E26" si="2">SUM(F13+H13+J13+L13+N13+P13+R13+T13+V13+X13+Z13+AB13+AD13+AF13+AH13+AJ13+AL13)</f>
        <v>28</v>
      </c>
      <c r="E13" s="34">
        <f t="shared" si="2"/>
        <v>78</v>
      </c>
      <c r="F13" s="35">
        <v>0</v>
      </c>
      <c r="G13" s="36">
        <v>0</v>
      </c>
      <c r="H13" s="35">
        <v>0</v>
      </c>
      <c r="I13" s="36">
        <v>0</v>
      </c>
      <c r="J13" s="35">
        <v>5</v>
      </c>
      <c r="K13" s="37">
        <v>23</v>
      </c>
      <c r="L13" s="35">
        <v>14</v>
      </c>
      <c r="M13" s="37">
        <v>34</v>
      </c>
      <c r="N13" s="35">
        <v>1</v>
      </c>
      <c r="O13" s="37">
        <v>4</v>
      </c>
      <c r="P13" s="35">
        <v>0</v>
      </c>
      <c r="Q13" s="37">
        <v>1</v>
      </c>
      <c r="R13" s="35">
        <v>1</v>
      </c>
      <c r="S13" s="37">
        <v>6</v>
      </c>
      <c r="T13" s="35">
        <v>0</v>
      </c>
      <c r="U13" s="37">
        <v>2</v>
      </c>
      <c r="V13" s="35">
        <v>0</v>
      </c>
      <c r="W13" s="37">
        <v>0</v>
      </c>
      <c r="X13" s="35">
        <v>2</v>
      </c>
      <c r="Y13" s="37">
        <v>3</v>
      </c>
      <c r="Z13" s="35">
        <v>4</v>
      </c>
      <c r="AA13" s="37">
        <v>0</v>
      </c>
      <c r="AB13" s="35">
        <v>0</v>
      </c>
      <c r="AC13" s="37">
        <v>2</v>
      </c>
      <c r="AD13" s="35">
        <v>0</v>
      </c>
      <c r="AE13" s="37">
        <v>3</v>
      </c>
      <c r="AF13" s="35">
        <v>0</v>
      </c>
      <c r="AG13" s="37">
        <v>0</v>
      </c>
      <c r="AH13" s="35">
        <v>1</v>
      </c>
      <c r="AI13" s="37">
        <v>0</v>
      </c>
      <c r="AJ13" s="35">
        <v>0</v>
      </c>
      <c r="AK13" s="37">
        <v>0</v>
      </c>
      <c r="AL13" s="38">
        <v>0</v>
      </c>
      <c r="AM13" s="39">
        <v>0</v>
      </c>
      <c r="AN13" s="40">
        <v>106</v>
      </c>
      <c r="AO13" s="41">
        <v>0</v>
      </c>
      <c r="AP13" s="41">
        <v>11</v>
      </c>
      <c r="AQ13" s="36">
        <v>0</v>
      </c>
      <c r="AR13" s="42">
        <v>0</v>
      </c>
      <c r="AS13" s="36">
        <v>0</v>
      </c>
      <c r="AT13" s="35">
        <v>0</v>
      </c>
      <c r="AU13" s="37">
        <v>0</v>
      </c>
      <c r="AV13" s="36">
        <v>0</v>
      </c>
      <c r="AW13" t="str">
        <f t="shared" ref="AW13:AW26" si="3">CA13&amp;CB13&amp;CC13&amp;CD13&amp;CE13&amp;CF13&amp;CG13&amp;CH13&amp;CI13</f>
        <v/>
      </c>
      <c r="CA13" s="29" t="str">
        <f t="shared" ref="CA13:CA21" si="4">IF(AND($C13&gt;0,AN13="")," * No olvide digitar la variable Beneficiarios. Digite Cero si no tiene.",IF(AN13&gt;$C13," * La variable Beneficiarios No puede ser mayor al Total Ambos Sexos.",""))</f>
        <v/>
      </c>
      <c r="CB13" s="29" t="str">
        <f t="shared" ref="CB13:CB21" si="5">IF(AND($C13&gt;0,AO13="")," * No olvide digitar la variable Niños, Niñas, adolescentes y Jóvenes SENAME. Digite Cero si no tiene.",IF(AO13&gt;$C13," * La variable Niños, Niñas, adolescentes y Jóvenes SENAME No puede ser mayor al Total Ambos Sexos.",""))</f>
        <v/>
      </c>
      <c r="CC13" s="29" t="str">
        <f t="shared" ref="CC13:CC21" si="6">IF(AND($C13&gt;0,AP13="")," * No olvide digitar la variable Niños, Niñas, adolescentes y Jóvenes Mejor Niñez. Digite Cero si no tiene.",IF(AP13&gt;$C13," * La variable Niños, Niñas, adolescentes y Jóvenes Mejor Niñez No puede ser mayor al Total Ambos Sexos.",""))</f>
        <v/>
      </c>
      <c r="CD13" s="29" t="str">
        <f t="shared" ref="CD13:CD21" si="7">IF(AND($C13&gt;0,AQ13="")," * No olvide digitar la variable Pueblos originarios. Digite Cero si no tiene.",IF(AQ13&gt;$C13," * La variable Pueblos Originarios No puede ser mayor al Total Ambos Sexos.",""))</f>
        <v/>
      </c>
      <c r="CE13" s="29" t="str">
        <f t="shared" ref="CE13:CE21" si="8">IF(AND($C13&gt;0,AR13="")," * No olvide digitar la variable Migrantes. Digite Cero si no tiene.",IF(AR13&gt;$C13," * La variable Migrantes No puede ser mayor al Total Ambos Sexos.",""))</f>
        <v/>
      </c>
      <c r="CF13" s="29" t="str">
        <f t="shared" ref="CF13:CF21" si="9">IF(AND($C13&gt;0,AS13="")," * No olvide digitar la variable Demencia. Digite Cero si no tiene.",IF(AS13&gt;$C13," * La variable Demencia No puede ser mayor al Total Ambos Sexos.",""))</f>
        <v/>
      </c>
      <c r="CG13" s="29" t="str">
        <f t="shared" ref="CG13:CG21" si="10">IF(AND($E13&gt;0,OR(AT13=""))," * No olvide digitar la variable Trans (Masculino). Digite Cero si no tiene.",IF((AT13)&gt;$E13," * La variable Trans (Masculino) No puede ser mayor al Total Mujeres.",""))</f>
        <v/>
      </c>
      <c r="CH13" s="29" t="str">
        <f t="shared" ref="CH13:CH21" si="11">IF(AND(D13&gt;0,OR(AU13=""))," * No olvide digitar la variable Trans (Femenino). Digite Cero si no tiene.",IF((AU13)&gt;D13," * La variable Trans (Femenino) No puede ser mayor al Total Hombres.",""))</f>
        <v/>
      </c>
      <c r="CI13" s="29" t="str">
        <f t="shared" ref="CI13:CI21" si="12">IF(AND($C13&gt;0,AV13="")," * No olvide digitar la variable Cuidadores de personas con demencia. Digite Cero si no tiene.",IF(AV13&gt;$C13," * La variable Cuidadores de personas con demencia No puede ser mayor al Total Ambos Sexos.",""))</f>
        <v/>
      </c>
      <c r="CK13" s="30">
        <f t="shared" ref="CK13:CK21" si="13">IF(AND(C13&gt;0,AN13=""),1,IF(AN13&gt;C13,1,0))</f>
        <v>0</v>
      </c>
      <c r="CL13" s="30">
        <f t="shared" ref="CL13:CL21" si="14">IF(AND(C13&gt;0,AO13=""),1,IF(AO13&gt;C13,1,0))</f>
        <v>0</v>
      </c>
      <c r="CM13" s="30">
        <f t="shared" ref="CM13:CM21" si="15">IF(AND(C13&gt;0,AP13=""),1,IF(AP13&gt;C13,1,0))</f>
        <v>0</v>
      </c>
      <c r="CN13" s="30">
        <f t="shared" ref="CN13:CN21" si="16">IF(AND(C13&gt;0,AQ13=""),1,IF(AQ13&gt;C13,1,0))</f>
        <v>0</v>
      </c>
      <c r="CO13" s="30">
        <f t="shared" ref="CO13:CO21" si="17">IF(AND(C13&gt;0,AR13=""),1,IF(AR13&gt;C13,1,0))</f>
        <v>0</v>
      </c>
      <c r="CP13" s="30">
        <f t="shared" ref="CP13:CP21" si="18">IF(AND(C13&gt;0,AS13=""),1,IF(AS13&gt;C13,1,0))</f>
        <v>0</v>
      </c>
      <c r="CQ13" s="30">
        <f t="shared" ref="CQ13:CQ21" si="19">IF(AND(E13&gt;0,OR(AT13="")),1,IF((AT13)&gt;E13,1,0))</f>
        <v>0</v>
      </c>
      <c r="CR13" s="30">
        <f t="shared" ref="CR13:CR21" si="20">IF(AND(D13&gt;0,OR(AU13="")),1,IF((AU13)&gt;D13,1,0))</f>
        <v>0</v>
      </c>
      <c r="CS13" s="30">
        <f t="shared" ref="CS13:CS26" si="21">IF(AND($C13&gt;0,AV13=""),1,IF(AV13&gt;$C13,1,0))</f>
        <v>0</v>
      </c>
    </row>
    <row r="14" spans="1:97" ht="15" customHeight="1" x14ac:dyDescent="0.25">
      <c r="A14" s="786"/>
      <c r="B14" s="31" t="s">
        <v>40</v>
      </c>
      <c r="C14" s="32">
        <f t="shared" si="1"/>
        <v>221</v>
      </c>
      <c r="D14" s="33">
        <f t="shared" si="2"/>
        <v>109</v>
      </c>
      <c r="E14" s="34">
        <f t="shared" si="2"/>
        <v>112</v>
      </c>
      <c r="F14" s="35">
        <v>0</v>
      </c>
      <c r="G14" s="36">
        <v>0</v>
      </c>
      <c r="H14" s="35">
        <v>0</v>
      </c>
      <c r="I14" s="36">
        <v>0</v>
      </c>
      <c r="J14" s="35">
        <v>0</v>
      </c>
      <c r="K14" s="37">
        <v>0</v>
      </c>
      <c r="L14" s="35">
        <v>1</v>
      </c>
      <c r="M14" s="37">
        <v>3</v>
      </c>
      <c r="N14" s="35">
        <v>9</v>
      </c>
      <c r="O14" s="37">
        <v>3</v>
      </c>
      <c r="P14" s="35">
        <v>6</v>
      </c>
      <c r="Q14" s="37">
        <v>3</v>
      </c>
      <c r="R14" s="35">
        <v>12</v>
      </c>
      <c r="S14" s="37">
        <v>9</v>
      </c>
      <c r="T14" s="35">
        <v>15</v>
      </c>
      <c r="U14" s="37">
        <v>11</v>
      </c>
      <c r="V14" s="35">
        <v>15</v>
      </c>
      <c r="W14" s="37">
        <v>10</v>
      </c>
      <c r="X14" s="35">
        <v>13</v>
      </c>
      <c r="Y14" s="37">
        <v>10</v>
      </c>
      <c r="Z14" s="35">
        <v>10</v>
      </c>
      <c r="AA14" s="37">
        <v>9</v>
      </c>
      <c r="AB14" s="35">
        <v>7</v>
      </c>
      <c r="AC14" s="37">
        <v>19</v>
      </c>
      <c r="AD14" s="35">
        <v>9</v>
      </c>
      <c r="AE14" s="37">
        <v>15</v>
      </c>
      <c r="AF14" s="35">
        <v>5</v>
      </c>
      <c r="AG14" s="37">
        <v>10</v>
      </c>
      <c r="AH14" s="35">
        <v>6</v>
      </c>
      <c r="AI14" s="37">
        <v>9</v>
      </c>
      <c r="AJ14" s="35">
        <v>1</v>
      </c>
      <c r="AK14" s="37">
        <v>1</v>
      </c>
      <c r="AL14" s="38">
        <v>0</v>
      </c>
      <c r="AM14" s="39">
        <v>0</v>
      </c>
      <c r="AN14" s="40">
        <v>221</v>
      </c>
      <c r="AO14" s="41">
        <v>0</v>
      </c>
      <c r="AP14" s="41">
        <v>0</v>
      </c>
      <c r="AQ14" s="36">
        <v>0</v>
      </c>
      <c r="AR14" s="42">
        <v>0</v>
      </c>
      <c r="AS14" s="36">
        <v>0</v>
      </c>
      <c r="AT14" s="35">
        <v>0</v>
      </c>
      <c r="AU14" s="37">
        <v>0</v>
      </c>
      <c r="AV14" s="36">
        <v>0</v>
      </c>
      <c r="AW14" t="str">
        <f t="shared" si="3"/>
        <v/>
      </c>
      <c r="CA14" s="29" t="str">
        <f t="shared" si="4"/>
        <v/>
      </c>
      <c r="CB14" s="29" t="str">
        <f t="shared" si="5"/>
        <v/>
      </c>
      <c r="CC14" s="29" t="str">
        <f t="shared" si="6"/>
        <v/>
      </c>
      <c r="CD14" s="29" t="str">
        <f t="shared" si="7"/>
        <v/>
      </c>
      <c r="CE14" s="29" t="str">
        <f t="shared" si="8"/>
        <v/>
      </c>
      <c r="CF14" s="29" t="str">
        <f t="shared" si="9"/>
        <v/>
      </c>
      <c r="CG14" s="29" t="str">
        <f t="shared" si="10"/>
        <v/>
      </c>
      <c r="CH14" s="29" t="str">
        <f t="shared" si="11"/>
        <v/>
      </c>
      <c r="CI14" s="29" t="str">
        <f t="shared" si="12"/>
        <v/>
      </c>
      <c r="CK14" s="30">
        <f t="shared" si="13"/>
        <v>0</v>
      </c>
      <c r="CL14" s="30">
        <f t="shared" si="14"/>
        <v>0</v>
      </c>
      <c r="CM14" s="30">
        <f t="shared" si="15"/>
        <v>0</v>
      </c>
      <c r="CN14" s="30">
        <f t="shared" si="16"/>
        <v>0</v>
      </c>
      <c r="CO14" s="30">
        <f t="shared" si="17"/>
        <v>0</v>
      </c>
      <c r="CP14" s="30">
        <f t="shared" si="18"/>
        <v>0</v>
      </c>
      <c r="CQ14" s="30">
        <f t="shared" si="19"/>
        <v>0</v>
      </c>
      <c r="CR14" s="30">
        <f t="shared" si="20"/>
        <v>0</v>
      </c>
      <c r="CS14" s="30">
        <f t="shared" si="21"/>
        <v>0</v>
      </c>
    </row>
    <row r="15" spans="1:97" ht="15" customHeight="1" x14ac:dyDescent="0.25">
      <c r="A15" s="786"/>
      <c r="B15" s="31" t="s">
        <v>41</v>
      </c>
      <c r="C15" s="32">
        <f t="shared" si="1"/>
        <v>0</v>
      </c>
      <c r="D15" s="33">
        <f t="shared" si="2"/>
        <v>0</v>
      </c>
      <c r="E15" s="34">
        <f t="shared" si="2"/>
        <v>0</v>
      </c>
      <c r="F15" s="35"/>
      <c r="G15" s="36"/>
      <c r="H15" s="35"/>
      <c r="I15" s="36"/>
      <c r="J15" s="35"/>
      <c r="K15" s="37"/>
      <c r="L15" s="35"/>
      <c r="M15" s="37"/>
      <c r="N15" s="35"/>
      <c r="O15" s="37"/>
      <c r="P15" s="35"/>
      <c r="Q15" s="37"/>
      <c r="R15" s="35"/>
      <c r="S15" s="37"/>
      <c r="T15" s="35"/>
      <c r="U15" s="37"/>
      <c r="V15" s="35"/>
      <c r="W15" s="37"/>
      <c r="X15" s="35"/>
      <c r="Y15" s="37"/>
      <c r="Z15" s="35"/>
      <c r="AA15" s="37"/>
      <c r="AB15" s="35"/>
      <c r="AC15" s="37"/>
      <c r="AD15" s="35"/>
      <c r="AE15" s="37"/>
      <c r="AF15" s="35"/>
      <c r="AG15" s="37"/>
      <c r="AH15" s="35"/>
      <c r="AI15" s="37"/>
      <c r="AJ15" s="35"/>
      <c r="AK15" s="37"/>
      <c r="AL15" s="38"/>
      <c r="AM15" s="39"/>
      <c r="AN15" s="40">
        <v>0</v>
      </c>
      <c r="AO15" s="41">
        <v>0</v>
      </c>
      <c r="AP15" s="41"/>
      <c r="AQ15" s="36">
        <v>0</v>
      </c>
      <c r="AR15" s="42">
        <v>0</v>
      </c>
      <c r="AS15" s="36">
        <v>0</v>
      </c>
      <c r="AT15" s="35">
        <v>0</v>
      </c>
      <c r="AU15" s="37">
        <v>0</v>
      </c>
      <c r="AV15" s="36">
        <v>0</v>
      </c>
      <c r="AW15" t="str">
        <f t="shared" si="3"/>
        <v/>
      </c>
      <c r="CA15" s="29" t="str">
        <f t="shared" si="4"/>
        <v/>
      </c>
      <c r="CB15" s="29" t="str">
        <f t="shared" si="5"/>
        <v/>
      </c>
      <c r="CC15" s="29" t="str">
        <f t="shared" si="6"/>
        <v/>
      </c>
      <c r="CD15" s="29" t="str">
        <f t="shared" si="7"/>
        <v/>
      </c>
      <c r="CE15" s="29" t="str">
        <f t="shared" si="8"/>
        <v/>
      </c>
      <c r="CF15" s="29" t="str">
        <f t="shared" si="9"/>
        <v/>
      </c>
      <c r="CG15" s="29" t="str">
        <f t="shared" si="10"/>
        <v/>
      </c>
      <c r="CH15" s="29" t="str">
        <f t="shared" si="11"/>
        <v/>
      </c>
      <c r="CI15" s="29" t="str">
        <f t="shared" si="12"/>
        <v/>
      </c>
      <c r="CK15" s="30">
        <f t="shared" si="13"/>
        <v>0</v>
      </c>
      <c r="CL15" s="30">
        <f t="shared" si="14"/>
        <v>0</v>
      </c>
      <c r="CM15" s="30">
        <f t="shared" si="15"/>
        <v>0</v>
      </c>
      <c r="CN15" s="30">
        <f t="shared" si="16"/>
        <v>0</v>
      </c>
      <c r="CO15" s="30">
        <f t="shared" si="17"/>
        <v>0</v>
      </c>
      <c r="CP15" s="30">
        <f t="shared" si="18"/>
        <v>0</v>
      </c>
      <c r="CQ15" s="30">
        <f t="shared" si="19"/>
        <v>0</v>
      </c>
      <c r="CR15" s="30">
        <f t="shared" si="20"/>
        <v>0</v>
      </c>
      <c r="CS15" s="30">
        <f t="shared" si="21"/>
        <v>0</v>
      </c>
    </row>
    <row r="16" spans="1:97" ht="15" customHeight="1" x14ac:dyDescent="0.25">
      <c r="A16" s="786"/>
      <c r="B16" s="31" t="s">
        <v>42</v>
      </c>
      <c r="C16" s="32">
        <f t="shared" si="1"/>
        <v>196</v>
      </c>
      <c r="D16" s="33">
        <f t="shared" si="2"/>
        <v>72</v>
      </c>
      <c r="E16" s="34">
        <f t="shared" si="2"/>
        <v>124</v>
      </c>
      <c r="F16" s="35">
        <v>0</v>
      </c>
      <c r="G16" s="36">
        <v>0</v>
      </c>
      <c r="H16" s="35">
        <v>3</v>
      </c>
      <c r="I16" s="36">
        <v>0</v>
      </c>
      <c r="J16" s="35">
        <v>11</v>
      </c>
      <c r="K16" s="37">
        <v>23</v>
      </c>
      <c r="L16" s="35">
        <v>13</v>
      </c>
      <c r="M16" s="37">
        <v>39</v>
      </c>
      <c r="N16" s="35">
        <v>7</v>
      </c>
      <c r="O16" s="37">
        <v>4</v>
      </c>
      <c r="P16" s="35">
        <v>3</v>
      </c>
      <c r="Q16" s="37">
        <v>2</v>
      </c>
      <c r="R16" s="35">
        <v>4</v>
      </c>
      <c r="S16" s="37">
        <v>15</v>
      </c>
      <c r="T16" s="35">
        <v>2</v>
      </c>
      <c r="U16" s="37">
        <v>12</v>
      </c>
      <c r="V16" s="35">
        <v>7</v>
      </c>
      <c r="W16" s="37">
        <v>8</v>
      </c>
      <c r="X16" s="35">
        <v>5</v>
      </c>
      <c r="Y16" s="37">
        <v>4</v>
      </c>
      <c r="Z16" s="35">
        <v>4</v>
      </c>
      <c r="AA16" s="37">
        <v>4</v>
      </c>
      <c r="AB16" s="35">
        <v>4</v>
      </c>
      <c r="AC16" s="37">
        <v>5</v>
      </c>
      <c r="AD16" s="35">
        <v>5</v>
      </c>
      <c r="AE16" s="37">
        <v>6</v>
      </c>
      <c r="AF16" s="35">
        <v>1</v>
      </c>
      <c r="AG16" s="37">
        <v>0</v>
      </c>
      <c r="AH16" s="35">
        <v>2</v>
      </c>
      <c r="AI16" s="37">
        <v>1</v>
      </c>
      <c r="AJ16" s="35">
        <v>1</v>
      </c>
      <c r="AK16" s="37">
        <v>1</v>
      </c>
      <c r="AL16" s="38">
        <v>0</v>
      </c>
      <c r="AM16" s="39">
        <v>0</v>
      </c>
      <c r="AN16" s="40">
        <v>196</v>
      </c>
      <c r="AO16" s="41">
        <v>0</v>
      </c>
      <c r="AP16" s="41">
        <v>12</v>
      </c>
      <c r="AQ16" s="36">
        <v>0</v>
      </c>
      <c r="AR16" s="42">
        <v>0</v>
      </c>
      <c r="AS16" s="36">
        <v>0</v>
      </c>
      <c r="AT16" s="35">
        <v>0</v>
      </c>
      <c r="AU16" s="37">
        <v>0</v>
      </c>
      <c r="AV16" s="36">
        <v>0</v>
      </c>
      <c r="AW16" t="str">
        <f t="shared" si="3"/>
        <v/>
      </c>
      <c r="CA16" s="29" t="str">
        <f t="shared" si="4"/>
        <v/>
      </c>
      <c r="CB16" s="29" t="str">
        <f t="shared" si="5"/>
        <v/>
      </c>
      <c r="CC16" s="29" t="str">
        <f t="shared" si="6"/>
        <v/>
      </c>
      <c r="CD16" s="29" t="str">
        <f t="shared" si="7"/>
        <v/>
      </c>
      <c r="CE16" s="29" t="str">
        <f t="shared" si="8"/>
        <v/>
      </c>
      <c r="CF16" s="29" t="str">
        <f t="shared" si="9"/>
        <v/>
      </c>
      <c r="CG16" s="29" t="str">
        <f t="shared" si="10"/>
        <v/>
      </c>
      <c r="CH16" s="29" t="str">
        <f t="shared" si="11"/>
        <v/>
      </c>
      <c r="CI16" s="29" t="str">
        <f t="shared" si="12"/>
        <v/>
      </c>
      <c r="CK16" s="30">
        <f t="shared" si="13"/>
        <v>0</v>
      </c>
      <c r="CL16" s="30">
        <f t="shared" si="14"/>
        <v>0</v>
      </c>
      <c r="CM16" s="30">
        <f t="shared" si="15"/>
        <v>0</v>
      </c>
      <c r="CN16" s="30">
        <f t="shared" si="16"/>
        <v>0</v>
      </c>
      <c r="CO16" s="30">
        <f t="shared" si="17"/>
        <v>0</v>
      </c>
      <c r="CP16" s="30">
        <f t="shared" si="18"/>
        <v>0</v>
      </c>
      <c r="CQ16" s="30">
        <f t="shared" si="19"/>
        <v>0</v>
      </c>
      <c r="CR16" s="30">
        <f t="shared" si="20"/>
        <v>0</v>
      </c>
      <c r="CS16" s="30">
        <f t="shared" si="21"/>
        <v>0</v>
      </c>
    </row>
    <row r="17" spans="1:97" ht="21" x14ac:dyDescent="0.25">
      <c r="A17" s="786"/>
      <c r="B17" s="31" t="s">
        <v>43</v>
      </c>
      <c r="C17" s="32">
        <f t="shared" si="1"/>
        <v>0</v>
      </c>
      <c r="D17" s="33">
        <f t="shared" si="2"/>
        <v>0</v>
      </c>
      <c r="E17" s="34">
        <f t="shared" si="2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>
        <v>0</v>
      </c>
      <c r="AO17" s="41">
        <v>0</v>
      </c>
      <c r="AP17" s="41"/>
      <c r="AQ17" s="36">
        <v>0</v>
      </c>
      <c r="AR17" s="42">
        <v>0</v>
      </c>
      <c r="AS17" s="36">
        <v>0</v>
      </c>
      <c r="AT17" s="35">
        <v>0</v>
      </c>
      <c r="AU17" s="37">
        <v>0</v>
      </c>
      <c r="AV17" s="36">
        <v>0</v>
      </c>
      <c r="AW17" t="str">
        <f t="shared" si="3"/>
        <v/>
      </c>
      <c r="CA17" s="29" t="str">
        <f t="shared" si="4"/>
        <v/>
      </c>
      <c r="CB17" s="29" t="str">
        <f t="shared" si="5"/>
        <v/>
      </c>
      <c r="CC17" s="29" t="str">
        <f t="shared" si="6"/>
        <v/>
      </c>
      <c r="CD17" s="29" t="str">
        <f t="shared" si="7"/>
        <v/>
      </c>
      <c r="CE17" s="29" t="str">
        <f t="shared" si="8"/>
        <v/>
      </c>
      <c r="CF17" s="29" t="str">
        <f t="shared" si="9"/>
        <v/>
      </c>
      <c r="CG17" s="29" t="str">
        <f t="shared" si="10"/>
        <v/>
      </c>
      <c r="CH17" s="29" t="str">
        <f t="shared" si="11"/>
        <v/>
      </c>
      <c r="CI17" s="29" t="str">
        <f t="shared" si="12"/>
        <v/>
      </c>
      <c r="CK17" s="30">
        <f t="shared" si="13"/>
        <v>0</v>
      </c>
      <c r="CL17" s="30">
        <f t="shared" si="14"/>
        <v>0</v>
      </c>
      <c r="CM17" s="30">
        <f t="shared" si="15"/>
        <v>0</v>
      </c>
      <c r="CN17" s="30">
        <f t="shared" si="16"/>
        <v>0</v>
      </c>
      <c r="CO17" s="30">
        <f t="shared" si="17"/>
        <v>0</v>
      </c>
      <c r="CP17" s="30">
        <f t="shared" si="18"/>
        <v>0</v>
      </c>
      <c r="CQ17" s="30">
        <f t="shared" si="19"/>
        <v>0</v>
      </c>
      <c r="CR17" s="30">
        <f t="shared" si="20"/>
        <v>0</v>
      </c>
      <c r="CS17" s="30">
        <f t="shared" si="21"/>
        <v>0</v>
      </c>
    </row>
    <row r="18" spans="1:97" ht="15" customHeight="1" x14ac:dyDescent="0.25">
      <c r="A18" s="786"/>
      <c r="B18" s="31" t="s">
        <v>44</v>
      </c>
      <c r="C18" s="43">
        <f t="shared" si="1"/>
        <v>76</v>
      </c>
      <c r="D18" s="44">
        <f t="shared" si="2"/>
        <v>38</v>
      </c>
      <c r="E18" s="45">
        <f t="shared" si="2"/>
        <v>38</v>
      </c>
      <c r="F18" s="46">
        <v>0</v>
      </c>
      <c r="G18" s="47">
        <v>0</v>
      </c>
      <c r="H18" s="46">
        <v>11</v>
      </c>
      <c r="I18" s="47">
        <v>9</v>
      </c>
      <c r="J18" s="46">
        <v>20</v>
      </c>
      <c r="K18" s="48">
        <v>9</v>
      </c>
      <c r="L18" s="46">
        <v>7</v>
      </c>
      <c r="M18" s="48">
        <v>20</v>
      </c>
      <c r="N18" s="46">
        <v>0</v>
      </c>
      <c r="O18" s="48">
        <v>0</v>
      </c>
      <c r="P18" s="46">
        <v>0</v>
      </c>
      <c r="Q18" s="48">
        <v>0</v>
      </c>
      <c r="R18" s="46">
        <v>0</v>
      </c>
      <c r="S18" s="48">
        <v>0</v>
      </c>
      <c r="T18" s="46">
        <v>0</v>
      </c>
      <c r="U18" s="48">
        <v>0</v>
      </c>
      <c r="V18" s="46">
        <v>0</v>
      </c>
      <c r="W18" s="48">
        <v>0</v>
      </c>
      <c r="X18" s="46">
        <v>0</v>
      </c>
      <c r="Y18" s="48">
        <v>0</v>
      </c>
      <c r="Z18" s="46">
        <v>0</v>
      </c>
      <c r="AA18" s="48">
        <v>0</v>
      </c>
      <c r="AB18" s="46">
        <v>0</v>
      </c>
      <c r="AC18" s="48">
        <v>0</v>
      </c>
      <c r="AD18" s="46">
        <v>0</v>
      </c>
      <c r="AE18" s="48">
        <v>0</v>
      </c>
      <c r="AF18" s="46">
        <v>0</v>
      </c>
      <c r="AG18" s="48">
        <v>0</v>
      </c>
      <c r="AH18" s="46">
        <v>0</v>
      </c>
      <c r="AI18" s="48">
        <v>0</v>
      </c>
      <c r="AJ18" s="46">
        <v>0</v>
      </c>
      <c r="AK18" s="48">
        <v>0</v>
      </c>
      <c r="AL18" s="49">
        <v>0</v>
      </c>
      <c r="AM18" s="50">
        <v>0</v>
      </c>
      <c r="AN18" s="51">
        <v>76</v>
      </c>
      <c r="AO18" s="52">
        <v>0</v>
      </c>
      <c r="AP18" s="52">
        <v>17</v>
      </c>
      <c r="AQ18" s="47">
        <v>0</v>
      </c>
      <c r="AR18" s="53">
        <v>0</v>
      </c>
      <c r="AS18" s="47">
        <v>0</v>
      </c>
      <c r="AT18" s="46">
        <v>0</v>
      </c>
      <c r="AU18" s="48">
        <v>0</v>
      </c>
      <c r="AV18" s="47">
        <v>0</v>
      </c>
      <c r="AW18" t="str">
        <f t="shared" si="3"/>
        <v/>
      </c>
      <c r="CA18" s="29" t="str">
        <f t="shared" si="4"/>
        <v/>
      </c>
      <c r="CB18" s="29" t="str">
        <f t="shared" si="5"/>
        <v/>
      </c>
      <c r="CC18" s="29" t="str">
        <f t="shared" si="6"/>
        <v/>
      </c>
      <c r="CD18" s="29" t="str">
        <f t="shared" si="7"/>
        <v/>
      </c>
      <c r="CE18" s="29" t="str">
        <f t="shared" si="8"/>
        <v/>
      </c>
      <c r="CF18" s="29" t="str">
        <f t="shared" si="9"/>
        <v/>
      </c>
      <c r="CG18" s="29" t="str">
        <f t="shared" si="10"/>
        <v/>
      </c>
      <c r="CH18" s="29" t="str">
        <f t="shared" si="11"/>
        <v/>
      </c>
      <c r="CI18" s="29" t="str">
        <f t="shared" si="12"/>
        <v/>
      </c>
      <c r="CK18" s="30">
        <f t="shared" si="13"/>
        <v>0</v>
      </c>
      <c r="CL18" s="30">
        <f t="shared" si="14"/>
        <v>0</v>
      </c>
      <c r="CM18" s="30">
        <f t="shared" si="15"/>
        <v>0</v>
      </c>
      <c r="CN18" s="30">
        <f t="shared" si="16"/>
        <v>0</v>
      </c>
      <c r="CO18" s="30">
        <f t="shared" si="17"/>
        <v>0</v>
      </c>
      <c r="CP18" s="30">
        <f t="shared" si="18"/>
        <v>0</v>
      </c>
      <c r="CQ18" s="30">
        <f t="shared" si="19"/>
        <v>0</v>
      </c>
      <c r="CR18" s="30">
        <f t="shared" si="20"/>
        <v>0</v>
      </c>
      <c r="CS18" s="30">
        <f t="shared" si="21"/>
        <v>0</v>
      </c>
    </row>
    <row r="19" spans="1:97" ht="21" x14ac:dyDescent="0.25">
      <c r="A19" s="786"/>
      <c r="B19" s="31" t="s">
        <v>45</v>
      </c>
      <c r="C19" s="43">
        <f t="shared" si="1"/>
        <v>0</v>
      </c>
      <c r="D19" s="44">
        <f t="shared" si="2"/>
        <v>0</v>
      </c>
      <c r="E19" s="45">
        <f t="shared" si="2"/>
        <v>0</v>
      </c>
      <c r="F19" s="46"/>
      <c r="G19" s="47"/>
      <c r="H19" s="46"/>
      <c r="I19" s="47"/>
      <c r="J19" s="46"/>
      <c r="K19" s="48"/>
      <c r="L19" s="46"/>
      <c r="M19" s="48"/>
      <c r="N19" s="46"/>
      <c r="O19" s="48"/>
      <c r="P19" s="46"/>
      <c r="Q19" s="48"/>
      <c r="R19" s="46"/>
      <c r="S19" s="48"/>
      <c r="T19" s="46"/>
      <c r="U19" s="48"/>
      <c r="V19" s="46"/>
      <c r="W19" s="48"/>
      <c r="X19" s="46"/>
      <c r="Y19" s="48"/>
      <c r="Z19" s="46"/>
      <c r="AA19" s="48"/>
      <c r="AB19" s="46"/>
      <c r="AC19" s="48"/>
      <c r="AD19" s="46"/>
      <c r="AE19" s="48"/>
      <c r="AF19" s="46"/>
      <c r="AG19" s="48"/>
      <c r="AH19" s="46"/>
      <c r="AI19" s="48"/>
      <c r="AJ19" s="46"/>
      <c r="AK19" s="48"/>
      <c r="AL19" s="49"/>
      <c r="AM19" s="50"/>
      <c r="AN19" s="51"/>
      <c r="AO19" s="52"/>
      <c r="AP19" s="52"/>
      <c r="AQ19" s="47"/>
      <c r="AR19" s="53"/>
      <c r="AS19" s="47"/>
      <c r="AT19" s="46"/>
      <c r="AU19" s="48"/>
      <c r="AV19" s="47"/>
      <c r="AW19" t="str">
        <f t="shared" si="3"/>
        <v/>
      </c>
      <c r="CA19" s="29" t="str">
        <f t="shared" si="4"/>
        <v/>
      </c>
      <c r="CB19" s="29" t="str">
        <f t="shared" si="5"/>
        <v/>
      </c>
      <c r="CC19" s="29" t="str">
        <f t="shared" si="6"/>
        <v/>
      </c>
      <c r="CD19" s="29" t="str">
        <f t="shared" si="7"/>
        <v/>
      </c>
      <c r="CE19" s="29" t="str">
        <f t="shared" si="8"/>
        <v/>
      </c>
      <c r="CF19" s="29" t="str">
        <f t="shared" si="9"/>
        <v/>
      </c>
      <c r="CG19" s="29" t="str">
        <f t="shared" si="10"/>
        <v/>
      </c>
      <c r="CH19" s="29" t="str">
        <f t="shared" si="11"/>
        <v/>
      </c>
      <c r="CI19" s="29" t="str">
        <f t="shared" si="12"/>
        <v/>
      </c>
      <c r="CK19" s="30">
        <f t="shared" si="13"/>
        <v>0</v>
      </c>
      <c r="CL19" s="30">
        <f t="shared" si="14"/>
        <v>0</v>
      </c>
      <c r="CM19" s="30">
        <f t="shared" si="15"/>
        <v>0</v>
      </c>
      <c r="CN19" s="30">
        <f t="shared" si="16"/>
        <v>0</v>
      </c>
      <c r="CO19" s="30">
        <f t="shared" si="17"/>
        <v>0</v>
      </c>
      <c r="CP19" s="30">
        <f t="shared" si="18"/>
        <v>0</v>
      </c>
      <c r="CQ19" s="30">
        <f t="shared" si="19"/>
        <v>0</v>
      </c>
      <c r="CR19" s="30">
        <f t="shared" si="20"/>
        <v>0</v>
      </c>
      <c r="CS19" s="30">
        <f t="shared" si="21"/>
        <v>0</v>
      </c>
    </row>
    <row r="20" spans="1:97" ht="15" customHeight="1" x14ac:dyDescent="0.25">
      <c r="A20" s="786"/>
      <c r="B20" s="31" t="s">
        <v>46</v>
      </c>
      <c r="C20" s="43">
        <f t="shared" si="1"/>
        <v>0</v>
      </c>
      <c r="D20" s="44">
        <f t="shared" si="2"/>
        <v>0</v>
      </c>
      <c r="E20" s="45">
        <f t="shared" si="2"/>
        <v>0</v>
      </c>
      <c r="F20" s="46"/>
      <c r="G20" s="47"/>
      <c r="H20" s="46"/>
      <c r="I20" s="47"/>
      <c r="J20" s="46"/>
      <c r="K20" s="48"/>
      <c r="L20" s="46"/>
      <c r="M20" s="48"/>
      <c r="N20" s="46"/>
      <c r="O20" s="48"/>
      <c r="P20" s="46"/>
      <c r="Q20" s="48"/>
      <c r="R20" s="46"/>
      <c r="S20" s="48"/>
      <c r="T20" s="46"/>
      <c r="U20" s="48"/>
      <c r="V20" s="46"/>
      <c r="W20" s="48"/>
      <c r="X20" s="46"/>
      <c r="Y20" s="48"/>
      <c r="Z20" s="46"/>
      <c r="AA20" s="48"/>
      <c r="AB20" s="46"/>
      <c r="AC20" s="48"/>
      <c r="AD20" s="46"/>
      <c r="AE20" s="48"/>
      <c r="AF20" s="46"/>
      <c r="AG20" s="48"/>
      <c r="AH20" s="46"/>
      <c r="AI20" s="48"/>
      <c r="AJ20" s="46"/>
      <c r="AK20" s="48"/>
      <c r="AL20" s="49"/>
      <c r="AM20" s="50"/>
      <c r="AN20" s="51"/>
      <c r="AO20" s="52"/>
      <c r="AP20" s="52"/>
      <c r="AQ20" s="47"/>
      <c r="AR20" s="53"/>
      <c r="AS20" s="47"/>
      <c r="AT20" s="46"/>
      <c r="AU20" s="48"/>
      <c r="AV20" s="47"/>
      <c r="AW20" t="str">
        <f t="shared" si="3"/>
        <v/>
      </c>
      <c r="CA20" s="29" t="str">
        <f t="shared" si="4"/>
        <v/>
      </c>
      <c r="CB20" s="29" t="str">
        <f t="shared" si="5"/>
        <v/>
      </c>
      <c r="CC20" s="29" t="str">
        <f t="shared" si="6"/>
        <v/>
      </c>
      <c r="CD20" s="29" t="str">
        <f t="shared" si="7"/>
        <v/>
      </c>
      <c r="CE20" s="29" t="str">
        <f t="shared" si="8"/>
        <v/>
      </c>
      <c r="CF20" s="29" t="str">
        <f t="shared" si="9"/>
        <v/>
      </c>
      <c r="CG20" s="29" t="str">
        <f t="shared" si="10"/>
        <v/>
      </c>
      <c r="CH20" s="29" t="str">
        <f t="shared" si="11"/>
        <v/>
      </c>
      <c r="CI20" s="29" t="str">
        <f t="shared" si="12"/>
        <v/>
      </c>
      <c r="CK20" s="30">
        <f t="shared" si="13"/>
        <v>0</v>
      </c>
      <c r="CL20" s="30">
        <f t="shared" si="14"/>
        <v>0</v>
      </c>
      <c r="CM20" s="30">
        <f t="shared" si="15"/>
        <v>0</v>
      </c>
      <c r="CN20" s="30">
        <f t="shared" si="16"/>
        <v>0</v>
      </c>
      <c r="CO20" s="30">
        <f t="shared" si="17"/>
        <v>0</v>
      </c>
      <c r="CP20" s="30">
        <f t="shared" si="18"/>
        <v>0</v>
      </c>
      <c r="CQ20" s="30">
        <f t="shared" si="19"/>
        <v>0</v>
      </c>
      <c r="CR20" s="30">
        <f t="shared" si="20"/>
        <v>0</v>
      </c>
      <c r="CS20" s="30">
        <f t="shared" si="21"/>
        <v>0</v>
      </c>
    </row>
    <row r="21" spans="1:97" ht="21" x14ac:dyDescent="0.25">
      <c r="A21" s="786"/>
      <c r="B21" s="31" t="s">
        <v>47</v>
      </c>
      <c r="C21" s="43">
        <f t="shared" si="1"/>
        <v>0</v>
      </c>
      <c r="D21" s="54">
        <f t="shared" si="2"/>
        <v>0</v>
      </c>
      <c r="E21" s="45">
        <f t="shared" si="2"/>
        <v>0</v>
      </c>
      <c r="F21" s="46"/>
      <c r="G21" s="47"/>
      <c r="H21" s="46"/>
      <c r="I21" s="47"/>
      <c r="J21" s="46"/>
      <c r="K21" s="48"/>
      <c r="L21" s="46"/>
      <c r="M21" s="48"/>
      <c r="N21" s="46"/>
      <c r="O21" s="48"/>
      <c r="P21" s="46"/>
      <c r="Q21" s="48"/>
      <c r="R21" s="46"/>
      <c r="S21" s="48"/>
      <c r="T21" s="46"/>
      <c r="U21" s="48"/>
      <c r="V21" s="46"/>
      <c r="W21" s="48"/>
      <c r="X21" s="46"/>
      <c r="Y21" s="48"/>
      <c r="Z21" s="46"/>
      <c r="AA21" s="48"/>
      <c r="AB21" s="46"/>
      <c r="AC21" s="48"/>
      <c r="AD21" s="46"/>
      <c r="AE21" s="48"/>
      <c r="AF21" s="46"/>
      <c r="AG21" s="48"/>
      <c r="AH21" s="46"/>
      <c r="AI21" s="48"/>
      <c r="AJ21" s="46"/>
      <c r="AK21" s="48"/>
      <c r="AL21" s="49"/>
      <c r="AM21" s="50"/>
      <c r="AN21" s="51"/>
      <c r="AO21" s="52"/>
      <c r="AP21" s="52"/>
      <c r="AQ21" s="47"/>
      <c r="AR21" s="53"/>
      <c r="AS21" s="47"/>
      <c r="AT21" s="46"/>
      <c r="AU21" s="48"/>
      <c r="AV21" s="47"/>
      <c r="AW21" t="str">
        <f t="shared" si="3"/>
        <v/>
      </c>
      <c r="CA21" s="29" t="str">
        <f t="shared" si="4"/>
        <v/>
      </c>
      <c r="CB21" s="29" t="str">
        <f t="shared" si="5"/>
        <v/>
      </c>
      <c r="CC21" s="29" t="str">
        <f t="shared" si="6"/>
        <v/>
      </c>
      <c r="CD21" s="29" t="str">
        <f t="shared" si="7"/>
        <v/>
      </c>
      <c r="CE21" s="29" t="str">
        <f t="shared" si="8"/>
        <v/>
      </c>
      <c r="CF21" s="29" t="str">
        <f t="shared" si="9"/>
        <v/>
      </c>
      <c r="CG21" s="29" t="str">
        <f t="shared" si="10"/>
        <v/>
      </c>
      <c r="CH21" s="29" t="str">
        <f t="shared" si="11"/>
        <v/>
      </c>
      <c r="CI21" s="29" t="str">
        <f t="shared" si="12"/>
        <v/>
      </c>
      <c r="CK21" s="30">
        <f t="shared" si="13"/>
        <v>0</v>
      </c>
      <c r="CL21" s="30">
        <f t="shared" si="14"/>
        <v>0</v>
      </c>
      <c r="CM21" s="30">
        <f t="shared" si="15"/>
        <v>0</v>
      </c>
      <c r="CN21" s="30">
        <f t="shared" si="16"/>
        <v>0</v>
      </c>
      <c r="CO21" s="30">
        <f t="shared" si="17"/>
        <v>0</v>
      </c>
      <c r="CP21" s="30">
        <f t="shared" si="18"/>
        <v>0</v>
      </c>
      <c r="CQ21" s="30">
        <f t="shared" si="19"/>
        <v>0</v>
      </c>
      <c r="CR21" s="30">
        <f t="shared" si="20"/>
        <v>0</v>
      </c>
      <c r="CS21" s="30">
        <f t="shared" si="21"/>
        <v>0</v>
      </c>
    </row>
    <row r="22" spans="1:97" ht="15" customHeight="1" x14ac:dyDescent="0.25">
      <c r="A22" s="910"/>
      <c r="B22" s="55" t="s">
        <v>48</v>
      </c>
      <c r="C22" s="56">
        <f>SUM(D22+E22)</f>
        <v>599</v>
      </c>
      <c r="D22" s="57">
        <f t="shared" si="2"/>
        <v>247</v>
      </c>
      <c r="E22" s="58">
        <f>SUM(G22+I22+K22+M22+O22+Q22+S22+U22+W22+Y22+AA22+AC22+AE22+AG22+AI22+AK22+AM22)</f>
        <v>352</v>
      </c>
      <c r="F22" s="59">
        <f>SUM(F12:F21)</f>
        <v>0</v>
      </c>
      <c r="G22" s="60">
        <f t="shared" ref="G22:AS22" si="22">SUM(G12:G21)</f>
        <v>0</v>
      </c>
      <c r="H22" s="59">
        <f t="shared" si="22"/>
        <v>14</v>
      </c>
      <c r="I22" s="60">
        <f t="shared" si="22"/>
        <v>9</v>
      </c>
      <c r="J22" s="59">
        <f t="shared" si="22"/>
        <v>36</v>
      </c>
      <c r="K22" s="61">
        <f t="shared" si="22"/>
        <v>55</v>
      </c>
      <c r="L22" s="59">
        <f t="shared" si="22"/>
        <v>35</v>
      </c>
      <c r="M22" s="61">
        <f t="shared" si="22"/>
        <v>96</v>
      </c>
      <c r="N22" s="59">
        <f t="shared" si="22"/>
        <v>17</v>
      </c>
      <c r="O22" s="61">
        <f t="shared" si="22"/>
        <v>11</v>
      </c>
      <c r="P22" s="59">
        <f t="shared" si="22"/>
        <v>9</v>
      </c>
      <c r="Q22" s="61">
        <f t="shared" si="22"/>
        <v>6</v>
      </c>
      <c r="R22" s="59">
        <f t="shared" si="22"/>
        <v>17</v>
      </c>
      <c r="S22" s="61">
        <f t="shared" si="22"/>
        <v>30</v>
      </c>
      <c r="T22" s="59">
        <f t="shared" si="22"/>
        <v>17</v>
      </c>
      <c r="U22" s="61">
        <f t="shared" si="22"/>
        <v>25</v>
      </c>
      <c r="V22" s="59">
        <f t="shared" si="22"/>
        <v>22</v>
      </c>
      <c r="W22" s="61">
        <f t="shared" si="22"/>
        <v>18</v>
      </c>
      <c r="X22" s="59">
        <f t="shared" si="22"/>
        <v>20</v>
      </c>
      <c r="Y22" s="61">
        <f t="shared" si="22"/>
        <v>17</v>
      </c>
      <c r="Z22" s="59">
        <f t="shared" si="22"/>
        <v>18</v>
      </c>
      <c r="AA22" s="61">
        <f t="shared" si="22"/>
        <v>13</v>
      </c>
      <c r="AB22" s="59">
        <f t="shared" si="22"/>
        <v>11</v>
      </c>
      <c r="AC22" s="61">
        <f t="shared" si="22"/>
        <v>26</v>
      </c>
      <c r="AD22" s="59">
        <f t="shared" si="22"/>
        <v>14</v>
      </c>
      <c r="AE22" s="61">
        <f t="shared" si="22"/>
        <v>24</v>
      </c>
      <c r="AF22" s="59">
        <f t="shared" si="22"/>
        <v>6</v>
      </c>
      <c r="AG22" s="61">
        <f t="shared" si="22"/>
        <v>10</v>
      </c>
      <c r="AH22" s="59">
        <f t="shared" si="22"/>
        <v>9</v>
      </c>
      <c r="AI22" s="61">
        <f t="shared" si="22"/>
        <v>10</v>
      </c>
      <c r="AJ22" s="59">
        <f t="shared" si="22"/>
        <v>2</v>
      </c>
      <c r="AK22" s="61">
        <f t="shared" si="22"/>
        <v>2</v>
      </c>
      <c r="AL22" s="62">
        <f t="shared" si="22"/>
        <v>0</v>
      </c>
      <c r="AM22" s="63">
        <f t="shared" si="22"/>
        <v>0</v>
      </c>
      <c r="AN22" s="64">
        <f t="shared" si="22"/>
        <v>599</v>
      </c>
      <c r="AO22" s="65">
        <f t="shared" si="22"/>
        <v>0</v>
      </c>
      <c r="AP22" s="65">
        <f>SUM(AP12:AP21)</f>
        <v>40</v>
      </c>
      <c r="AQ22" s="60">
        <f t="shared" si="22"/>
        <v>0</v>
      </c>
      <c r="AR22" s="66">
        <f t="shared" si="22"/>
        <v>0</v>
      </c>
      <c r="AS22" s="60">
        <f t="shared" si="22"/>
        <v>0</v>
      </c>
      <c r="AT22" s="59">
        <f>SUM(AT12:AT21)</f>
        <v>0</v>
      </c>
      <c r="AU22" s="61">
        <f>SUM(AU12:AU21)</f>
        <v>0</v>
      </c>
      <c r="AV22" s="60">
        <f>SUM(AV12:AV21)</f>
        <v>0</v>
      </c>
    </row>
    <row r="23" spans="1:97" ht="15" customHeight="1" x14ac:dyDescent="0.25">
      <c r="A23" s="788" t="s">
        <v>49</v>
      </c>
      <c r="B23" s="789"/>
      <c r="C23" s="67">
        <f t="shared" si="1"/>
        <v>1</v>
      </c>
      <c r="D23" s="68">
        <f t="shared" si="2"/>
        <v>0</v>
      </c>
      <c r="E23" s="58">
        <f t="shared" si="2"/>
        <v>1</v>
      </c>
      <c r="F23" s="69">
        <v>0</v>
      </c>
      <c r="G23" s="70">
        <v>0</v>
      </c>
      <c r="H23" s="69">
        <v>0</v>
      </c>
      <c r="I23" s="70">
        <v>0</v>
      </c>
      <c r="J23" s="69">
        <v>0</v>
      </c>
      <c r="K23" s="71">
        <v>0</v>
      </c>
      <c r="L23" s="69">
        <v>0</v>
      </c>
      <c r="M23" s="71">
        <v>1</v>
      </c>
      <c r="N23" s="69">
        <v>0</v>
      </c>
      <c r="O23" s="71">
        <v>0</v>
      </c>
      <c r="P23" s="69">
        <v>0</v>
      </c>
      <c r="Q23" s="71">
        <v>0</v>
      </c>
      <c r="R23" s="69">
        <v>0</v>
      </c>
      <c r="S23" s="71">
        <v>0</v>
      </c>
      <c r="T23" s="69">
        <v>0</v>
      </c>
      <c r="U23" s="71">
        <v>0</v>
      </c>
      <c r="V23" s="69">
        <v>0</v>
      </c>
      <c r="W23" s="71">
        <v>0</v>
      </c>
      <c r="X23" s="69">
        <v>0</v>
      </c>
      <c r="Y23" s="71">
        <v>0</v>
      </c>
      <c r="Z23" s="69">
        <v>0</v>
      </c>
      <c r="AA23" s="71">
        <v>0</v>
      </c>
      <c r="AB23" s="69">
        <v>0</v>
      </c>
      <c r="AC23" s="71">
        <v>0</v>
      </c>
      <c r="AD23" s="69">
        <v>0</v>
      </c>
      <c r="AE23" s="71">
        <v>0</v>
      </c>
      <c r="AF23" s="69">
        <v>0</v>
      </c>
      <c r="AG23" s="71">
        <v>0</v>
      </c>
      <c r="AH23" s="69">
        <v>0</v>
      </c>
      <c r="AI23" s="71">
        <v>0</v>
      </c>
      <c r="AJ23" s="69">
        <v>0</v>
      </c>
      <c r="AK23" s="71">
        <v>0</v>
      </c>
      <c r="AL23" s="72">
        <v>0</v>
      </c>
      <c r="AM23" s="73">
        <v>0</v>
      </c>
      <c r="AN23" s="74">
        <v>1</v>
      </c>
      <c r="AO23" s="75">
        <v>0</v>
      </c>
      <c r="AP23" s="75">
        <v>0</v>
      </c>
      <c r="AQ23" s="70">
        <v>0</v>
      </c>
      <c r="AR23" s="76">
        <v>0</v>
      </c>
      <c r="AS23" s="70">
        <v>0</v>
      </c>
      <c r="AT23" s="69">
        <v>0</v>
      </c>
      <c r="AU23" s="71">
        <v>0</v>
      </c>
      <c r="AV23" s="70">
        <v>0</v>
      </c>
      <c r="AW23" t="str">
        <f t="shared" si="3"/>
        <v/>
      </c>
      <c r="CA23" s="29" t="str">
        <f t="shared" ref="CA23:CA26" si="23">IF(AND($C23&gt;0,AN23="")," * No olvide digitar la variable Beneficiarios. Digite Cero si no tiene.",IF(AN23&gt;$C23," * La variable Beneficiarios No puede ser mayor al Total Ambos Sexos.",""))</f>
        <v/>
      </c>
      <c r="CB23" s="29" t="str">
        <f t="shared" ref="CB23:CB26" si="24">IF(AND($C23&gt;0,AO23="")," * No olvide digitar la variable Niños, Niñas, adolescentes y Jóvenes SENAME. Digite Cero si no tiene.",IF(AO23&gt;$C23," * La variable Niños, Niñas, adolescentes y Jóvenes SENAME No puede ser mayor al Total Ambos Sexos.",""))</f>
        <v/>
      </c>
      <c r="CC23" s="29" t="str">
        <f t="shared" ref="CC23:CC26" si="25">IF(AND($C23&gt;0,AP23="")," * No olvide digitar la variable Niños, Niñas, adolescentes y Jóvenes Mejor Niñez. Digite Cero si no tiene.",IF(AP23&gt;$C23," * La variable Niños, Niñas, adolescentes y Jóvenes Mejor Niñez No puede ser mayor al Total Ambos Sexos.",""))</f>
        <v/>
      </c>
      <c r="CD23" s="29" t="str">
        <f t="shared" ref="CD23:CD26" si="26">IF(AND($C23&gt;0,AQ23="")," * No olvide digitar la variable Pueblos originarios. Digite Cero si no tiene.",IF(AQ23&gt;$C23," * La variable Pueblos Originarios No puede ser mayor al Total Ambos Sexos.",""))</f>
        <v/>
      </c>
      <c r="CE23" s="29" t="str">
        <f t="shared" ref="CE23:CE26" si="27">IF(AND($C23&gt;0,AR23="")," * No olvide digitar la variable Migrantes. Digite Cero si no tiene.",IF(AR23&gt;$C23," * La variable Migrantes No puede ser mayor al Total Ambos Sexos.",""))</f>
        <v/>
      </c>
      <c r="CF23" s="29" t="str">
        <f t="shared" ref="CF23:CF26" si="28">IF(AND($C23&gt;0,AS23="")," * No olvide digitar la variable Demencia. Digite Cero si no tiene.",IF(AS23&gt;$C23," * La variable Demencia No puede ser mayor al Total Ambos Sexos.",""))</f>
        <v/>
      </c>
      <c r="CG23" s="29" t="str">
        <f t="shared" ref="CG23:CG26" si="29">IF(AND($E23&gt;0,OR(AT23=""))," * No olvide digitar la variable Trans (Masculino). Digite Cero si no tiene.",IF((AT23)&gt;$E23," * La variable Trans (Masculino) No puede ser mayor al Total Mujeres.",""))</f>
        <v/>
      </c>
      <c r="CH23" s="29" t="str">
        <f t="shared" ref="CH23:CH26" si="30">IF(AND(D23&gt;0,OR(AU23=""))," * No olvide digitar la variable Trans (Femenino). Digite Cero si no tiene.",IF((AU23)&gt;D23," * La variable Trans (Femenino) No puede ser mayor al Total Hombres.",""))</f>
        <v/>
      </c>
      <c r="CI23" s="29" t="str">
        <f t="shared" ref="CI23:CI26" si="31">IF(AND($C23&gt;0,AV23="")," * No olvide digitar la variable Cuidadores de personas con demencia. Digite Cero si no tiene.",IF(AV23&gt;$C23," * La variable Cuidadores de personas con demencia No puede ser mayor al Total Ambos Sexos.",""))</f>
        <v/>
      </c>
      <c r="CK23" s="30">
        <f>IF(AND(C23&gt;0,AN23=""),1,IF(AN23&gt;C23,1,0))</f>
        <v>0</v>
      </c>
      <c r="CL23" s="30">
        <f>IF(AND(C23&gt;0,AO23=""),1,IF(AO23&gt;C23,1,0))</f>
        <v>0</v>
      </c>
      <c r="CM23" s="30">
        <f>IF(AND(C23&gt;0,AP23=""),1,IF(AP23&gt;C23,1,0))</f>
        <v>0</v>
      </c>
      <c r="CN23" s="30">
        <f>IF(AND(C23&gt;0,AQ23=""),1,IF(AQ23&gt;C23,1,0))</f>
        <v>0</v>
      </c>
      <c r="CO23" s="30">
        <f>IF(AND(C23&gt;0,AR23=""),1,IF(AR23&gt;C23,1,0))</f>
        <v>0</v>
      </c>
      <c r="CP23" s="30">
        <f>IF(AND(C23&gt;0,AS23=""),1,IF(AS23&gt;C23,1,0))</f>
        <v>0</v>
      </c>
      <c r="CQ23" s="30">
        <f>IF(AND(E23&gt;0,OR(AT23="")),1,IF((AT23)&gt;E23,1,0))</f>
        <v>0</v>
      </c>
      <c r="CR23" s="30">
        <f>IF(AND(D23&gt;0,OR(AU23="")),1,IF((AU23)&gt;D23,1,0))</f>
        <v>0</v>
      </c>
      <c r="CS23" s="30">
        <f t="shared" si="21"/>
        <v>0</v>
      </c>
    </row>
    <row r="24" spans="1:97" ht="15" customHeight="1" x14ac:dyDescent="0.25">
      <c r="A24" s="77" t="s">
        <v>50</v>
      </c>
      <c r="B24" s="78" t="s">
        <v>39</v>
      </c>
      <c r="C24" s="79">
        <f t="shared" si="1"/>
        <v>1</v>
      </c>
      <c r="D24" s="80">
        <f t="shared" si="2"/>
        <v>0</v>
      </c>
      <c r="E24" s="81">
        <f t="shared" si="2"/>
        <v>1</v>
      </c>
      <c r="F24" s="82">
        <v>0</v>
      </c>
      <c r="G24" s="83">
        <v>0</v>
      </c>
      <c r="H24" s="82">
        <v>0</v>
      </c>
      <c r="I24" s="83">
        <v>0</v>
      </c>
      <c r="J24" s="82">
        <v>0</v>
      </c>
      <c r="K24" s="84">
        <v>0</v>
      </c>
      <c r="L24" s="82">
        <v>0</v>
      </c>
      <c r="M24" s="84">
        <v>0</v>
      </c>
      <c r="N24" s="82">
        <v>0</v>
      </c>
      <c r="O24" s="84">
        <v>0</v>
      </c>
      <c r="P24" s="82">
        <v>0</v>
      </c>
      <c r="Q24" s="84">
        <v>0</v>
      </c>
      <c r="R24" s="82">
        <v>0</v>
      </c>
      <c r="S24" s="84">
        <v>0</v>
      </c>
      <c r="T24" s="82">
        <v>0</v>
      </c>
      <c r="U24" s="84">
        <v>1</v>
      </c>
      <c r="V24" s="82">
        <v>0</v>
      </c>
      <c r="W24" s="84">
        <v>0</v>
      </c>
      <c r="X24" s="82">
        <v>0</v>
      </c>
      <c r="Y24" s="84">
        <v>0</v>
      </c>
      <c r="Z24" s="82">
        <v>0</v>
      </c>
      <c r="AA24" s="84">
        <v>0</v>
      </c>
      <c r="AB24" s="82">
        <v>0</v>
      </c>
      <c r="AC24" s="84">
        <v>0</v>
      </c>
      <c r="AD24" s="82">
        <v>0</v>
      </c>
      <c r="AE24" s="84">
        <v>0</v>
      </c>
      <c r="AF24" s="82">
        <v>0</v>
      </c>
      <c r="AG24" s="84">
        <v>0</v>
      </c>
      <c r="AH24" s="82">
        <v>0</v>
      </c>
      <c r="AI24" s="84">
        <v>0</v>
      </c>
      <c r="AJ24" s="82">
        <v>0</v>
      </c>
      <c r="AK24" s="84">
        <v>0</v>
      </c>
      <c r="AL24" s="85">
        <v>0</v>
      </c>
      <c r="AM24" s="86">
        <v>0</v>
      </c>
      <c r="AN24" s="87">
        <v>1</v>
      </c>
      <c r="AO24" s="88">
        <v>0</v>
      </c>
      <c r="AP24" s="88">
        <v>0</v>
      </c>
      <c r="AQ24" s="83">
        <v>0</v>
      </c>
      <c r="AR24" s="89">
        <v>0</v>
      </c>
      <c r="AS24" s="83">
        <v>0</v>
      </c>
      <c r="AT24" s="82">
        <v>0</v>
      </c>
      <c r="AU24" s="84">
        <v>0</v>
      </c>
      <c r="AV24" s="83">
        <v>0</v>
      </c>
      <c r="AW24" t="str">
        <f>CA24&amp;CB24&amp;CC24&amp;CD24&amp;CE24&amp;CF24&amp;CG24&amp;CH24&amp;CI24</f>
        <v/>
      </c>
      <c r="CA24" s="29" t="str">
        <f t="shared" si="23"/>
        <v/>
      </c>
      <c r="CB24" s="29" t="str">
        <f t="shared" si="24"/>
        <v/>
      </c>
      <c r="CC24" s="29" t="str">
        <f t="shared" si="25"/>
        <v/>
      </c>
      <c r="CD24" s="29" t="str">
        <f t="shared" si="26"/>
        <v/>
      </c>
      <c r="CE24" s="29" t="str">
        <f t="shared" si="27"/>
        <v/>
      </c>
      <c r="CF24" s="29" t="str">
        <f t="shared" si="28"/>
        <v/>
      </c>
      <c r="CG24" s="29" t="str">
        <f t="shared" si="29"/>
        <v/>
      </c>
      <c r="CH24" s="29" t="str">
        <f t="shared" si="30"/>
        <v/>
      </c>
      <c r="CI24" s="29" t="str">
        <f t="shared" si="31"/>
        <v/>
      </c>
      <c r="CK24" s="30">
        <f>IF(AND(C24&gt;0,AN24=""),1,IF(AN24&gt;C24,1,0))</f>
        <v>0</v>
      </c>
      <c r="CL24" s="30">
        <f>IF(AND(C24&gt;0,AO24=""),1,IF(AO24&gt;C24,1,0))</f>
        <v>0</v>
      </c>
      <c r="CM24" s="30">
        <f>IF(AND(C24&gt;0,AP24=""),1,IF(AP24&gt;C24,1,0))</f>
        <v>0</v>
      </c>
      <c r="CN24" s="30">
        <f>IF(AND(C24&gt;0,AQ24=""),1,IF(AQ24&gt;C24,1,0))</f>
        <v>0</v>
      </c>
      <c r="CO24" s="30">
        <f>IF(AND(C24&gt;0,AR24=""),1,IF(AR24&gt;C24,1,0))</f>
        <v>0</v>
      </c>
      <c r="CP24" s="30">
        <f>IF(AND(C24&gt;0,AS24=""),1,IF(AS24&gt;C24,1,0))</f>
        <v>0</v>
      </c>
      <c r="CQ24" s="30">
        <f>IF(AND(E24&gt;0,OR(AT24="")),1,IF((AT24)&gt;E24,1,0))</f>
        <v>0</v>
      </c>
      <c r="CR24" s="30">
        <f>IF(AND(D24&gt;0,OR(AU24="")),1,IF((AU24)&gt;D24,1,0))</f>
        <v>0</v>
      </c>
      <c r="CS24" s="30">
        <f t="shared" si="21"/>
        <v>0</v>
      </c>
    </row>
    <row r="25" spans="1:97" ht="15" customHeight="1" x14ac:dyDescent="0.25">
      <c r="A25" s="785" t="s">
        <v>51</v>
      </c>
      <c r="B25" s="90" t="s">
        <v>39</v>
      </c>
      <c r="C25" s="18">
        <f t="shared" si="1"/>
        <v>319</v>
      </c>
      <c r="D25" s="19">
        <f t="shared" si="2"/>
        <v>87</v>
      </c>
      <c r="E25" s="20">
        <f t="shared" si="2"/>
        <v>232</v>
      </c>
      <c r="F25" s="21">
        <v>0</v>
      </c>
      <c r="G25" s="22">
        <v>0</v>
      </c>
      <c r="H25" s="21">
        <v>1</v>
      </c>
      <c r="I25" s="22">
        <v>1</v>
      </c>
      <c r="J25" s="21">
        <v>4</v>
      </c>
      <c r="K25" s="23">
        <v>15</v>
      </c>
      <c r="L25" s="21">
        <v>2</v>
      </c>
      <c r="M25" s="23">
        <v>53</v>
      </c>
      <c r="N25" s="21">
        <v>15</v>
      </c>
      <c r="O25" s="23">
        <v>18</v>
      </c>
      <c r="P25" s="21">
        <v>6</v>
      </c>
      <c r="Q25" s="23">
        <v>8</v>
      </c>
      <c r="R25" s="21">
        <v>16</v>
      </c>
      <c r="S25" s="23">
        <v>24</v>
      </c>
      <c r="T25" s="21">
        <v>5</v>
      </c>
      <c r="U25" s="23">
        <v>24</v>
      </c>
      <c r="V25" s="21">
        <v>8</v>
      </c>
      <c r="W25" s="23">
        <v>15</v>
      </c>
      <c r="X25" s="21">
        <v>7</v>
      </c>
      <c r="Y25" s="23">
        <v>21</v>
      </c>
      <c r="Z25" s="21">
        <v>8</v>
      </c>
      <c r="AA25" s="23">
        <v>20</v>
      </c>
      <c r="AB25" s="21">
        <v>3</v>
      </c>
      <c r="AC25" s="23">
        <v>13</v>
      </c>
      <c r="AD25" s="21">
        <v>5</v>
      </c>
      <c r="AE25" s="23">
        <v>11</v>
      </c>
      <c r="AF25" s="21">
        <v>5</v>
      </c>
      <c r="AG25" s="23">
        <v>3</v>
      </c>
      <c r="AH25" s="21">
        <v>2</v>
      </c>
      <c r="AI25" s="23">
        <v>3</v>
      </c>
      <c r="AJ25" s="21">
        <v>0</v>
      </c>
      <c r="AK25" s="23">
        <v>3</v>
      </c>
      <c r="AL25" s="24">
        <v>0</v>
      </c>
      <c r="AM25" s="25">
        <v>0</v>
      </c>
      <c r="AN25" s="26">
        <v>319</v>
      </c>
      <c r="AO25" s="27">
        <v>0</v>
      </c>
      <c r="AP25" s="27">
        <v>40</v>
      </c>
      <c r="AQ25" s="22">
        <v>11</v>
      </c>
      <c r="AR25" s="28">
        <v>0</v>
      </c>
      <c r="AS25" s="22">
        <v>0</v>
      </c>
      <c r="AT25" s="21">
        <v>0</v>
      </c>
      <c r="AU25" s="23">
        <v>0</v>
      </c>
      <c r="AV25" s="22">
        <v>0</v>
      </c>
      <c r="AW25" t="str">
        <f t="shared" si="3"/>
        <v/>
      </c>
      <c r="CA25" s="29" t="str">
        <f t="shared" si="23"/>
        <v/>
      </c>
      <c r="CB25" s="29" t="str">
        <f t="shared" si="24"/>
        <v/>
      </c>
      <c r="CC25" s="29" t="str">
        <f t="shared" si="25"/>
        <v/>
      </c>
      <c r="CD25" s="29" t="str">
        <f t="shared" si="26"/>
        <v/>
      </c>
      <c r="CE25" s="29" t="str">
        <f t="shared" si="27"/>
        <v/>
      </c>
      <c r="CF25" s="29" t="str">
        <f t="shared" si="28"/>
        <v/>
      </c>
      <c r="CG25" s="29" t="str">
        <f t="shared" si="29"/>
        <v/>
      </c>
      <c r="CH25" s="29" t="str">
        <f t="shared" si="30"/>
        <v/>
      </c>
      <c r="CI25" s="29" t="str">
        <f t="shared" si="31"/>
        <v/>
      </c>
      <c r="CK25" s="30">
        <f>IF(AND(C25&gt;0,AN25=""),1,IF(AN25&gt;C25,1,0))</f>
        <v>0</v>
      </c>
      <c r="CL25" s="30">
        <f>IF(AND(C25&gt;0,AO25=""),1,IF(AO25&gt;C25,1,0))</f>
        <v>0</v>
      </c>
      <c r="CM25" s="30">
        <f>IF(AND(C25&gt;0,AP25=""),1,IF(AP25&gt;C25,1,0))</f>
        <v>0</v>
      </c>
      <c r="CN25" s="30">
        <f>IF(AND(C25&gt;0,AQ25=""),1,IF(AQ25&gt;C25,1,0))</f>
        <v>0</v>
      </c>
      <c r="CO25" s="30">
        <f>IF(AND(C25&gt;0,AR25=""),1,IF(AR25&gt;C25,1,0))</f>
        <v>0</v>
      </c>
      <c r="CP25" s="30">
        <f>IF(AND(C25&gt;0,AS25=""),1,IF(AS25&gt;C25,1,0))</f>
        <v>0</v>
      </c>
      <c r="CQ25" s="30">
        <f>IF(AND(E25&gt;0,OR(AT25="")),1,IF((AT25)&gt;E25,1,0))</f>
        <v>0</v>
      </c>
      <c r="CR25" s="30">
        <f>IF(AND(D25&gt;0,OR(AU25="")),1,IF((AU25)&gt;D25,1,0))</f>
        <v>0</v>
      </c>
      <c r="CS25" s="30">
        <f>IF(AND($C25&gt;0,AV25=""),1,IF(AV25&gt;$C25,1,0))</f>
        <v>0</v>
      </c>
    </row>
    <row r="26" spans="1:97" ht="15" customHeight="1" x14ac:dyDescent="0.25">
      <c r="A26" s="910"/>
      <c r="B26" s="428" t="s">
        <v>52</v>
      </c>
      <c r="C26" s="414">
        <f t="shared" si="1"/>
        <v>0</v>
      </c>
      <c r="D26" s="93">
        <f t="shared" si="2"/>
        <v>0</v>
      </c>
      <c r="E26" s="429">
        <f t="shared" si="2"/>
        <v>0</v>
      </c>
      <c r="F26" s="95"/>
      <c r="G26" s="430"/>
      <c r="H26" s="95"/>
      <c r="I26" s="96"/>
      <c r="J26" s="95"/>
      <c r="K26" s="96"/>
      <c r="L26" s="95"/>
      <c r="M26" s="96"/>
      <c r="N26" s="95"/>
      <c r="O26" s="97"/>
      <c r="P26" s="95"/>
      <c r="Q26" s="430"/>
      <c r="R26" s="431"/>
      <c r="S26" s="96"/>
      <c r="T26" s="95"/>
      <c r="U26" s="96"/>
      <c r="V26" s="95"/>
      <c r="W26" s="96"/>
      <c r="X26" s="95"/>
      <c r="Y26" s="430"/>
      <c r="Z26" s="95"/>
      <c r="AA26" s="430"/>
      <c r="AB26" s="95"/>
      <c r="AC26" s="96"/>
      <c r="AD26" s="95"/>
      <c r="AE26" s="430"/>
      <c r="AF26" s="95"/>
      <c r="AG26" s="430"/>
      <c r="AH26" s="95"/>
      <c r="AI26" s="96"/>
      <c r="AJ26" s="95"/>
      <c r="AK26" s="96"/>
      <c r="AL26" s="98"/>
      <c r="AM26" s="99"/>
      <c r="AN26" s="100"/>
      <c r="AO26" s="101"/>
      <c r="AP26" s="101"/>
      <c r="AQ26" s="97"/>
      <c r="AR26" s="102"/>
      <c r="AS26" s="97"/>
      <c r="AT26" s="95"/>
      <c r="AU26" s="96"/>
      <c r="AV26" s="97"/>
      <c r="AW26" t="str">
        <f t="shared" si="3"/>
        <v/>
      </c>
      <c r="CA26" s="29" t="str">
        <f t="shared" si="23"/>
        <v/>
      </c>
      <c r="CB26" s="29" t="str">
        <f t="shared" si="24"/>
        <v/>
      </c>
      <c r="CC26" s="29" t="str">
        <f t="shared" si="25"/>
        <v/>
      </c>
      <c r="CD26" s="29" t="str">
        <f t="shared" si="26"/>
        <v/>
      </c>
      <c r="CE26" s="29" t="str">
        <f t="shared" si="27"/>
        <v/>
      </c>
      <c r="CF26" s="29" t="str">
        <f t="shared" si="28"/>
        <v/>
      </c>
      <c r="CG26" s="29" t="str">
        <f t="shared" si="29"/>
        <v/>
      </c>
      <c r="CH26" s="29" t="str">
        <f t="shared" si="30"/>
        <v/>
      </c>
      <c r="CI26" s="29" t="str">
        <f t="shared" si="31"/>
        <v/>
      </c>
      <c r="CK26" s="30">
        <f>IF(AND(C26&gt;0,AN26=""),1,IF(AN26&gt;C26,1,0))</f>
        <v>0</v>
      </c>
      <c r="CL26" s="30">
        <f>IF(AND(C26&gt;0,AO26=""),1,IF(AO26&gt;C26,1,0))</f>
        <v>0</v>
      </c>
      <c r="CM26" s="30">
        <f>IF(AND(C26&gt;0,AP26=""),1,IF(AP26&gt;C26,1,0))</f>
        <v>0</v>
      </c>
      <c r="CN26" s="30">
        <f>IF(AND(C26&gt;0,AQ26=""),1,IF(AQ26&gt;C26,1,0))</f>
        <v>0</v>
      </c>
      <c r="CO26" s="30">
        <f>IF(AND(C26&gt;0,AR26=""),1,IF(AR26&gt;C26,1,0))</f>
        <v>0</v>
      </c>
      <c r="CP26" s="30">
        <f>IF(AND(C26&gt;0,AS26=""),1,IF(AS26&gt;C26,1,0))</f>
        <v>0</v>
      </c>
      <c r="CQ26" s="30">
        <f>IF(AND(E26&gt;0,OR(AT26="")),1,IF((AT26)&gt;E26,1,0))</f>
        <v>0</v>
      </c>
      <c r="CR26" s="30">
        <f>IF(AND(D26&gt;0,OR(AU26="")),1,IF((AU26)&gt;D26,1,0))</f>
        <v>0</v>
      </c>
      <c r="CS26" s="30">
        <f t="shared" si="21"/>
        <v>0</v>
      </c>
    </row>
    <row r="27" spans="1:97" s="11" customFormat="1" ht="18" customHeight="1" x14ac:dyDescent="0.2">
      <c r="A27" s="103" t="s">
        <v>53</v>
      </c>
      <c r="B27" s="103"/>
      <c r="C27" s="5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"/>
      <c r="P27" s="10"/>
      <c r="Q27" s="10"/>
      <c r="R27" s="10"/>
      <c r="S27" s="10"/>
      <c r="T27" s="10"/>
      <c r="U27" s="10"/>
      <c r="V27" s="104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97" ht="21.75" customHeight="1" x14ac:dyDescent="0.25">
      <c r="A28" s="772" t="s">
        <v>3</v>
      </c>
      <c r="B28" s="772" t="s">
        <v>54</v>
      </c>
      <c r="C28" s="761" t="s">
        <v>55</v>
      </c>
      <c r="D28" s="775"/>
      <c r="E28" s="761" t="s">
        <v>56</v>
      </c>
      <c r="F28" s="762"/>
      <c r="G28" s="775"/>
      <c r="H28" s="761" t="s">
        <v>15</v>
      </c>
      <c r="I28" s="775"/>
      <c r="J28" s="761" t="s">
        <v>16</v>
      </c>
      <c r="K28" s="775"/>
      <c r="L28" s="761" t="s">
        <v>17</v>
      </c>
      <c r="M28" s="775"/>
      <c r="N28" s="761" t="s">
        <v>18</v>
      </c>
      <c r="O28" s="775"/>
      <c r="P28" s="761" t="s">
        <v>19</v>
      </c>
      <c r="Q28" s="775"/>
      <c r="R28" s="767" t="s">
        <v>20</v>
      </c>
      <c r="S28" s="768"/>
      <c r="T28" s="767" t="s">
        <v>21</v>
      </c>
      <c r="U28" s="768"/>
      <c r="V28" s="767" t="s">
        <v>22</v>
      </c>
      <c r="W28" s="768"/>
      <c r="X28" s="767" t="s">
        <v>23</v>
      </c>
      <c r="Y28" s="768"/>
      <c r="Z28" s="767" t="s">
        <v>24</v>
      </c>
      <c r="AA28" s="768"/>
      <c r="AB28" s="767" t="s">
        <v>25</v>
      </c>
      <c r="AC28" s="768"/>
      <c r="AD28" s="767" t="s">
        <v>26</v>
      </c>
      <c r="AE28" s="768"/>
      <c r="AF28" s="767" t="s">
        <v>27</v>
      </c>
      <c r="AG28" s="768"/>
      <c r="AH28" s="767" t="s">
        <v>28</v>
      </c>
      <c r="AI28" s="768"/>
      <c r="AJ28" s="767" t="s">
        <v>29</v>
      </c>
      <c r="AK28" s="768"/>
      <c r="AL28" s="767" t="s">
        <v>30</v>
      </c>
      <c r="AM28" s="768"/>
      <c r="AN28" s="767" t="s">
        <v>31</v>
      </c>
      <c r="AO28" s="769"/>
      <c r="AP28" s="764" t="s">
        <v>10</v>
      </c>
      <c r="AQ28" s="776" t="s">
        <v>11</v>
      </c>
      <c r="AR28" s="776" t="s">
        <v>8</v>
      </c>
      <c r="AS28" s="776" t="s">
        <v>9</v>
      </c>
      <c r="AT28" s="776" t="s">
        <v>57</v>
      </c>
      <c r="AU28" s="757" t="s">
        <v>58</v>
      </c>
    </row>
    <row r="29" spans="1:97" ht="42" x14ac:dyDescent="0.25">
      <c r="A29" s="900"/>
      <c r="B29" s="900"/>
      <c r="C29" s="427" t="s">
        <v>59</v>
      </c>
      <c r="D29" s="427" t="s">
        <v>60</v>
      </c>
      <c r="E29" s="15" t="s">
        <v>34</v>
      </c>
      <c r="F29" s="106" t="s">
        <v>35</v>
      </c>
      <c r="G29" s="107" t="s">
        <v>36</v>
      </c>
      <c r="H29" s="15" t="s">
        <v>35</v>
      </c>
      <c r="I29" s="107" t="s">
        <v>36</v>
      </c>
      <c r="J29" s="15" t="s">
        <v>35</v>
      </c>
      <c r="K29" s="107" t="s">
        <v>36</v>
      </c>
      <c r="L29" s="15" t="s">
        <v>35</v>
      </c>
      <c r="M29" s="107" t="s">
        <v>36</v>
      </c>
      <c r="N29" s="15" t="s">
        <v>35</v>
      </c>
      <c r="O29" s="107" t="s">
        <v>36</v>
      </c>
      <c r="P29" s="15" t="s">
        <v>35</v>
      </c>
      <c r="Q29" s="107" t="s">
        <v>36</v>
      </c>
      <c r="R29" s="15" t="s">
        <v>35</v>
      </c>
      <c r="S29" s="107" t="s">
        <v>36</v>
      </c>
      <c r="T29" s="15" t="s">
        <v>35</v>
      </c>
      <c r="U29" s="108" t="s">
        <v>36</v>
      </c>
      <c r="V29" s="15" t="s">
        <v>35</v>
      </c>
      <c r="W29" s="107" t="s">
        <v>36</v>
      </c>
      <c r="X29" s="15" t="s">
        <v>35</v>
      </c>
      <c r="Y29" s="107" t="s">
        <v>36</v>
      </c>
      <c r="Z29" s="15" t="s">
        <v>35</v>
      </c>
      <c r="AA29" s="107" t="s">
        <v>36</v>
      </c>
      <c r="AB29" s="15" t="s">
        <v>35</v>
      </c>
      <c r="AC29" s="107" t="s">
        <v>36</v>
      </c>
      <c r="AD29" s="15" t="s">
        <v>35</v>
      </c>
      <c r="AE29" s="107" t="s">
        <v>36</v>
      </c>
      <c r="AF29" s="15" t="s">
        <v>35</v>
      </c>
      <c r="AG29" s="107" t="s">
        <v>36</v>
      </c>
      <c r="AH29" s="15" t="s">
        <v>35</v>
      </c>
      <c r="AI29" s="107" t="s">
        <v>36</v>
      </c>
      <c r="AJ29" s="15" t="s">
        <v>35</v>
      </c>
      <c r="AK29" s="107" t="s">
        <v>36</v>
      </c>
      <c r="AL29" s="15" t="s">
        <v>35</v>
      </c>
      <c r="AM29" s="107" t="s">
        <v>36</v>
      </c>
      <c r="AN29" s="15" t="s">
        <v>35</v>
      </c>
      <c r="AO29" s="109" t="s">
        <v>36</v>
      </c>
      <c r="AP29" s="766"/>
      <c r="AQ29" s="778"/>
      <c r="AR29" s="778"/>
      <c r="AS29" s="778"/>
      <c r="AT29" s="778"/>
      <c r="AU29" s="899"/>
    </row>
    <row r="30" spans="1:97" x14ac:dyDescent="0.25">
      <c r="A30" s="90" t="s">
        <v>61</v>
      </c>
      <c r="B30" s="110">
        <f>SUM(C30:D30)</f>
        <v>0</v>
      </c>
      <c r="C30" s="22"/>
      <c r="D30" s="111"/>
      <c r="E30" s="112">
        <f>SUM(F30+G30)</f>
        <v>0</v>
      </c>
      <c r="F30" s="113">
        <f>SUM(H30+J30+L30+N30+P30+R30+T30+V30+X30+Z30+AB30+AD30+AF30+AH30+AJ30+AL30+AN30)</f>
        <v>0</v>
      </c>
      <c r="G30" s="114">
        <f>SUM(I30+K30+M30+O30+Q30+S30+U30+W30+Y30+AA30+AC30+AE30+AG30+AI30+AK30+AM30+AO30)</f>
        <v>0</v>
      </c>
      <c r="H30" s="21"/>
      <c r="I30" s="22"/>
      <c r="J30" s="21"/>
      <c r="K30" s="23"/>
      <c r="L30" s="21"/>
      <c r="M30" s="23"/>
      <c r="N30" s="21"/>
      <c r="O30" s="23"/>
      <c r="P30" s="21"/>
      <c r="Q30" s="22"/>
      <c r="R30" s="21"/>
      <c r="S30" s="22"/>
      <c r="T30" s="24"/>
      <c r="U30" s="23"/>
      <c r="V30" s="21"/>
      <c r="W30" s="23"/>
      <c r="X30" s="21"/>
      <c r="Y30" s="23"/>
      <c r="Z30" s="21"/>
      <c r="AA30" s="22"/>
      <c r="AB30" s="21"/>
      <c r="AC30" s="22"/>
      <c r="AD30" s="21"/>
      <c r="AE30" s="23"/>
      <c r="AF30" s="21"/>
      <c r="AG30" s="22"/>
      <c r="AH30" s="21"/>
      <c r="AI30" s="22"/>
      <c r="AJ30" s="21"/>
      <c r="AK30" s="23"/>
      <c r="AL30" s="21"/>
      <c r="AM30" s="23"/>
      <c r="AN30" s="24"/>
      <c r="AO30" s="25"/>
      <c r="AP30" s="26"/>
      <c r="AQ30" s="27"/>
      <c r="AR30" s="27"/>
      <c r="AS30" s="27"/>
      <c r="AT30" s="27"/>
      <c r="AU30" s="22"/>
      <c r="AV30" t="str">
        <f>CA30&amp;CB30&amp;CC30&amp;CD30&amp;CE30&amp;CF30</f>
        <v/>
      </c>
      <c r="CA30" s="29" t="str">
        <f>IF(AND($E30&gt;0,AP30=""),"  * No olvide digitar la variable Pueblos originarios. Digite Cero si no tiene.",IF(AP30&gt;E30," * La variable Pueblos originarios No puede ser mayor al Total Ambos Sexos.",""))</f>
        <v/>
      </c>
      <c r="CB30" s="29" t="str">
        <f>IF(AND($E30&gt;0,AQ30=""),"  * No olvide digitar la variable Migrantes. Digite Cero si no tiene.",IF(AQ30&gt;$E30," * La variable Migrantes No puede ser mayor al Total Ambos Sexos.",""))</f>
        <v/>
      </c>
      <c r="CC30" s="29" t="str">
        <f>IF(AND($E30&gt;0,AR30=""),"  * No olvide digitar la variable Niños, Niñas, adolescentes y jóvenes SENAME. Digite Cero si no tiene.",IF(AR30&gt;$E30," * La variable Niños, Niñas, adolescentes y jóvenes SENAME No puede ser mayor al Total Ambos Sexos.",""))</f>
        <v/>
      </c>
      <c r="CD30" s="29" t="str">
        <f>IF(AND($E30&gt;0,AS30=""),"  * No olvide digitar la variable Niños, Niñas, adolescentes y jóvenes Mejor Niñez. Digite Cero si no tiene.",IF(AS30&gt;$E30," * La variable Niños, Niñas, adolescentes y jóvenes Mejor Niñez No puede ser mayor al Total Ambos Sexos.",""))</f>
        <v/>
      </c>
      <c r="CE30" s="29" t="str">
        <f>IF(AND($E30&gt;0,AT30="")," * No olvide digitar la variable Personas con sospecha de demencia. Digite Cero si no tiene.",IF(AT30&gt;$E30," * La variable Personas con sospecha de demencia No puede ser mayor al Total Ambos Sexos.",""))</f>
        <v/>
      </c>
      <c r="CF30" s="29" t="str">
        <f>IF(AND($E30&gt;0,AU30="")," * No olvide digitar la variable Personas con diagnóstico de demencia. Digite Cero si no tiene.",IF(AU30&gt;$E30," * La variable Personas con diagnóstico de demencia No puede ser mayor al Total Ambos Sexos.",""))</f>
        <v/>
      </c>
      <c r="CK30" s="30">
        <f>IF(AND(E30&gt;0,AP30=""),1,IF(AP30&gt;E30,1,0))</f>
        <v>0</v>
      </c>
      <c r="CL30" s="30">
        <f>IF(AND(E30&gt;0,AQ30=""),1,IF(AQ30&gt;E30,1,0))</f>
        <v>0</v>
      </c>
      <c r="CM30" s="30">
        <f>IF(AND(E30&gt;0,AR30=""),1,IF(AR30&gt;E30,1,0))</f>
        <v>0</v>
      </c>
      <c r="CN30" s="30">
        <f>IF(AND(E30&gt;0,AS30=""),1,IF(AS30&gt;E30,1,0))</f>
        <v>0</v>
      </c>
      <c r="CO30" s="30">
        <f>IF(AND(E30&gt;0,AT30=""),1,IF(AT30&gt;E30,1,0))</f>
        <v>0</v>
      </c>
      <c r="CP30" s="30">
        <f>IF(AND(E30&gt;0,AU30=""),1,IF(AU30&gt;E30,1,0))</f>
        <v>0</v>
      </c>
    </row>
    <row r="31" spans="1:97" x14ac:dyDescent="0.25">
      <c r="A31" s="115" t="s">
        <v>62</v>
      </c>
      <c r="B31" s="116">
        <f>SUM(C31:D31)</f>
        <v>0</v>
      </c>
      <c r="C31" s="97"/>
      <c r="D31" s="117"/>
      <c r="E31" s="118">
        <f>SUM(F31+G31)</f>
        <v>0</v>
      </c>
      <c r="F31" s="119">
        <f>SUM(H31+J31+L31+N31+P31+R31+T31+V31+X31+Z31+AB31+AD31+AF31+AH31+AJ31+AL31+AN31)</f>
        <v>0</v>
      </c>
      <c r="G31" s="120">
        <f>SUM(I31+K31+M31+O31+Q31+S31+U31+W31+Y31+AA31+AC31+AE31+AG31+AI31+AK31+AM31+AO31)</f>
        <v>0</v>
      </c>
      <c r="H31" s="95"/>
      <c r="I31" s="97"/>
      <c r="J31" s="95"/>
      <c r="K31" s="96"/>
      <c r="L31" s="95"/>
      <c r="M31" s="96"/>
      <c r="N31" s="95"/>
      <c r="O31" s="96"/>
      <c r="P31" s="95"/>
      <c r="Q31" s="97"/>
      <c r="R31" s="95"/>
      <c r="S31" s="97"/>
      <c r="T31" s="98"/>
      <c r="U31" s="96"/>
      <c r="V31" s="95"/>
      <c r="W31" s="96"/>
      <c r="X31" s="95"/>
      <c r="Y31" s="96"/>
      <c r="Z31" s="95"/>
      <c r="AA31" s="97"/>
      <c r="AB31" s="95"/>
      <c r="AC31" s="97"/>
      <c r="AD31" s="95"/>
      <c r="AE31" s="96"/>
      <c r="AF31" s="95"/>
      <c r="AG31" s="97"/>
      <c r="AH31" s="95"/>
      <c r="AI31" s="97"/>
      <c r="AJ31" s="95"/>
      <c r="AK31" s="96"/>
      <c r="AL31" s="95"/>
      <c r="AM31" s="96"/>
      <c r="AN31" s="98"/>
      <c r="AO31" s="99"/>
      <c r="AP31" s="100"/>
      <c r="AQ31" s="101"/>
      <c r="AR31" s="101"/>
      <c r="AS31" s="101"/>
      <c r="AT31" s="101"/>
      <c r="AU31" s="97"/>
      <c r="AV31" t="str">
        <f>CA31&amp;CB31&amp;CC31&amp;CD31&amp;CE31&amp;CF31</f>
        <v/>
      </c>
      <c r="CA31" s="29" t="str">
        <f>IF(AND($E31&gt;0,AP31=""),"  * No olvide digitar la variable Pueblos originarios. Digite Cero si no tiene.",IF(AP31&gt;E31," * La variable Pueblos originarios No puede ser mayor al Total Ambos Sexos.",""))</f>
        <v/>
      </c>
      <c r="CB31" s="29" t="str">
        <f>IF(AND($E31&gt;0,AQ31=""),"  * No olvide digitar la variable Migrantes. Digite Cero si no tiene.",IF(AQ31&gt;$E31," * La variable Migrantes No puede ser mayor al Total Ambos Sexos.",""))</f>
        <v/>
      </c>
      <c r="CC31" s="29" t="str">
        <f>IF(AND($E31&gt;0,AR31=""),"  * No olvide digitar la variable Niños, Niñas, adolescentes y jóvenes SENAME. Digite Cero si no tiene.",IF(AR31&gt;$E31," * La variable Niños, Niñas, adolescentes y jóvenes SENAME No puede ser mayor al Total Ambos Sexos.",""))</f>
        <v/>
      </c>
      <c r="CD31" s="29" t="str">
        <f>IF(AND($E31&gt;0,AS31=""),"  * No olvide digitar la variable Niños, Niñas, adolescentes y jóvenes Mejor Niñez. Digite Cero si no tiene.",IF(AS31&gt;$E31," * La variable Niños, Niñas, adolescentes y jóvenes Mejor Niñez No puede ser mayor al Total Ambos Sexos.",""))</f>
        <v/>
      </c>
      <c r="CE31" s="29" t="str">
        <f>IF(AND($E31&gt;0,AT31="")," * No olvide digitar la variable Personas con sospecha de demencia. Digite Cero si no tiene.",IF(AT31&gt;$E31," * La variable Personas con sospecha de demencia No puede ser mayor al Total Ambos Sexos.",""))</f>
        <v/>
      </c>
      <c r="CF31" s="29" t="str">
        <f>IF(AND($E31&gt;0,AU31="")," * No olvide digitar la variable Personas con diagnóstico de demencia. Digite Cero si no tiene.",IF(AU31&gt;$E31," * La variable Personas con diagnóstico de demencia No puede ser mayor al Total Ambos Sexos.",""))</f>
        <v/>
      </c>
      <c r="CK31" s="30">
        <f>IF(AND(E31&gt;0,AP31=""),1,IF(AP31&gt;E31,1,0))</f>
        <v>0</v>
      </c>
      <c r="CL31" s="30">
        <f>IF(AND(E31&gt;0,AQ31=""),1,IF(AQ31&gt;E31,1,0))</f>
        <v>0</v>
      </c>
      <c r="CM31" s="30">
        <f>IF(AND(E31&gt;0,AR31=""),1,IF(AR31&gt;E31,1,0))</f>
        <v>0</v>
      </c>
      <c r="CN31" s="30">
        <f>IF(AND(E31&gt;0,AS31=""),1,IF(AS31&gt;E31,1,0))</f>
        <v>0</v>
      </c>
      <c r="CO31" s="30">
        <f>IF(AND(E31&gt;0,AT31=""),1,IF(AT31&gt;E31,1,0))</f>
        <v>0</v>
      </c>
      <c r="CP31" s="30">
        <f>IF(AND(E31&gt;0,AU31=""),1,IF(AU31&gt;E31,1,0))</f>
        <v>0</v>
      </c>
    </row>
    <row r="32" spans="1:97" s="124" customFormat="1" ht="15" customHeight="1" x14ac:dyDescent="0.15">
      <c r="A32" s="121" t="s">
        <v>48</v>
      </c>
      <c r="B32" s="122">
        <f t="shared" ref="B32:H32" si="32">SUM(B30:B31)</f>
        <v>0</v>
      </c>
      <c r="C32" s="60">
        <f t="shared" si="32"/>
        <v>0</v>
      </c>
      <c r="D32" s="122">
        <f t="shared" si="32"/>
        <v>0</v>
      </c>
      <c r="E32" s="66">
        <f t="shared" si="32"/>
        <v>0</v>
      </c>
      <c r="F32" s="66">
        <f t="shared" si="32"/>
        <v>0</v>
      </c>
      <c r="G32" s="66">
        <f t="shared" si="32"/>
        <v>0</v>
      </c>
      <c r="H32" s="59">
        <f t="shared" si="32"/>
        <v>0</v>
      </c>
      <c r="I32" s="66">
        <f t="shared" ref="I32:AU32" si="33">SUM(I30:I31)</f>
        <v>0</v>
      </c>
      <c r="J32" s="59">
        <f t="shared" si="33"/>
        <v>0</v>
      </c>
      <c r="K32" s="66">
        <f t="shared" si="33"/>
        <v>0</v>
      </c>
      <c r="L32" s="59">
        <f t="shared" si="33"/>
        <v>0</v>
      </c>
      <c r="M32" s="66">
        <f t="shared" si="33"/>
        <v>0</v>
      </c>
      <c r="N32" s="59">
        <f t="shared" si="33"/>
        <v>0</v>
      </c>
      <c r="O32" s="66">
        <f t="shared" si="33"/>
        <v>0</v>
      </c>
      <c r="P32" s="59">
        <f t="shared" si="33"/>
        <v>0</v>
      </c>
      <c r="Q32" s="66">
        <f t="shared" si="33"/>
        <v>0</v>
      </c>
      <c r="R32" s="59">
        <f t="shared" si="33"/>
        <v>0</v>
      </c>
      <c r="S32" s="66">
        <f t="shared" si="33"/>
        <v>0</v>
      </c>
      <c r="T32" s="59">
        <f t="shared" si="33"/>
        <v>0</v>
      </c>
      <c r="U32" s="66">
        <f t="shared" si="33"/>
        <v>0</v>
      </c>
      <c r="V32" s="59">
        <f t="shared" si="33"/>
        <v>0</v>
      </c>
      <c r="W32" s="66">
        <f t="shared" si="33"/>
        <v>0</v>
      </c>
      <c r="X32" s="59">
        <f t="shared" si="33"/>
        <v>0</v>
      </c>
      <c r="Y32" s="66">
        <f t="shared" si="33"/>
        <v>0</v>
      </c>
      <c r="Z32" s="59">
        <f t="shared" si="33"/>
        <v>0</v>
      </c>
      <c r="AA32" s="66">
        <f t="shared" si="33"/>
        <v>0</v>
      </c>
      <c r="AB32" s="59">
        <f t="shared" si="33"/>
        <v>0</v>
      </c>
      <c r="AC32" s="66">
        <f t="shared" si="33"/>
        <v>0</v>
      </c>
      <c r="AD32" s="59">
        <f t="shared" si="33"/>
        <v>0</v>
      </c>
      <c r="AE32" s="66">
        <f t="shared" si="33"/>
        <v>0</v>
      </c>
      <c r="AF32" s="59">
        <f t="shared" si="33"/>
        <v>0</v>
      </c>
      <c r="AG32" s="66">
        <f t="shared" si="33"/>
        <v>0</v>
      </c>
      <c r="AH32" s="59">
        <f t="shared" si="33"/>
        <v>0</v>
      </c>
      <c r="AI32" s="66">
        <f t="shared" si="33"/>
        <v>0</v>
      </c>
      <c r="AJ32" s="59">
        <f t="shared" si="33"/>
        <v>0</v>
      </c>
      <c r="AK32" s="66">
        <f t="shared" si="33"/>
        <v>0</v>
      </c>
      <c r="AL32" s="59">
        <f t="shared" si="33"/>
        <v>0</v>
      </c>
      <c r="AM32" s="66">
        <f t="shared" si="33"/>
        <v>0</v>
      </c>
      <c r="AN32" s="59">
        <f t="shared" si="33"/>
        <v>0</v>
      </c>
      <c r="AO32" s="123">
        <f t="shared" si="33"/>
        <v>0</v>
      </c>
      <c r="AP32" s="64">
        <f t="shared" si="33"/>
        <v>0</v>
      </c>
      <c r="AQ32" s="65">
        <f t="shared" si="33"/>
        <v>0</v>
      </c>
      <c r="AR32" s="65">
        <f t="shared" si="33"/>
        <v>0</v>
      </c>
      <c r="AS32" s="65">
        <f t="shared" si="33"/>
        <v>0</v>
      </c>
      <c r="AT32" s="65">
        <f t="shared" si="33"/>
        <v>0</v>
      </c>
      <c r="AU32" s="60">
        <f t="shared" si="33"/>
        <v>0</v>
      </c>
    </row>
    <row r="33" spans="1:42" s="11" customFormat="1" ht="12" x14ac:dyDescent="0.2">
      <c r="A33" s="103" t="s">
        <v>63</v>
      </c>
      <c r="B33" s="103"/>
      <c r="C33" s="5"/>
      <c r="D33" s="103"/>
      <c r="E33" s="103"/>
      <c r="F33" s="103"/>
      <c r="G33" s="103"/>
      <c r="H33" s="103"/>
      <c r="I33" s="103"/>
      <c r="J33" s="103"/>
      <c r="K33" s="103"/>
      <c r="L33" s="103"/>
      <c r="M33" s="103"/>
    </row>
    <row r="34" spans="1:42" ht="15" customHeight="1" x14ac:dyDescent="0.25">
      <c r="A34" s="772" t="s">
        <v>3</v>
      </c>
      <c r="B34" s="772" t="s">
        <v>64</v>
      </c>
      <c r="C34" s="761" t="s">
        <v>65</v>
      </c>
      <c r="D34" s="775"/>
      <c r="E34" s="761" t="s">
        <v>56</v>
      </c>
      <c r="F34" s="762"/>
      <c r="G34" s="775"/>
      <c r="H34" s="790" t="s">
        <v>66</v>
      </c>
      <c r="I34" s="791"/>
      <c r="J34" s="791"/>
      <c r="K34" s="791"/>
      <c r="L34" s="791"/>
      <c r="M34" s="792"/>
    </row>
    <row r="35" spans="1:42" ht="42" x14ac:dyDescent="0.25">
      <c r="A35" s="900"/>
      <c r="B35" s="900"/>
      <c r="C35" s="15" t="s">
        <v>59</v>
      </c>
      <c r="D35" s="412" t="s">
        <v>67</v>
      </c>
      <c r="E35" s="15" t="s">
        <v>34</v>
      </c>
      <c r="F35" s="106" t="s">
        <v>35</v>
      </c>
      <c r="G35" s="126" t="s">
        <v>36</v>
      </c>
      <c r="H35" s="127" t="s">
        <v>68</v>
      </c>
      <c r="I35" s="128" t="s">
        <v>69</v>
      </c>
      <c r="J35" s="128" t="s">
        <v>70</v>
      </c>
      <c r="K35" s="128" t="s">
        <v>71</v>
      </c>
      <c r="L35" s="128" t="s">
        <v>72</v>
      </c>
      <c r="M35" s="129" t="s">
        <v>73</v>
      </c>
    </row>
    <row r="36" spans="1:42" x14ac:dyDescent="0.25">
      <c r="A36" s="90" t="s">
        <v>61</v>
      </c>
      <c r="B36" s="110">
        <f>SUM(C36:D36)</f>
        <v>2</v>
      </c>
      <c r="C36" s="21"/>
      <c r="D36" s="22">
        <v>2</v>
      </c>
      <c r="E36" s="130">
        <f>SUM(F36:G36)</f>
        <v>4</v>
      </c>
      <c r="F36" s="28"/>
      <c r="G36" s="22">
        <v>4</v>
      </c>
      <c r="H36" s="21"/>
      <c r="I36" s="27"/>
      <c r="J36" s="27"/>
      <c r="K36" s="27">
        <v>2</v>
      </c>
      <c r="L36" s="27"/>
      <c r="M36" s="23"/>
    </row>
    <row r="37" spans="1:42" x14ac:dyDescent="0.25">
      <c r="A37" s="413" t="s">
        <v>62</v>
      </c>
      <c r="B37" s="432">
        <f>SUM(C37:D37)</f>
        <v>0</v>
      </c>
      <c r="C37" s="433"/>
      <c r="D37" s="430"/>
      <c r="E37" s="434">
        <f>SUM(F37:G37)</f>
        <v>0</v>
      </c>
      <c r="F37" s="435"/>
      <c r="G37" s="430"/>
      <c r="H37" s="433"/>
      <c r="I37" s="134"/>
      <c r="J37" s="134"/>
      <c r="K37" s="134"/>
      <c r="L37" s="134"/>
      <c r="M37" s="135"/>
    </row>
    <row r="38" spans="1:42" x14ac:dyDescent="0.25">
      <c r="A38" s="121" t="s">
        <v>48</v>
      </c>
      <c r="B38" s="122">
        <f t="shared" ref="B38:M38" si="34">SUM(B36:B37)</f>
        <v>2</v>
      </c>
      <c r="C38" s="136">
        <f t="shared" si="34"/>
        <v>0</v>
      </c>
      <c r="D38" s="137">
        <f t="shared" si="34"/>
        <v>2</v>
      </c>
      <c r="E38" s="136">
        <f t="shared" si="34"/>
        <v>4</v>
      </c>
      <c r="F38" s="138">
        <f t="shared" si="34"/>
        <v>0</v>
      </c>
      <c r="G38" s="138">
        <f t="shared" si="34"/>
        <v>4</v>
      </c>
      <c r="H38" s="136">
        <f t="shared" si="34"/>
        <v>0</v>
      </c>
      <c r="I38" s="139">
        <f t="shared" si="34"/>
        <v>0</v>
      </c>
      <c r="J38" s="139">
        <f t="shared" si="34"/>
        <v>0</v>
      </c>
      <c r="K38" s="139">
        <f t="shared" si="34"/>
        <v>2</v>
      </c>
      <c r="L38" s="139">
        <f t="shared" si="34"/>
        <v>0</v>
      </c>
      <c r="M38" s="140">
        <f t="shared" si="34"/>
        <v>0</v>
      </c>
    </row>
    <row r="39" spans="1:42" s="11" customFormat="1" ht="12" x14ac:dyDescent="0.2">
      <c r="A39" s="141" t="s">
        <v>74</v>
      </c>
      <c r="B39" s="6"/>
      <c r="C39" s="6"/>
    </row>
    <row r="40" spans="1:42" x14ac:dyDescent="0.25">
      <c r="A40" s="142" t="s">
        <v>3</v>
      </c>
      <c r="B40" s="143" t="s">
        <v>4</v>
      </c>
      <c r="C40" s="143" t="s">
        <v>5</v>
      </c>
    </row>
    <row r="41" spans="1:42" x14ac:dyDescent="0.25">
      <c r="A41" s="785" t="s">
        <v>75</v>
      </c>
      <c r="B41" s="78" t="s">
        <v>52</v>
      </c>
      <c r="C41" s="144"/>
    </row>
    <row r="42" spans="1:42" x14ac:dyDescent="0.25">
      <c r="A42" s="910"/>
      <c r="B42" s="145" t="s">
        <v>39</v>
      </c>
      <c r="C42" s="146"/>
    </row>
    <row r="43" spans="1:42" x14ac:dyDescent="0.25">
      <c r="A43" s="785" t="s">
        <v>76</v>
      </c>
      <c r="B43" s="78" t="s">
        <v>52</v>
      </c>
      <c r="C43" s="144"/>
    </row>
    <row r="44" spans="1:42" x14ac:dyDescent="0.25">
      <c r="A44" s="910"/>
      <c r="B44" s="147" t="s">
        <v>39</v>
      </c>
      <c r="C44" s="117"/>
    </row>
    <row r="45" spans="1:42" s="11" customFormat="1" ht="12" x14ac:dyDescent="0.2">
      <c r="A45" s="103" t="s">
        <v>77</v>
      </c>
      <c r="B45" s="148"/>
      <c r="C45" s="148"/>
      <c r="D45" s="436"/>
      <c r="E45" s="436"/>
      <c r="F45" s="436"/>
      <c r="G45" s="436"/>
      <c r="H45" s="436"/>
      <c r="I45" s="436"/>
      <c r="J45" s="436"/>
      <c r="K45" s="436"/>
      <c r="L45" s="437"/>
      <c r="M45" s="438"/>
      <c r="N45" s="439"/>
      <c r="O45" s="345"/>
      <c r="P45" s="345"/>
      <c r="Q45" s="345"/>
      <c r="R45" s="345"/>
      <c r="S45" s="345"/>
      <c r="T45" s="345"/>
      <c r="U45" s="345"/>
      <c r="V45" s="440"/>
      <c r="W45" s="345"/>
      <c r="X45" s="345"/>
      <c r="Y45" s="345"/>
      <c r="Z45" s="345"/>
      <c r="AA45" s="345"/>
      <c r="AB45" s="345"/>
      <c r="AC45" s="345"/>
      <c r="AD45" s="345"/>
      <c r="AE45" s="345"/>
      <c r="AF45" s="345"/>
      <c r="AG45" s="345"/>
      <c r="AH45" s="345"/>
      <c r="AI45" s="345"/>
      <c r="AJ45" s="345"/>
      <c r="AK45" s="345"/>
      <c r="AL45" s="345"/>
      <c r="AM45" s="345"/>
      <c r="AN45" s="155"/>
      <c r="AO45" s="156"/>
      <c r="AP45" s="156"/>
    </row>
    <row r="46" spans="1:42" ht="15" customHeight="1" x14ac:dyDescent="0.25">
      <c r="A46" s="793" t="s">
        <v>78</v>
      </c>
      <c r="B46" s="794"/>
      <c r="C46" s="799" t="s">
        <v>5</v>
      </c>
      <c r="D46" s="800"/>
      <c r="E46" s="801"/>
      <c r="F46" s="761" t="s">
        <v>6</v>
      </c>
      <c r="G46" s="762"/>
      <c r="H46" s="762"/>
      <c r="I46" s="762"/>
      <c r="J46" s="762"/>
      <c r="K46" s="762"/>
      <c r="L46" s="762"/>
      <c r="M46" s="762"/>
      <c r="N46" s="762"/>
      <c r="O46" s="762"/>
      <c r="P46" s="762"/>
      <c r="Q46" s="762"/>
      <c r="R46" s="762"/>
      <c r="S46" s="762"/>
      <c r="T46" s="762"/>
      <c r="U46" s="762"/>
      <c r="V46" s="762"/>
      <c r="W46" s="762"/>
      <c r="X46" s="762"/>
      <c r="Y46" s="762"/>
      <c r="Z46" s="762"/>
      <c r="AA46" s="762"/>
      <c r="AB46" s="762"/>
      <c r="AC46" s="762"/>
      <c r="AD46" s="762"/>
      <c r="AE46" s="762"/>
      <c r="AF46" s="762"/>
      <c r="AG46" s="762"/>
      <c r="AH46" s="762"/>
      <c r="AI46" s="762"/>
      <c r="AJ46" s="762"/>
      <c r="AK46" s="763"/>
      <c r="AL46" s="764" t="s">
        <v>7</v>
      </c>
      <c r="AM46" s="776" t="s">
        <v>10</v>
      </c>
      <c r="AN46" s="757" t="s">
        <v>11</v>
      </c>
    </row>
    <row r="47" spans="1:42" x14ac:dyDescent="0.25">
      <c r="A47" s="795"/>
      <c r="B47" s="796"/>
      <c r="C47" s="913"/>
      <c r="D47" s="914"/>
      <c r="E47" s="915"/>
      <c r="F47" s="761" t="s">
        <v>16</v>
      </c>
      <c r="G47" s="775"/>
      <c r="H47" s="761" t="s">
        <v>17</v>
      </c>
      <c r="I47" s="775"/>
      <c r="J47" s="761" t="s">
        <v>18</v>
      </c>
      <c r="K47" s="775"/>
      <c r="L47" s="761" t="s">
        <v>19</v>
      </c>
      <c r="M47" s="775"/>
      <c r="N47" s="767" t="s">
        <v>20</v>
      </c>
      <c r="O47" s="768"/>
      <c r="P47" s="767" t="s">
        <v>21</v>
      </c>
      <c r="Q47" s="768"/>
      <c r="R47" s="767" t="s">
        <v>22</v>
      </c>
      <c r="S47" s="768"/>
      <c r="T47" s="767" t="s">
        <v>23</v>
      </c>
      <c r="U47" s="768"/>
      <c r="V47" s="767" t="s">
        <v>24</v>
      </c>
      <c r="W47" s="768"/>
      <c r="X47" s="767" t="s">
        <v>25</v>
      </c>
      <c r="Y47" s="768"/>
      <c r="Z47" s="767" t="s">
        <v>26</v>
      </c>
      <c r="AA47" s="768"/>
      <c r="AB47" s="767" t="s">
        <v>27</v>
      </c>
      <c r="AC47" s="768"/>
      <c r="AD47" s="767" t="s">
        <v>28</v>
      </c>
      <c r="AE47" s="768"/>
      <c r="AF47" s="767" t="s">
        <v>29</v>
      </c>
      <c r="AG47" s="768"/>
      <c r="AH47" s="767" t="s">
        <v>30</v>
      </c>
      <c r="AI47" s="768"/>
      <c r="AJ47" s="767" t="s">
        <v>31</v>
      </c>
      <c r="AK47" s="769"/>
      <c r="AL47" s="765"/>
      <c r="AM47" s="777"/>
      <c r="AN47" s="779"/>
    </row>
    <row r="48" spans="1:42" x14ac:dyDescent="0.25">
      <c r="A48" s="911"/>
      <c r="B48" s="912"/>
      <c r="C48" s="157" t="s">
        <v>34</v>
      </c>
      <c r="D48" s="158" t="s">
        <v>35</v>
      </c>
      <c r="E48" s="441" t="s">
        <v>36</v>
      </c>
      <c r="F48" s="15" t="s">
        <v>35</v>
      </c>
      <c r="G48" s="107" t="s">
        <v>36</v>
      </c>
      <c r="H48" s="15" t="s">
        <v>35</v>
      </c>
      <c r="I48" s="107" t="s">
        <v>36</v>
      </c>
      <c r="J48" s="15" t="s">
        <v>35</v>
      </c>
      <c r="K48" s="107" t="s">
        <v>36</v>
      </c>
      <c r="L48" s="15" t="s">
        <v>35</v>
      </c>
      <c r="M48" s="107" t="s">
        <v>36</v>
      </c>
      <c r="N48" s="15" t="s">
        <v>35</v>
      </c>
      <c r="O48" s="107" t="s">
        <v>36</v>
      </c>
      <c r="P48" s="15" t="s">
        <v>35</v>
      </c>
      <c r="Q48" s="107" t="s">
        <v>36</v>
      </c>
      <c r="R48" s="15" t="s">
        <v>35</v>
      </c>
      <c r="S48" s="107" t="s">
        <v>36</v>
      </c>
      <c r="T48" s="15" t="s">
        <v>35</v>
      </c>
      <c r="U48" s="107" t="s">
        <v>36</v>
      </c>
      <c r="V48" s="15" t="s">
        <v>35</v>
      </c>
      <c r="W48" s="107" t="s">
        <v>36</v>
      </c>
      <c r="X48" s="15" t="s">
        <v>35</v>
      </c>
      <c r="Y48" s="107" t="s">
        <v>36</v>
      </c>
      <c r="Z48" s="15" t="s">
        <v>35</v>
      </c>
      <c r="AA48" s="107" t="s">
        <v>36</v>
      </c>
      <c r="AB48" s="15" t="s">
        <v>35</v>
      </c>
      <c r="AC48" s="107" t="s">
        <v>36</v>
      </c>
      <c r="AD48" s="15" t="s">
        <v>35</v>
      </c>
      <c r="AE48" s="107" t="s">
        <v>36</v>
      </c>
      <c r="AF48" s="15" t="s">
        <v>35</v>
      </c>
      <c r="AG48" s="107" t="s">
        <v>36</v>
      </c>
      <c r="AH48" s="15" t="s">
        <v>35</v>
      </c>
      <c r="AI48" s="107" t="s">
        <v>36</v>
      </c>
      <c r="AJ48" s="160" t="s">
        <v>35</v>
      </c>
      <c r="AK48" s="109" t="s">
        <v>36</v>
      </c>
      <c r="AL48" s="766"/>
      <c r="AM48" s="778"/>
      <c r="AN48" s="899"/>
    </row>
    <row r="49" spans="1:91" x14ac:dyDescent="0.25">
      <c r="A49" s="161" t="s">
        <v>79</v>
      </c>
      <c r="B49" s="161" t="s">
        <v>80</v>
      </c>
      <c r="C49" s="18">
        <f>SUM(D49+E49)</f>
        <v>0</v>
      </c>
      <c r="D49" s="19">
        <f>SUM(F49+H49+J49+L49+N49+P49+R49+T49+V49+X49+Z49+AB49+AD49+AF49+AH49+AJ49)</f>
        <v>0</v>
      </c>
      <c r="E49" s="20">
        <f>SUM(G49+I49+K49+M49+O49+Q49+S49+U49+W49+Y49+AA49+AC49+AE49+AG49+AI49+AK49)</f>
        <v>0</v>
      </c>
      <c r="F49" s="21"/>
      <c r="G49" s="28"/>
      <c r="H49" s="21"/>
      <c r="I49" s="28"/>
      <c r="J49" s="21"/>
      <c r="K49" s="23"/>
      <c r="L49" s="21"/>
      <c r="M49" s="23"/>
      <c r="N49" s="24"/>
      <c r="O49" s="23"/>
      <c r="P49" s="24"/>
      <c r="Q49" s="23"/>
      <c r="R49" s="24"/>
      <c r="S49" s="23"/>
      <c r="T49" s="24"/>
      <c r="U49" s="23"/>
      <c r="V49" s="24"/>
      <c r="W49" s="23"/>
      <c r="X49" s="24"/>
      <c r="Y49" s="23"/>
      <c r="Z49" s="24"/>
      <c r="AA49" s="23"/>
      <c r="AB49" s="24"/>
      <c r="AC49" s="23"/>
      <c r="AD49" s="24"/>
      <c r="AE49" s="23"/>
      <c r="AF49" s="24"/>
      <c r="AG49" s="23"/>
      <c r="AH49" s="24"/>
      <c r="AI49" s="23"/>
      <c r="AJ49" s="162"/>
      <c r="AK49" s="25"/>
      <c r="AL49" s="163"/>
      <c r="AM49" s="164"/>
      <c r="AN49" s="165"/>
      <c r="AO49" t="str">
        <f>CA49&amp;CB49&amp;CC49&amp;CD49</f>
        <v/>
      </c>
      <c r="CA49" s="29" t="str">
        <f>IF(AND($C49&gt;0,AL49="")," * No olvide digitar la variable Beneficiarios. Digite Cero si no tiene.",IF(AL49&gt;$C49,"  * La variable Beneficiarios No puede ser mayor al Total Ambos Sexos.",""))</f>
        <v/>
      </c>
      <c r="CB49" s="29" t="str">
        <f>IF(AND($C49&gt;0,AM49=""),"  * No olvide digitar la variable Pueblos originarios. Digite Cero si no tiene.",IF(AM49&gt;$C49,"  * La variable Pueblos originarios No puede ser mayor al Total Ambos Sexos.",""))</f>
        <v/>
      </c>
      <c r="CC49" s="29" t="str">
        <f>IF(AND($C49&gt;0,AN49="")," * No olvide digitar la variable Migrantes. Digite Cero si no tiene.",IF(AN49&gt;$C49,"  * La variable Migrantes No puede ser mayor al Total Ambos Sexos.",""))</f>
        <v/>
      </c>
      <c r="CK49" s="30">
        <f>IF(AND(C49&gt;0,AL49=""),1,IF(AL49&gt;C49,1,0))</f>
        <v>0</v>
      </c>
      <c r="CL49" s="30">
        <f>IF(AND(C49&gt;0,AM49=""),1,IF(AM49&gt;C49,1,0))</f>
        <v>0</v>
      </c>
      <c r="CM49" s="30">
        <f>IF(AND(C49&gt;0,AN49=""),1,IF(AN49&gt;C49,1,0))</f>
        <v>0</v>
      </c>
    </row>
    <row r="50" spans="1:91" x14ac:dyDescent="0.25">
      <c r="A50" s="442" t="s">
        <v>81</v>
      </c>
      <c r="B50" s="442" t="s">
        <v>80</v>
      </c>
      <c r="C50" s="414">
        <f>SUM(D50+E50)</f>
        <v>0</v>
      </c>
      <c r="D50" s="93">
        <f>SUM(F50+H50+J50+L50+N50+P50+R50+T50+V50+X50+Z50+AB50+AD50+AF50+AH50+AJ50)</f>
        <v>0</v>
      </c>
      <c r="E50" s="416">
        <f>SUM(G50+I50+K50+M50+O50+Q50+S50+U50+W50+Y50+AA50+AC50+AE50+AG50+AI50+AK50)</f>
        <v>0</v>
      </c>
      <c r="F50" s="433"/>
      <c r="G50" s="435"/>
      <c r="H50" s="433"/>
      <c r="I50" s="435"/>
      <c r="J50" s="433"/>
      <c r="K50" s="135"/>
      <c r="L50" s="433"/>
      <c r="M50" s="135"/>
      <c r="N50" s="431"/>
      <c r="O50" s="135"/>
      <c r="P50" s="431"/>
      <c r="Q50" s="135"/>
      <c r="R50" s="431"/>
      <c r="S50" s="135"/>
      <c r="T50" s="431"/>
      <c r="U50" s="135"/>
      <c r="V50" s="431"/>
      <c r="W50" s="135"/>
      <c r="X50" s="431"/>
      <c r="Y50" s="135"/>
      <c r="Z50" s="431"/>
      <c r="AA50" s="135"/>
      <c r="AB50" s="431"/>
      <c r="AC50" s="135"/>
      <c r="AD50" s="431"/>
      <c r="AE50" s="135"/>
      <c r="AF50" s="431"/>
      <c r="AG50" s="135"/>
      <c r="AH50" s="431"/>
      <c r="AI50" s="135"/>
      <c r="AJ50" s="443"/>
      <c r="AK50" s="168"/>
      <c r="AL50" s="169"/>
      <c r="AM50" s="170"/>
      <c r="AN50" s="444"/>
      <c r="AO50" t="str">
        <f>CA50&amp;CB50&amp;CC50&amp;CD50</f>
        <v/>
      </c>
      <c r="CA50" s="29" t="str">
        <f>IF(AND($C50&gt;0,AL50="")," * No olvide digitar la variable Beneficiarios. Digite Cero si no tiene.",IF(AL50&gt;$C50,"  * La variable Beneficiarios No puede ser mayor al Total Ambos Sexos.",""))</f>
        <v/>
      </c>
      <c r="CB50" s="29" t="str">
        <f>IF(AND($C50&gt;0,AM50=""),"  * No olvide digitar la variable Pueblos originarios. Digite Cero si no tiene.",IF(AM50&gt;$C50,"  * La variable Pueblos originarios No puede ser mayor al Total Ambos Sexos.",""))</f>
        <v/>
      </c>
      <c r="CC50" s="29" t="str">
        <f>IF(AND($C50&gt;0,AN50="")," * No olvide digitar la variable Migrantes. Digite Cero si no tiene.",IF(AN50&gt;$C50,"  * La variable Migrantes No puede ser mayor al Total Ambos Sexos.",""))</f>
        <v/>
      </c>
      <c r="CK50" s="30">
        <f>IF(AND(C50&gt;0,AL50=""),1,IF(AL50&gt;C50,1,0))</f>
        <v>0</v>
      </c>
      <c r="CL50" s="30">
        <f>IF(AND(C50&gt;0,AM50=""),1,IF(AM50&gt;C50,1,0))</f>
        <v>0</v>
      </c>
      <c r="CM50" s="30">
        <f>IF(AND(C50&gt;0,AN50=""),1,IF(AN50&gt;C50,1,0))</f>
        <v>0</v>
      </c>
    </row>
    <row r="51" spans="1:91" s="11" customFormat="1" ht="12" customHeight="1" x14ac:dyDescent="0.2">
      <c r="A51" s="805" t="s">
        <v>82</v>
      </c>
      <c r="B51" s="805"/>
      <c r="C51" s="805"/>
      <c r="D51" s="805"/>
      <c r="E51" s="805"/>
      <c r="F51" s="805"/>
      <c r="G51" s="805"/>
      <c r="H51" s="805"/>
      <c r="I51" s="805"/>
      <c r="J51" s="805"/>
      <c r="K51" s="805"/>
      <c r="L51" s="805"/>
      <c r="M51" s="805"/>
      <c r="N51" s="171"/>
      <c r="O51" s="172"/>
      <c r="P51" s="172"/>
      <c r="Q51" s="172"/>
      <c r="R51" s="172"/>
      <c r="S51" s="172"/>
      <c r="T51" s="172"/>
      <c r="U51" s="172"/>
      <c r="V51" s="173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4"/>
    </row>
    <row r="52" spans="1:91" ht="15" customHeight="1" x14ac:dyDescent="0.25">
      <c r="A52" s="793" t="s">
        <v>3</v>
      </c>
      <c r="B52" s="794"/>
      <c r="C52" s="800" t="s">
        <v>5</v>
      </c>
      <c r="D52" s="800"/>
      <c r="E52" s="801"/>
      <c r="F52" s="806" t="s">
        <v>6</v>
      </c>
      <c r="G52" s="807"/>
      <c r="H52" s="807"/>
      <c r="I52" s="807"/>
      <c r="J52" s="807"/>
      <c r="K52" s="807"/>
      <c r="L52" s="807"/>
      <c r="M52" s="807"/>
      <c r="N52" s="807"/>
      <c r="O52" s="807"/>
      <c r="P52" s="807"/>
      <c r="Q52" s="807"/>
      <c r="R52" s="807"/>
      <c r="S52" s="807"/>
      <c r="T52" s="807"/>
      <c r="U52" s="807"/>
      <c r="V52" s="807"/>
      <c r="W52" s="807"/>
      <c r="X52" s="807"/>
      <c r="Y52" s="807"/>
      <c r="Z52" s="807"/>
      <c r="AA52" s="807"/>
      <c r="AB52" s="807"/>
      <c r="AC52" s="807"/>
      <c r="AD52" s="807"/>
      <c r="AE52" s="807"/>
      <c r="AF52" s="807"/>
      <c r="AG52" s="807"/>
      <c r="AH52" s="807"/>
      <c r="AI52" s="807"/>
      <c r="AJ52" s="807"/>
      <c r="AK52" s="808"/>
      <c r="AL52" s="764" t="s">
        <v>10</v>
      </c>
      <c r="AM52" s="757" t="s">
        <v>11</v>
      </c>
    </row>
    <row r="53" spans="1:91" x14ac:dyDescent="0.25">
      <c r="A53" s="795"/>
      <c r="B53" s="796"/>
      <c r="C53" s="914"/>
      <c r="D53" s="914"/>
      <c r="E53" s="915"/>
      <c r="F53" s="761" t="s">
        <v>16</v>
      </c>
      <c r="G53" s="775"/>
      <c r="H53" s="761" t="s">
        <v>17</v>
      </c>
      <c r="I53" s="775"/>
      <c r="J53" s="761" t="s">
        <v>18</v>
      </c>
      <c r="K53" s="775"/>
      <c r="L53" s="761" t="s">
        <v>19</v>
      </c>
      <c r="M53" s="775"/>
      <c r="N53" s="767" t="s">
        <v>20</v>
      </c>
      <c r="O53" s="768"/>
      <c r="P53" s="767" t="s">
        <v>21</v>
      </c>
      <c r="Q53" s="768"/>
      <c r="R53" s="767" t="s">
        <v>22</v>
      </c>
      <c r="S53" s="768"/>
      <c r="T53" s="767" t="s">
        <v>23</v>
      </c>
      <c r="U53" s="768"/>
      <c r="V53" s="767" t="s">
        <v>24</v>
      </c>
      <c r="W53" s="768"/>
      <c r="X53" s="767" t="s">
        <v>25</v>
      </c>
      <c r="Y53" s="768"/>
      <c r="Z53" s="767" t="s">
        <v>26</v>
      </c>
      <c r="AA53" s="768"/>
      <c r="AB53" s="767" t="s">
        <v>27</v>
      </c>
      <c r="AC53" s="768"/>
      <c r="AD53" s="767" t="s">
        <v>28</v>
      </c>
      <c r="AE53" s="768"/>
      <c r="AF53" s="767" t="s">
        <v>29</v>
      </c>
      <c r="AG53" s="768"/>
      <c r="AH53" s="767" t="s">
        <v>30</v>
      </c>
      <c r="AI53" s="768"/>
      <c r="AJ53" s="767" t="s">
        <v>31</v>
      </c>
      <c r="AK53" s="769"/>
      <c r="AL53" s="765"/>
      <c r="AM53" s="779"/>
    </row>
    <row r="54" spans="1:91" x14ac:dyDescent="0.25">
      <c r="A54" s="911"/>
      <c r="B54" s="912"/>
      <c r="C54" s="175" t="s">
        <v>34</v>
      </c>
      <c r="D54" s="176" t="s">
        <v>35</v>
      </c>
      <c r="E54" s="177" t="s">
        <v>36</v>
      </c>
      <c r="F54" s="12" t="s">
        <v>35</v>
      </c>
      <c r="G54" s="178" t="s">
        <v>36</v>
      </c>
      <c r="H54" s="12" t="s">
        <v>35</v>
      </c>
      <c r="I54" s="178" t="s">
        <v>36</v>
      </c>
      <c r="J54" s="12" t="s">
        <v>35</v>
      </c>
      <c r="K54" s="178" t="s">
        <v>36</v>
      </c>
      <c r="L54" s="12" t="s">
        <v>35</v>
      </c>
      <c r="M54" s="178" t="s">
        <v>36</v>
      </c>
      <c r="N54" s="12" t="s">
        <v>35</v>
      </c>
      <c r="O54" s="178" t="s">
        <v>36</v>
      </c>
      <c r="P54" s="12" t="s">
        <v>35</v>
      </c>
      <c r="Q54" s="178" t="s">
        <v>36</v>
      </c>
      <c r="R54" s="12" t="s">
        <v>35</v>
      </c>
      <c r="S54" s="178" t="s">
        <v>36</v>
      </c>
      <c r="T54" s="12" t="s">
        <v>35</v>
      </c>
      <c r="U54" s="178" t="s">
        <v>36</v>
      </c>
      <c r="V54" s="12" t="s">
        <v>35</v>
      </c>
      <c r="W54" s="178" t="s">
        <v>36</v>
      </c>
      <c r="X54" s="12" t="s">
        <v>35</v>
      </c>
      <c r="Y54" s="178" t="s">
        <v>36</v>
      </c>
      <c r="Z54" s="12" t="s">
        <v>35</v>
      </c>
      <c r="AA54" s="178" t="s">
        <v>36</v>
      </c>
      <c r="AB54" s="12" t="s">
        <v>35</v>
      </c>
      <c r="AC54" s="178" t="s">
        <v>36</v>
      </c>
      <c r="AD54" s="12" t="s">
        <v>35</v>
      </c>
      <c r="AE54" s="178" t="s">
        <v>36</v>
      </c>
      <c r="AF54" s="12" t="s">
        <v>35</v>
      </c>
      <c r="AG54" s="178" t="s">
        <v>36</v>
      </c>
      <c r="AH54" s="12" t="s">
        <v>35</v>
      </c>
      <c r="AI54" s="178" t="s">
        <v>36</v>
      </c>
      <c r="AJ54" s="179" t="s">
        <v>35</v>
      </c>
      <c r="AK54" s="180" t="s">
        <v>36</v>
      </c>
      <c r="AL54" s="766"/>
      <c r="AM54" s="899"/>
    </row>
    <row r="55" spans="1:91" x14ac:dyDescent="0.25">
      <c r="A55" s="809" t="s">
        <v>83</v>
      </c>
      <c r="B55" s="181" t="s">
        <v>38</v>
      </c>
      <c r="C55" s="18">
        <f>SUM(D55+E55)</f>
        <v>0</v>
      </c>
      <c r="D55" s="19">
        <f t="shared" ref="D55:E60" si="35">SUM(F55+H55+J55+L55+N55+P55+R55+T55+V55+X55+Z55+AB55+AD55+AF55+AH55+AJ55)</f>
        <v>0</v>
      </c>
      <c r="E55" s="20">
        <f t="shared" si="35"/>
        <v>0</v>
      </c>
      <c r="F55" s="21"/>
      <c r="G55" s="22"/>
      <c r="H55" s="21"/>
      <c r="I55" s="23"/>
      <c r="J55" s="21"/>
      <c r="K55" s="23"/>
      <c r="L55" s="21"/>
      <c r="M55" s="23"/>
      <c r="N55" s="24"/>
      <c r="O55" s="23"/>
      <c r="P55" s="24"/>
      <c r="Q55" s="23"/>
      <c r="R55" s="24"/>
      <c r="S55" s="23"/>
      <c r="T55" s="24"/>
      <c r="U55" s="23"/>
      <c r="V55" s="24"/>
      <c r="W55" s="23"/>
      <c r="X55" s="24"/>
      <c r="Y55" s="23"/>
      <c r="Z55" s="24"/>
      <c r="AA55" s="23"/>
      <c r="AB55" s="24"/>
      <c r="AC55" s="23"/>
      <c r="AD55" s="24"/>
      <c r="AE55" s="23"/>
      <c r="AF55" s="24"/>
      <c r="AG55" s="23"/>
      <c r="AH55" s="24"/>
      <c r="AI55" s="23"/>
      <c r="AJ55" s="24"/>
      <c r="AK55" s="25"/>
      <c r="AL55" s="163"/>
      <c r="AM55" s="165"/>
      <c r="AN55" t="str">
        <f t="shared" ref="AN55:AN76" si="36">CA55&amp;CB55&amp;CC55</f>
        <v/>
      </c>
      <c r="CA55" s="29" t="str">
        <f>IF(AND($C55&gt;0,AL55="")," * No olvide digitar la variable Pueblos Originarios. Digite cero si no tiene.",IF(AL55&gt;$C55," * La variable Pueblos Originarios no puede ser mayor al Total Ambos Sexos.",""))</f>
        <v/>
      </c>
      <c r="CB55" s="29" t="str">
        <f>IF(AND($C55&gt;0,AM55="")," * No olvide digitar la variable Migrantes. Digite cero si no tiene.",IF(AM55&gt;$C55," * La variable Migrantes no puede ser mayor al Total Ambos Sexos.",""))</f>
        <v/>
      </c>
      <c r="CK55" s="30">
        <f t="shared" ref="CK55:CK76" si="37">IF(AND(C55&gt;0,AL55=""),1,IF(AL55&gt;C55,1,0))</f>
        <v>0</v>
      </c>
      <c r="CL55" s="30">
        <f t="shared" ref="CL55:CL76" si="38">IF(AND(C55&gt;0,AM55=""),1,IF(AM55&gt;C55,1,0))</f>
        <v>0</v>
      </c>
    </row>
    <row r="56" spans="1:91" x14ac:dyDescent="0.25">
      <c r="A56" s="810"/>
      <c r="B56" s="182" t="s">
        <v>52</v>
      </c>
      <c r="C56" s="32">
        <f t="shared" ref="C56:C76" si="39">SUM(D56+E56)</f>
        <v>0</v>
      </c>
      <c r="D56" s="33">
        <f t="shared" si="35"/>
        <v>0</v>
      </c>
      <c r="E56" s="34">
        <f t="shared" si="35"/>
        <v>0</v>
      </c>
      <c r="F56" s="35"/>
      <c r="G56" s="36"/>
      <c r="H56" s="35"/>
      <c r="I56" s="37"/>
      <c r="J56" s="35"/>
      <c r="K56" s="37"/>
      <c r="L56" s="35"/>
      <c r="M56" s="37"/>
      <c r="N56" s="38"/>
      <c r="O56" s="37"/>
      <c r="P56" s="38"/>
      <c r="Q56" s="37"/>
      <c r="R56" s="38"/>
      <c r="S56" s="37"/>
      <c r="T56" s="38"/>
      <c r="U56" s="37"/>
      <c r="V56" s="38"/>
      <c r="W56" s="37"/>
      <c r="X56" s="38"/>
      <c r="Y56" s="37"/>
      <c r="Z56" s="38"/>
      <c r="AA56" s="37"/>
      <c r="AB56" s="38"/>
      <c r="AC56" s="37"/>
      <c r="AD56" s="38"/>
      <c r="AE56" s="37"/>
      <c r="AF56" s="38"/>
      <c r="AG56" s="37"/>
      <c r="AH56" s="38"/>
      <c r="AI56" s="37"/>
      <c r="AJ56" s="38"/>
      <c r="AK56" s="39"/>
      <c r="AL56" s="183"/>
      <c r="AM56" s="184"/>
      <c r="AN56" t="str">
        <f t="shared" si="36"/>
        <v/>
      </c>
      <c r="CA56" s="29" t="str">
        <f t="shared" ref="CA56:CA76" si="40">IF(AND($C56&gt;0,AL56="")," * No olvide digitar la variable Pueblos Originarios. Digite cero si no tiene.",IF(AL56&gt;$C56," * La variable Pueblos Originarios no puede ser mayor al Total Ambos Sexos.",""))</f>
        <v/>
      </c>
      <c r="CB56" s="29" t="str">
        <f t="shared" ref="CB56:CB76" si="41">IF(AND($C56&gt;0,AM56="")," * No olvide digitar la variable Migrantes. Digite cero si no tiene.",IF(AM56&gt;$C56," * La variable Migrantes no puede ser mayor al Total Ambos Sexos.",""))</f>
        <v/>
      </c>
      <c r="CK56" s="30">
        <f t="shared" si="37"/>
        <v>0</v>
      </c>
      <c r="CL56" s="30">
        <f t="shared" si="38"/>
        <v>0</v>
      </c>
    </row>
    <row r="57" spans="1:91" x14ac:dyDescent="0.25">
      <c r="A57" s="810"/>
      <c r="B57" s="182" t="s">
        <v>39</v>
      </c>
      <c r="C57" s="32">
        <f t="shared" si="39"/>
        <v>0</v>
      </c>
      <c r="D57" s="33">
        <f t="shared" si="35"/>
        <v>0</v>
      </c>
      <c r="E57" s="34">
        <f t="shared" si="35"/>
        <v>0</v>
      </c>
      <c r="F57" s="35"/>
      <c r="G57" s="36"/>
      <c r="H57" s="35"/>
      <c r="I57" s="37"/>
      <c r="J57" s="35"/>
      <c r="K57" s="37"/>
      <c r="L57" s="35"/>
      <c r="M57" s="37"/>
      <c r="N57" s="38"/>
      <c r="O57" s="37"/>
      <c r="P57" s="38"/>
      <c r="Q57" s="37"/>
      <c r="R57" s="38"/>
      <c r="S57" s="37"/>
      <c r="T57" s="38"/>
      <c r="U57" s="37"/>
      <c r="V57" s="38"/>
      <c r="W57" s="37"/>
      <c r="X57" s="38"/>
      <c r="Y57" s="37"/>
      <c r="Z57" s="38"/>
      <c r="AA57" s="37"/>
      <c r="AB57" s="38"/>
      <c r="AC57" s="37"/>
      <c r="AD57" s="38"/>
      <c r="AE57" s="37"/>
      <c r="AF57" s="38"/>
      <c r="AG57" s="37"/>
      <c r="AH57" s="38"/>
      <c r="AI57" s="37"/>
      <c r="AJ57" s="38"/>
      <c r="AK57" s="39"/>
      <c r="AL57" s="183"/>
      <c r="AM57" s="184"/>
      <c r="AN57" t="str">
        <f t="shared" si="36"/>
        <v/>
      </c>
      <c r="CA57" s="29" t="str">
        <f t="shared" si="40"/>
        <v/>
      </c>
      <c r="CB57" s="29" t="str">
        <f t="shared" si="41"/>
        <v/>
      </c>
      <c r="CK57" s="30">
        <f t="shared" si="37"/>
        <v>0</v>
      </c>
      <c r="CL57" s="30">
        <f t="shared" si="38"/>
        <v>0</v>
      </c>
    </row>
    <row r="58" spans="1:91" x14ac:dyDescent="0.25">
      <c r="A58" s="810"/>
      <c r="B58" s="182" t="s">
        <v>84</v>
      </c>
      <c r="C58" s="32">
        <f t="shared" si="39"/>
        <v>0</v>
      </c>
      <c r="D58" s="33">
        <f t="shared" si="35"/>
        <v>0</v>
      </c>
      <c r="E58" s="34">
        <f t="shared" si="35"/>
        <v>0</v>
      </c>
      <c r="F58" s="35"/>
      <c r="G58" s="36"/>
      <c r="H58" s="35"/>
      <c r="I58" s="37"/>
      <c r="J58" s="35"/>
      <c r="K58" s="37"/>
      <c r="L58" s="35"/>
      <c r="M58" s="37"/>
      <c r="N58" s="38"/>
      <c r="O58" s="37"/>
      <c r="P58" s="38"/>
      <c r="Q58" s="37"/>
      <c r="R58" s="38"/>
      <c r="S58" s="37"/>
      <c r="T58" s="38"/>
      <c r="U58" s="37"/>
      <c r="V58" s="38"/>
      <c r="W58" s="37"/>
      <c r="X58" s="38"/>
      <c r="Y58" s="37"/>
      <c r="Z58" s="38"/>
      <c r="AA58" s="37"/>
      <c r="AB58" s="38"/>
      <c r="AC58" s="37"/>
      <c r="AD58" s="38"/>
      <c r="AE58" s="37"/>
      <c r="AF58" s="38"/>
      <c r="AG58" s="37"/>
      <c r="AH58" s="38"/>
      <c r="AI58" s="37"/>
      <c r="AJ58" s="38"/>
      <c r="AK58" s="39"/>
      <c r="AL58" s="183"/>
      <c r="AM58" s="184"/>
      <c r="AN58" t="str">
        <f t="shared" si="36"/>
        <v/>
      </c>
      <c r="CA58" s="29" t="str">
        <f t="shared" si="40"/>
        <v/>
      </c>
      <c r="CB58" s="29" t="str">
        <f t="shared" si="41"/>
        <v/>
      </c>
      <c r="CK58" s="30">
        <f t="shared" si="37"/>
        <v>0</v>
      </c>
      <c r="CL58" s="30">
        <f t="shared" si="38"/>
        <v>0</v>
      </c>
    </row>
    <row r="59" spans="1:91" x14ac:dyDescent="0.25">
      <c r="A59" s="810"/>
      <c r="B59" s="182" t="s">
        <v>42</v>
      </c>
      <c r="C59" s="32">
        <f t="shared" si="39"/>
        <v>0</v>
      </c>
      <c r="D59" s="33">
        <f t="shared" si="35"/>
        <v>0</v>
      </c>
      <c r="E59" s="34">
        <f t="shared" si="35"/>
        <v>0</v>
      </c>
      <c r="F59" s="35"/>
      <c r="G59" s="36"/>
      <c r="H59" s="35"/>
      <c r="I59" s="37"/>
      <c r="J59" s="35"/>
      <c r="K59" s="37"/>
      <c r="L59" s="35"/>
      <c r="M59" s="37"/>
      <c r="N59" s="38"/>
      <c r="O59" s="37"/>
      <c r="P59" s="38"/>
      <c r="Q59" s="37"/>
      <c r="R59" s="38"/>
      <c r="S59" s="37"/>
      <c r="T59" s="38"/>
      <c r="U59" s="37"/>
      <c r="V59" s="38"/>
      <c r="W59" s="37"/>
      <c r="X59" s="38"/>
      <c r="Y59" s="37"/>
      <c r="Z59" s="38"/>
      <c r="AA59" s="37"/>
      <c r="AB59" s="38"/>
      <c r="AC59" s="37"/>
      <c r="AD59" s="38"/>
      <c r="AE59" s="37"/>
      <c r="AF59" s="38"/>
      <c r="AG59" s="37"/>
      <c r="AH59" s="38"/>
      <c r="AI59" s="37"/>
      <c r="AJ59" s="38"/>
      <c r="AK59" s="39"/>
      <c r="AL59" s="183"/>
      <c r="AM59" s="184"/>
      <c r="AN59" t="str">
        <f t="shared" si="36"/>
        <v/>
      </c>
      <c r="CA59" s="29" t="str">
        <f t="shared" si="40"/>
        <v/>
      </c>
      <c r="CB59" s="29" t="str">
        <f t="shared" si="41"/>
        <v/>
      </c>
      <c r="CK59" s="30">
        <f t="shared" si="37"/>
        <v>0</v>
      </c>
      <c r="CL59" s="30">
        <f t="shared" si="38"/>
        <v>0</v>
      </c>
    </row>
    <row r="60" spans="1:91" x14ac:dyDescent="0.25">
      <c r="A60" s="916"/>
      <c r="B60" s="185" t="s">
        <v>85</v>
      </c>
      <c r="C60" s="186">
        <f t="shared" si="39"/>
        <v>0</v>
      </c>
      <c r="D60" s="54">
        <f t="shared" si="35"/>
        <v>0</v>
      </c>
      <c r="E60" s="187">
        <f t="shared" si="35"/>
        <v>0</v>
      </c>
      <c r="F60" s="95"/>
      <c r="G60" s="97"/>
      <c r="H60" s="95"/>
      <c r="I60" s="96"/>
      <c r="J60" s="95"/>
      <c r="K60" s="96"/>
      <c r="L60" s="95"/>
      <c r="M60" s="96"/>
      <c r="N60" s="98"/>
      <c r="O60" s="96"/>
      <c r="P60" s="98"/>
      <c r="Q60" s="96"/>
      <c r="R60" s="98"/>
      <c r="S60" s="96"/>
      <c r="T60" s="98"/>
      <c r="U60" s="96"/>
      <c r="V60" s="98"/>
      <c r="W60" s="96"/>
      <c r="X60" s="98"/>
      <c r="Y60" s="96"/>
      <c r="Z60" s="98"/>
      <c r="AA60" s="96"/>
      <c r="AB60" s="98"/>
      <c r="AC60" s="96"/>
      <c r="AD60" s="98"/>
      <c r="AE60" s="96"/>
      <c r="AF60" s="98"/>
      <c r="AG60" s="96"/>
      <c r="AH60" s="98"/>
      <c r="AI60" s="96"/>
      <c r="AJ60" s="98"/>
      <c r="AK60" s="99"/>
      <c r="AL60" s="188"/>
      <c r="AM60" s="189"/>
      <c r="AN60" t="str">
        <f t="shared" si="36"/>
        <v/>
      </c>
      <c r="CA60" s="29" t="str">
        <f t="shared" si="40"/>
        <v/>
      </c>
      <c r="CB60" s="29" t="str">
        <f t="shared" si="41"/>
        <v/>
      </c>
      <c r="CK60" s="30">
        <f t="shared" si="37"/>
        <v>0</v>
      </c>
      <c r="CL60" s="30">
        <f t="shared" si="38"/>
        <v>0</v>
      </c>
    </row>
    <row r="61" spans="1:91" ht="15" customHeight="1" x14ac:dyDescent="0.25">
      <c r="A61" s="809" t="s">
        <v>86</v>
      </c>
      <c r="B61" s="181" t="s">
        <v>39</v>
      </c>
      <c r="C61" s="18">
        <f t="shared" si="39"/>
        <v>0</v>
      </c>
      <c r="D61" s="19">
        <f t="shared" ref="D61:E66" si="42">SUM(H61+J61+L61)</f>
        <v>0</v>
      </c>
      <c r="E61" s="20">
        <f t="shared" si="42"/>
        <v>0</v>
      </c>
      <c r="F61" s="190"/>
      <c r="G61" s="191"/>
      <c r="H61" s="21"/>
      <c r="I61" s="23"/>
      <c r="J61" s="21"/>
      <c r="K61" s="23"/>
      <c r="L61" s="21"/>
      <c r="M61" s="23"/>
      <c r="N61" s="192"/>
      <c r="O61" s="193"/>
      <c r="P61" s="192"/>
      <c r="Q61" s="193"/>
      <c r="R61" s="192"/>
      <c r="S61" s="193"/>
      <c r="T61" s="192"/>
      <c r="U61" s="193"/>
      <c r="V61" s="192"/>
      <c r="W61" s="193"/>
      <c r="X61" s="192"/>
      <c r="Y61" s="193"/>
      <c r="Z61" s="192"/>
      <c r="AA61" s="193"/>
      <c r="AB61" s="192"/>
      <c r="AC61" s="193"/>
      <c r="AD61" s="192"/>
      <c r="AE61" s="193"/>
      <c r="AF61" s="192"/>
      <c r="AG61" s="193"/>
      <c r="AH61" s="190"/>
      <c r="AI61" s="193"/>
      <c r="AJ61" s="192"/>
      <c r="AK61" s="194"/>
      <c r="AL61" s="163"/>
      <c r="AM61" s="165"/>
      <c r="AN61" t="str">
        <f t="shared" si="36"/>
        <v/>
      </c>
      <c r="CA61" s="29" t="str">
        <f t="shared" si="40"/>
        <v/>
      </c>
      <c r="CB61" s="29" t="str">
        <f t="shared" si="41"/>
        <v/>
      </c>
      <c r="CK61" s="30">
        <f t="shared" si="37"/>
        <v>0</v>
      </c>
      <c r="CL61" s="30">
        <f t="shared" si="38"/>
        <v>0</v>
      </c>
    </row>
    <row r="62" spans="1:91" x14ac:dyDescent="0.25">
      <c r="A62" s="916"/>
      <c r="B62" s="182" t="s">
        <v>42</v>
      </c>
      <c r="C62" s="186">
        <f t="shared" si="39"/>
        <v>0</v>
      </c>
      <c r="D62" s="54">
        <f t="shared" si="42"/>
        <v>0</v>
      </c>
      <c r="E62" s="187">
        <f t="shared" si="42"/>
        <v>0</v>
      </c>
      <c r="F62" s="195"/>
      <c r="G62" s="196"/>
      <c r="H62" s="95"/>
      <c r="I62" s="96"/>
      <c r="J62" s="95"/>
      <c r="K62" s="96"/>
      <c r="L62" s="95"/>
      <c r="M62" s="96"/>
      <c r="N62" s="197"/>
      <c r="O62" s="198"/>
      <c r="P62" s="197"/>
      <c r="Q62" s="198"/>
      <c r="R62" s="197"/>
      <c r="S62" s="198"/>
      <c r="T62" s="197"/>
      <c r="U62" s="198"/>
      <c r="V62" s="197"/>
      <c r="W62" s="198"/>
      <c r="X62" s="197"/>
      <c r="Y62" s="198"/>
      <c r="Z62" s="197"/>
      <c r="AA62" s="198"/>
      <c r="AB62" s="197"/>
      <c r="AC62" s="198"/>
      <c r="AD62" s="197"/>
      <c r="AE62" s="198"/>
      <c r="AF62" s="197"/>
      <c r="AG62" s="198"/>
      <c r="AH62" s="195"/>
      <c r="AI62" s="198"/>
      <c r="AJ62" s="197"/>
      <c r="AK62" s="199"/>
      <c r="AL62" s="188"/>
      <c r="AM62" s="189"/>
      <c r="AN62" t="str">
        <f t="shared" si="36"/>
        <v/>
      </c>
      <c r="CA62" s="29" t="str">
        <f t="shared" si="40"/>
        <v/>
      </c>
      <c r="CB62" s="29" t="str">
        <f t="shared" si="41"/>
        <v/>
      </c>
      <c r="CK62" s="30">
        <f t="shared" si="37"/>
        <v>0</v>
      </c>
      <c r="CL62" s="30">
        <f t="shared" si="38"/>
        <v>0</v>
      </c>
    </row>
    <row r="63" spans="1:91" ht="15" customHeight="1" x14ac:dyDescent="0.25">
      <c r="A63" s="809" t="s">
        <v>87</v>
      </c>
      <c r="B63" s="181" t="s">
        <v>38</v>
      </c>
      <c r="C63" s="18">
        <f t="shared" si="39"/>
        <v>0</v>
      </c>
      <c r="D63" s="19">
        <f t="shared" si="42"/>
        <v>0</v>
      </c>
      <c r="E63" s="20">
        <f t="shared" si="42"/>
        <v>0</v>
      </c>
      <c r="F63" s="190"/>
      <c r="G63" s="191"/>
      <c r="H63" s="21"/>
      <c r="I63" s="23"/>
      <c r="J63" s="21"/>
      <c r="K63" s="23"/>
      <c r="L63" s="21"/>
      <c r="M63" s="23"/>
      <c r="N63" s="192"/>
      <c r="O63" s="193"/>
      <c r="P63" s="192"/>
      <c r="Q63" s="193"/>
      <c r="R63" s="192"/>
      <c r="S63" s="193"/>
      <c r="T63" s="192"/>
      <c r="U63" s="193"/>
      <c r="V63" s="192"/>
      <c r="W63" s="193"/>
      <c r="X63" s="192"/>
      <c r="Y63" s="193"/>
      <c r="Z63" s="192"/>
      <c r="AA63" s="193"/>
      <c r="AB63" s="192"/>
      <c r="AC63" s="193"/>
      <c r="AD63" s="192"/>
      <c r="AE63" s="193"/>
      <c r="AF63" s="192"/>
      <c r="AG63" s="193"/>
      <c r="AH63" s="190"/>
      <c r="AI63" s="193"/>
      <c r="AJ63" s="192"/>
      <c r="AK63" s="194"/>
      <c r="AL63" s="163"/>
      <c r="AM63" s="165"/>
      <c r="AN63" t="str">
        <f t="shared" si="36"/>
        <v/>
      </c>
      <c r="CA63" s="29" t="str">
        <f t="shared" si="40"/>
        <v/>
      </c>
      <c r="CB63" s="29" t="str">
        <f t="shared" si="41"/>
        <v/>
      </c>
      <c r="CK63" s="30">
        <f t="shared" si="37"/>
        <v>0</v>
      </c>
      <c r="CL63" s="30">
        <f t="shared" si="38"/>
        <v>0</v>
      </c>
    </row>
    <row r="64" spans="1:91" x14ac:dyDescent="0.25">
      <c r="A64" s="810"/>
      <c r="B64" s="182" t="s">
        <v>52</v>
      </c>
      <c r="C64" s="32">
        <f t="shared" si="39"/>
        <v>0</v>
      </c>
      <c r="D64" s="33">
        <f t="shared" si="42"/>
        <v>0</v>
      </c>
      <c r="E64" s="34">
        <f t="shared" si="42"/>
        <v>0</v>
      </c>
      <c r="F64" s="200"/>
      <c r="G64" s="201"/>
      <c r="H64" s="35"/>
      <c r="I64" s="37"/>
      <c r="J64" s="35"/>
      <c r="K64" s="37"/>
      <c r="L64" s="35"/>
      <c r="M64" s="37"/>
      <c r="N64" s="202"/>
      <c r="O64" s="203"/>
      <c r="P64" s="202"/>
      <c r="Q64" s="203"/>
      <c r="R64" s="202"/>
      <c r="S64" s="203"/>
      <c r="T64" s="202"/>
      <c r="U64" s="203"/>
      <c r="V64" s="202"/>
      <c r="W64" s="203"/>
      <c r="X64" s="202"/>
      <c r="Y64" s="203"/>
      <c r="Z64" s="202"/>
      <c r="AA64" s="203"/>
      <c r="AB64" s="202"/>
      <c r="AC64" s="203"/>
      <c r="AD64" s="202"/>
      <c r="AE64" s="203"/>
      <c r="AF64" s="202"/>
      <c r="AG64" s="203"/>
      <c r="AH64" s="200"/>
      <c r="AI64" s="203"/>
      <c r="AJ64" s="202"/>
      <c r="AK64" s="204"/>
      <c r="AL64" s="183"/>
      <c r="AM64" s="184"/>
      <c r="AN64" t="str">
        <f t="shared" si="36"/>
        <v/>
      </c>
      <c r="CA64" s="29" t="str">
        <f t="shared" si="40"/>
        <v/>
      </c>
      <c r="CB64" s="29" t="str">
        <f t="shared" si="41"/>
        <v/>
      </c>
      <c r="CK64" s="30">
        <f t="shared" si="37"/>
        <v>0</v>
      </c>
      <c r="CL64" s="30">
        <f t="shared" si="38"/>
        <v>0</v>
      </c>
    </row>
    <row r="65" spans="1:90" x14ac:dyDescent="0.25">
      <c r="A65" s="810"/>
      <c r="B65" s="182" t="s">
        <v>39</v>
      </c>
      <c r="C65" s="32">
        <f t="shared" si="39"/>
        <v>0</v>
      </c>
      <c r="D65" s="33">
        <f t="shared" si="42"/>
        <v>0</v>
      </c>
      <c r="E65" s="34">
        <f t="shared" si="42"/>
        <v>0</v>
      </c>
      <c r="F65" s="200"/>
      <c r="G65" s="201"/>
      <c r="H65" s="35"/>
      <c r="I65" s="37"/>
      <c r="J65" s="35"/>
      <c r="K65" s="37"/>
      <c r="L65" s="35"/>
      <c r="M65" s="37"/>
      <c r="N65" s="202"/>
      <c r="O65" s="203"/>
      <c r="P65" s="202"/>
      <c r="Q65" s="203"/>
      <c r="R65" s="202"/>
      <c r="S65" s="203"/>
      <c r="T65" s="202"/>
      <c r="U65" s="203"/>
      <c r="V65" s="202"/>
      <c r="W65" s="203"/>
      <c r="X65" s="202"/>
      <c r="Y65" s="203"/>
      <c r="Z65" s="202"/>
      <c r="AA65" s="203"/>
      <c r="AB65" s="202"/>
      <c r="AC65" s="203"/>
      <c r="AD65" s="202"/>
      <c r="AE65" s="203"/>
      <c r="AF65" s="202"/>
      <c r="AG65" s="203"/>
      <c r="AH65" s="200"/>
      <c r="AI65" s="203"/>
      <c r="AJ65" s="202"/>
      <c r="AK65" s="204"/>
      <c r="AL65" s="183"/>
      <c r="AM65" s="184"/>
      <c r="AN65" t="str">
        <f t="shared" si="36"/>
        <v/>
      </c>
      <c r="CA65" s="29" t="str">
        <f t="shared" si="40"/>
        <v/>
      </c>
      <c r="CB65" s="29" t="str">
        <f t="shared" si="41"/>
        <v/>
      </c>
      <c r="CK65" s="30">
        <f t="shared" si="37"/>
        <v>0</v>
      </c>
      <c r="CL65" s="30">
        <f t="shared" si="38"/>
        <v>0</v>
      </c>
    </row>
    <row r="66" spans="1:90" x14ac:dyDescent="0.25">
      <c r="A66" s="916"/>
      <c r="B66" s="182" t="s">
        <v>42</v>
      </c>
      <c r="C66" s="186">
        <f t="shared" si="39"/>
        <v>0</v>
      </c>
      <c r="D66" s="54">
        <f t="shared" si="42"/>
        <v>0</v>
      </c>
      <c r="E66" s="187">
        <f t="shared" si="42"/>
        <v>0</v>
      </c>
      <c r="F66" s="195"/>
      <c r="G66" s="196"/>
      <c r="H66" s="95"/>
      <c r="I66" s="96"/>
      <c r="J66" s="95"/>
      <c r="K66" s="96"/>
      <c r="L66" s="95"/>
      <c r="M66" s="96"/>
      <c r="N66" s="197"/>
      <c r="O66" s="198"/>
      <c r="P66" s="197"/>
      <c r="Q66" s="198"/>
      <c r="R66" s="197"/>
      <c r="S66" s="198"/>
      <c r="T66" s="197"/>
      <c r="U66" s="198"/>
      <c r="V66" s="197"/>
      <c r="W66" s="198"/>
      <c r="X66" s="197"/>
      <c r="Y66" s="198"/>
      <c r="Z66" s="197"/>
      <c r="AA66" s="198"/>
      <c r="AB66" s="197"/>
      <c r="AC66" s="198"/>
      <c r="AD66" s="197"/>
      <c r="AE66" s="198"/>
      <c r="AF66" s="197"/>
      <c r="AG66" s="198"/>
      <c r="AH66" s="195"/>
      <c r="AI66" s="198"/>
      <c r="AJ66" s="197"/>
      <c r="AK66" s="199"/>
      <c r="AL66" s="188"/>
      <c r="AM66" s="189"/>
      <c r="AN66" t="str">
        <f t="shared" si="36"/>
        <v/>
      </c>
      <c r="CA66" s="29" t="str">
        <f t="shared" si="40"/>
        <v/>
      </c>
      <c r="CB66" s="29" t="str">
        <f t="shared" si="41"/>
        <v/>
      </c>
      <c r="CK66" s="30">
        <f t="shared" si="37"/>
        <v>0</v>
      </c>
      <c r="CL66" s="30">
        <f t="shared" si="38"/>
        <v>0</v>
      </c>
    </row>
    <row r="67" spans="1:90" x14ac:dyDescent="0.25">
      <c r="A67" s="809" t="s">
        <v>88</v>
      </c>
      <c r="B67" s="181" t="s">
        <v>38</v>
      </c>
      <c r="C67" s="18">
        <f t="shared" si="39"/>
        <v>0</v>
      </c>
      <c r="D67" s="19">
        <f t="shared" ref="D67:D76" si="43">SUM(H67+J67+L67+N67+P67+R67+T67+V67+X67+Z67+AB67+AD67+AF67+AH67+AJ67)</f>
        <v>0</v>
      </c>
      <c r="E67" s="20">
        <f t="shared" ref="E67:E76" si="44">SUM(I67+K67+M67+O67+Q67+S67+U67+W67+Y67+AA67+AC67+AE67+AG67+AI67+AK67)</f>
        <v>0</v>
      </c>
      <c r="F67" s="190"/>
      <c r="G67" s="193"/>
      <c r="H67" s="21"/>
      <c r="I67" s="23"/>
      <c r="J67" s="21"/>
      <c r="K67" s="23"/>
      <c r="L67" s="21"/>
      <c r="M67" s="23"/>
      <c r="N67" s="21"/>
      <c r="O67" s="23"/>
      <c r="P67" s="21"/>
      <c r="Q67" s="23"/>
      <c r="R67" s="21"/>
      <c r="S67" s="23"/>
      <c r="T67" s="21"/>
      <c r="U67" s="23"/>
      <c r="V67" s="21"/>
      <c r="W67" s="23"/>
      <c r="X67" s="21"/>
      <c r="Y67" s="23"/>
      <c r="Z67" s="21"/>
      <c r="AA67" s="23"/>
      <c r="AB67" s="21"/>
      <c r="AC67" s="23"/>
      <c r="AD67" s="21"/>
      <c r="AE67" s="23"/>
      <c r="AF67" s="21"/>
      <c r="AG67" s="23"/>
      <c r="AH67" s="21"/>
      <c r="AI67" s="23"/>
      <c r="AJ67" s="21"/>
      <c r="AK67" s="25"/>
      <c r="AL67" s="163"/>
      <c r="AM67" s="165"/>
      <c r="AN67" t="str">
        <f t="shared" si="36"/>
        <v/>
      </c>
      <c r="CA67" s="29" t="str">
        <f t="shared" si="40"/>
        <v/>
      </c>
      <c r="CB67" s="29" t="str">
        <f t="shared" si="41"/>
        <v/>
      </c>
      <c r="CK67" s="30">
        <f t="shared" si="37"/>
        <v>0</v>
      </c>
      <c r="CL67" s="30">
        <f t="shared" si="38"/>
        <v>0</v>
      </c>
    </row>
    <row r="68" spans="1:90" x14ac:dyDescent="0.25">
      <c r="A68" s="916"/>
      <c r="B68" s="182" t="s">
        <v>52</v>
      </c>
      <c r="C68" s="43">
        <f t="shared" si="39"/>
        <v>0</v>
      </c>
      <c r="D68" s="44">
        <f t="shared" si="43"/>
        <v>0</v>
      </c>
      <c r="E68" s="187">
        <f t="shared" si="44"/>
        <v>0</v>
      </c>
      <c r="F68" s="195"/>
      <c r="G68" s="198"/>
      <c r="H68" s="95"/>
      <c r="I68" s="96"/>
      <c r="J68" s="95"/>
      <c r="K68" s="96"/>
      <c r="L68" s="95"/>
      <c r="M68" s="96"/>
      <c r="N68" s="95"/>
      <c r="O68" s="96"/>
      <c r="P68" s="95"/>
      <c r="Q68" s="96"/>
      <c r="R68" s="95"/>
      <c r="S68" s="96"/>
      <c r="T68" s="95"/>
      <c r="U68" s="96"/>
      <c r="V68" s="95"/>
      <c r="W68" s="96"/>
      <c r="X68" s="95"/>
      <c r="Y68" s="96"/>
      <c r="Z68" s="95"/>
      <c r="AA68" s="96"/>
      <c r="AB68" s="95"/>
      <c r="AC68" s="96"/>
      <c r="AD68" s="95"/>
      <c r="AE68" s="96"/>
      <c r="AF68" s="95"/>
      <c r="AG68" s="96"/>
      <c r="AH68" s="95"/>
      <c r="AI68" s="96"/>
      <c r="AJ68" s="95"/>
      <c r="AK68" s="99"/>
      <c r="AL68" s="188"/>
      <c r="AM68" s="189"/>
      <c r="AN68" t="str">
        <f t="shared" si="36"/>
        <v/>
      </c>
      <c r="CA68" s="29" t="str">
        <f t="shared" si="40"/>
        <v/>
      </c>
      <c r="CB68" s="29" t="str">
        <f t="shared" si="41"/>
        <v/>
      </c>
      <c r="CK68" s="30">
        <f t="shared" si="37"/>
        <v>0</v>
      </c>
      <c r="CL68" s="30">
        <f t="shared" si="38"/>
        <v>0</v>
      </c>
    </row>
    <row r="69" spans="1:90" x14ac:dyDescent="0.25">
      <c r="A69" s="809" t="s">
        <v>89</v>
      </c>
      <c r="B69" s="181" t="s">
        <v>38</v>
      </c>
      <c r="C69" s="18">
        <f t="shared" si="39"/>
        <v>0</v>
      </c>
      <c r="D69" s="19">
        <f t="shared" si="43"/>
        <v>0</v>
      </c>
      <c r="E69" s="20">
        <f t="shared" si="44"/>
        <v>0</v>
      </c>
      <c r="F69" s="190"/>
      <c r="G69" s="191"/>
      <c r="H69" s="21"/>
      <c r="I69" s="23"/>
      <c r="J69" s="21"/>
      <c r="K69" s="23"/>
      <c r="L69" s="21"/>
      <c r="M69" s="23"/>
      <c r="N69" s="21"/>
      <c r="O69" s="23"/>
      <c r="P69" s="21"/>
      <c r="Q69" s="23"/>
      <c r="R69" s="21"/>
      <c r="S69" s="23"/>
      <c r="T69" s="21"/>
      <c r="U69" s="23"/>
      <c r="V69" s="21"/>
      <c r="W69" s="23"/>
      <c r="X69" s="21"/>
      <c r="Y69" s="23"/>
      <c r="Z69" s="21"/>
      <c r="AA69" s="23"/>
      <c r="AB69" s="21"/>
      <c r="AC69" s="23"/>
      <c r="AD69" s="21"/>
      <c r="AE69" s="23"/>
      <c r="AF69" s="21"/>
      <c r="AG69" s="23"/>
      <c r="AH69" s="21"/>
      <c r="AI69" s="23"/>
      <c r="AJ69" s="21"/>
      <c r="AK69" s="25"/>
      <c r="AL69" s="163"/>
      <c r="AM69" s="165"/>
      <c r="AN69" t="str">
        <f t="shared" si="36"/>
        <v/>
      </c>
      <c r="CA69" s="29" t="str">
        <f t="shared" si="40"/>
        <v/>
      </c>
      <c r="CB69" s="29" t="str">
        <f t="shared" si="41"/>
        <v/>
      </c>
      <c r="CK69" s="30">
        <f t="shared" si="37"/>
        <v>0</v>
      </c>
      <c r="CL69" s="30">
        <f t="shared" si="38"/>
        <v>0</v>
      </c>
    </row>
    <row r="70" spans="1:90" x14ac:dyDescent="0.25">
      <c r="A70" s="916"/>
      <c r="B70" s="182" t="s">
        <v>52</v>
      </c>
      <c r="C70" s="186">
        <f t="shared" si="39"/>
        <v>0</v>
      </c>
      <c r="D70" s="54">
        <f t="shared" si="43"/>
        <v>0</v>
      </c>
      <c r="E70" s="187">
        <f t="shared" si="44"/>
        <v>0</v>
      </c>
      <c r="F70" s="195"/>
      <c r="G70" s="196"/>
      <c r="H70" s="95"/>
      <c r="I70" s="96"/>
      <c r="J70" s="95"/>
      <c r="K70" s="96"/>
      <c r="L70" s="95"/>
      <c r="M70" s="96"/>
      <c r="N70" s="95"/>
      <c r="O70" s="96"/>
      <c r="P70" s="95"/>
      <c r="Q70" s="96"/>
      <c r="R70" s="95"/>
      <c r="S70" s="96"/>
      <c r="T70" s="95"/>
      <c r="U70" s="96"/>
      <c r="V70" s="95"/>
      <c r="W70" s="96"/>
      <c r="X70" s="95"/>
      <c r="Y70" s="96"/>
      <c r="Z70" s="95"/>
      <c r="AA70" s="96"/>
      <c r="AB70" s="95"/>
      <c r="AC70" s="96"/>
      <c r="AD70" s="95"/>
      <c r="AE70" s="96"/>
      <c r="AF70" s="95"/>
      <c r="AG70" s="96"/>
      <c r="AH70" s="95"/>
      <c r="AI70" s="96"/>
      <c r="AJ70" s="95"/>
      <c r="AK70" s="99"/>
      <c r="AL70" s="188"/>
      <c r="AM70" s="189"/>
      <c r="AN70" t="str">
        <f t="shared" si="36"/>
        <v/>
      </c>
      <c r="CA70" s="29" t="str">
        <f t="shared" si="40"/>
        <v/>
      </c>
      <c r="CB70" s="29" t="str">
        <f t="shared" si="41"/>
        <v/>
      </c>
      <c r="CK70" s="30">
        <f t="shared" si="37"/>
        <v>0</v>
      </c>
      <c r="CL70" s="30">
        <f t="shared" si="38"/>
        <v>0</v>
      </c>
    </row>
    <row r="71" spans="1:90" ht="15" customHeight="1" x14ac:dyDescent="0.25">
      <c r="A71" s="809" t="s">
        <v>90</v>
      </c>
      <c r="B71" s="181" t="s">
        <v>38</v>
      </c>
      <c r="C71" s="18">
        <f t="shared" si="39"/>
        <v>0</v>
      </c>
      <c r="D71" s="19">
        <f t="shared" si="43"/>
        <v>0</v>
      </c>
      <c r="E71" s="20">
        <f t="shared" si="44"/>
        <v>0</v>
      </c>
      <c r="F71" s="190"/>
      <c r="G71" s="191"/>
      <c r="H71" s="21"/>
      <c r="I71" s="23"/>
      <c r="J71" s="21"/>
      <c r="K71" s="23"/>
      <c r="L71" s="21"/>
      <c r="M71" s="23"/>
      <c r="N71" s="21"/>
      <c r="O71" s="23"/>
      <c r="P71" s="21"/>
      <c r="Q71" s="23"/>
      <c r="R71" s="21"/>
      <c r="S71" s="23"/>
      <c r="T71" s="21"/>
      <c r="U71" s="23"/>
      <c r="V71" s="21"/>
      <c r="W71" s="23"/>
      <c r="X71" s="21"/>
      <c r="Y71" s="23"/>
      <c r="Z71" s="21"/>
      <c r="AA71" s="23"/>
      <c r="AB71" s="21"/>
      <c r="AC71" s="23"/>
      <c r="AD71" s="21"/>
      <c r="AE71" s="23"/>
      <c r="AF71" s="21"/>
      <c r="AG71" s="23"/>
      <c r="AH71" s="21"/>
      <c r="AI71" s="23"/>
      <c r="AJ71" s="21"/>
      <c r="AK71" s="25"/>
      <c r="AL71" s="163"/>
      <c r="AM71" s="165"/>
      <c r="AN71" t="str">
        <f t="shared" si="36"/>
        <v/>
      </c>
      <c r="CA71" s="29" t="str">
        <f t="shared" si="40"/>
        <v/>
      </c>
      <c r="CB71" s="29" t="str">
        <f t="shared" si="41"/>
        <v/>
      </c>
      <c r="CK71" s="30">
        <f t="shared" si="37"/>
        <v>0</v>
      </c>
      <c r="CL71" s="30">
        <f t="shared" si="38"/>
        <v>0</v>
      </c>
    </row>
    <row r="72" spans="1:90" x14ac:dyDescent="0.25">
      <c r="A72" s="810"/>
      <c r="B72" s="182" t="s">
        <v>52</v>
      </c>
      <c r="C72" s="32">
        <f t="shared" si="39"/>
        <v>0</v>
      </c>
      <c r="D72" s="33">
        <f t="shared" si="43"/>
        <v>0</v>
      </c>
      <c r="E72" s="34">
        <f t="shared" si="44"/>
        <v>0</v>
      </c>
      <c r="F72" s="200"/>
      <c r="G72" s="201"/>
      <c r="H72" s="35"/>
      <c r="I72" s="37"/>
      <c r="J72" s="35"/>
      <c r="K72" s="37"/>
      <c r="L72" s="35"/>
      <c r="M72" s="37"/>
      <c r="N72" s="35"/>
      <c r="O72" s="37"/>
      <c r="P72" s="35"/>
      <c r="Q72" s="37"/>
      <c r="R72" s="35"/>
      <c r="S72" s="37"/>
      <c r="T72" s="35"/>
      <c r="U72" s="37"/>
      <c r="V72" s="35"/>
      <c r="W72" s="37"/>
      <c r="X72" s="35"/>
      <c r="Y72" s="37"/>
      <c r="Z72" s="35"/>
      <c r="AA72" s="37"/>
      <c r="AB72" s="35"/>
      <c r="AC72" s="37"/>
      <c r="AD72" s="35"/>
      <c r="AE72" s="37"/>
      <c r="AF72" s="35"/>
      <c r="AG72" s="37"/>
      <c r="AH72" s="35"/>
      <c r="AI72" s="37"/>
      <c r="AJ72" s="35"/>
      <c r="AK72" s="39"/>
      <c r="AL72" s="183"/>
      <c r="AM72" s="184"/>
      <c r="AN72" t="str">
        <f t="shared" si="36"/>
        <v/>
      </c>
      <c r="CA72" s="29" t="str">
        <f t="shared" si="40"/>
        <v/>
      </c>
      <c r="CB72" s="29" t="str">
        <f t="shared" si="41"/>
        <v/>
      </c>
      <c r="CK72" s="30">
        <f t="shared" si="37"/>
        <v>0</v>
      </c>
      <c r="CL72" s="30">
        <f t="shared" si="38"/>
        <v>0</v>
      </c>
    </row>
    <row r="73" spans="1:90" x14ac:dyDescent="0.25">
      <c r="A73" s="810"/>
      <c r="B73" s="182" t="s">
        <v>39</v>
      </c>
      <c r="C73" s="32">
        <f t="shared" si="39"/>
        <v>0</v>
      </c>
      <c r="D73" s="33">
        <f t="shared" si="43"/>
        <v>0</v>
      </c>
      <c r="E73" s="34">
        <f t="shared" si="44"/>
        <v>0</v>
      </c>
      <c r="F73" s="200"/>
      <c r="G73" s="201"/>
      <c r="H73" s="35"/>
      <c r="I73" s="37"/>
      <c r="J73" s="35"/>
      <c r="K73" s="37"/>
      <c r="L73" s="35"/>
      <c r="M73" s="37"/>
      <c r="N73" s="35"/>
      <c r="O73" s="37"/>
      <c r="P73" s="35"/>
      <c r="Q73" s="37"/>
      <c r="R73" s="35"/>
      <c r="S73" s="37"/>
      <c r="T73" s="35"/>
      <c r="U73" s="37"/>
      <c r="V73" s="35"/>
      <c r="W73" s="37"/>
      <c r="X73" s="35"/>
      <c r="Y73" s="37"/>
      <c r="Z73" s="35"/>
      <c r="AA73" s="37"/>
      <c r="AB73" s="35"/>
      <c r="AC73" s="37"/>
      <c r="AD73" s="35"/>
      <c r="AE73" s="37"/>
      <c r="AF73" s="35"/>
      <c r="AG73" s="37"/>
      <c r="AH73" s="35"/>
      <c r="AI73" s="37"/>
      <c r="AJ73" s="35"/>
      <c r="AK73" s="39"/>
      <c r="AL73" s="183"/>
      <c r="AM73" s="184"/>
      <c r="AN73" t="str">
        <f t="shared" si="36"/>
        <v/>
      </c>
      <c r="CA73" s="29" t="str">
        <f t="shared" si="40"/>
        <v/>
      </c>
      <c r="CB73" s="29" t="str">
        <f t="shared" si="41"/>
        <v/>
      </c>
      <c r="CK73" s="30">
        <f t="shared" si="37"/>
        <v>0</v>
      </c>
      <c r="CL73" s="30">
        <f t="shared" si="38"/>
        <v>0</v>
      </c>
    </row>
    <row r="74" spans="1:90" x14ac:dyDescent="0.25">
      <c r="A74" s="810"/>
      <c r="B74" s="182" t="s">
        <v>84</v>
      </c>
      <c r="C74" s="32">
        <f t="shared" si="39"/>
        <v>0</v>
      </c>
      <c r="D74" s="33">
        <f t="shared" si="43"/>
        <v>0</v>
      </c>
      <c r="E74" s="34">
        <f t="shared" si="44"/>
        <v>0</v>
      </c>
      <c r="F74" s="200"/>
      <c r="G74" s="201"/>
      <c r="H74" s="35"/>
      <c r="I74" s="37"/>
      <c r="J74" s="35"/>
      <c r="K74" s="37"/>
      <c r="L74" s="35"/>
      <c r="M74" s="37"/>
      <c r="N74" s="35"/>
      <c r="O74" s="37"/>
      <c r="P74" s="35"/>
      <c r="Q74" s="37"/>
      <c r="R74" s="35"/>
      <c r="S74" s="37"/>
      <c r="T74" s="35"/>
      <c r="U74" s="37"/>
      <c r="V74" s="35"/>
      <c r="W74" s="37"/>
      <c r="X74" s="35"/>
      <c r="Y74" s="37"/>
      <c r="Z74" s="35"/>
      <c r="AA74" s="37"/>
      <c r="AB74" s="35"/>
      <c r="AC74" s="37"/>
      <c r="AD74" s="35"/>
      <c r="AE74" s="37"/>
      <c r="AF74" s="35"/>
      <c r="AG74" s="37"/>
      <c r="AH74" s="35"/>
      <c r="AI74" s="37"/>
      <c r="AJ74" s="35"/>
      <c r="AK74" s="39"/>
      <c r="AL74" s="183"/>
      <c r="AM74" s="184"/>
      <c r="AN74" t="str">
        <f t="shared" si="36"/>
        <v/>
      </c>
      <c r="CA74" s="29" t="str">
        <f t="shared" si="40"/>
        <v/>
      </c>
      <c r="CB74" s="29" t="str">
        <f t="shared" si="41"/>
        <v/>
      </c>
      <c r="CK74" s="30">
        <f t="shared" si="37"/>
        <v>0</v>
      </c>
      <c r="CL74" s="30">
        <f t="shared" si="38"/>
        <v>0</v>
      </c>
    </row>
    <row r="75" spans="1:90" x14ac:dyDescent="0.25">
      <c r="A75" s="810"/>
      <c r="B75" s="182" t="s">
        <v>42</v>
      </c>
      <c r="C75" s="32">
        <f t="shared" si="39"/>
        <v>0</v>
      </c>
      <c r="D75" s="33">
        <f t="shared" si="43"/>
        <v>0</v>
      </c>
      <c r="E75" s="34">
        <f t="shared" si="44"/>
        <v>0</v>
      </c>
      <c r="F75" s="200"/>
      <c r="G75" s="201"/>
      <c r="H75" s="35"/>
      <c r="I75" s="37"/>
      <c r="J75" s="35"/>
      <c r="K75" s="37"/>
      <c r="L75" s="35"/>
      <c r="M75" s="37"/>
      <c r="N75" s="35"/>
      <c r="O75" s="37"/>
      <c r="P75" s="35"/>
      <c r="Q75" s="37"/>
      <c r="R75" s="35"/>
      <c r="S75" s="37"/>
      <c r="T75" s="35"/>
      <c r="U75" s="37"/>
      <c r="V75" s="35"/>
      <c r="W75" s="37"/>
      <c r="X75" s="35"/>
      <c r="Y75" s="37"/>
      <c r="Z75" s="35"/>
      <c r="AA75" s="37"/>
      <c r="AB75" s="35"/>
      <c r="AC75" s="37"/>
      <c r="AD75" s="35"/>
      <c r="AE75" s="37"/>
      <c r="AF75" s="35"/>
      <c r="AG75" s="37"/>
      <c r="AH75" s="35"/>
      <c r="AI75" s="37"/>
      <c r="AJ75" s="35"/>
      <c r="AK75" s="39"/>
      <c r="AL75" s="183"/>
      <c r="AM75" s="184"/>
      <c r="AN75" t="str">
        <f t="shared" si="36"/>
        <v/>
      </c>
      <c r="CA75" s="29" t="str">
        <f t="shared" si="40"/>
        <v/>
      </c>
      <c r="CB75" s="29" t="str">
        <f t="shared" si="41"/>
        <v/>
      </c>
      <c r="CK75" s="30">
        <f t="shared" si="37"/>
        <v>0</v>
      </c>
      <c r="CL75" s="30">
        <f t="shared" si="38"/>
        <v>0</v>
      </c>
    </row>
    <row r="76" spans="1:90" x14ac:dyDescent="0.25">
      <c r="A76" s="916"/>
      <c r="B76" s="185" t="s">
        <v>85</v>
      </c>
      <c r="C76" s="186">
        <f t="shared" si="39"/>
        <v>0</v>
      </c>
      <c r="D76" s="54">
        <f t="shared" si="43"/>
        <v>0</v>
      </c>
      <c r="E76" s="187">
        <f t="shared" si="44"/>
        <v>0</v>
      </c>
      <c r="F76" s="195"/>
      <c r="G76" s="196"/>
      <c r="H76" s="95"/>
      <c r="I76" s="96"/>
      <c r="J76" s="95"/>
      <c r="K76" s="96"/>
      <c r="L76" s="95"/>
      <c r="M76" s="96"/>
      <c r="N76" s="95"/>
      <c r="O76" s="96"/>
      <c r="P76" s="95"/>
      <c r="Q76" s="96"/>
      <c r="R76" s="95"/>
      <c r="S76" s="96"/>
      <c r="T76" s="95"/>
      <c r="U76" s="96"/>
      <c r="V76" s="95"/>
      <c r="W76" s="96"/>
      <c r="X76" s="95"/>
      <c r="Y76" s="96"/>
      <c r="Z76" s="95"/>
      <c r="AA76" s="96"/>
      <c r="AB76" s="95"/>
      <c r="AC76" s="96"/>
      <c r="AD76" s="95"/>
      <c r="AE76" s="96"/>
      <c r="AF76" s="95"/>
      <c r="AG76" s="96"/>
      <c r="AH76" s="95"/>
      <c r="AI76" s="96"/>
      <c r="AJ76" s="95"/>
      <c r="AK76" s="99"/>
      <c r="AL76" s="188"/>
      <c r="AM76" s="189"/>
      <c r="AN76" t="str">
        <f t="shared" si="36"/>
        <v/>
      </c>
      <c r="CA76" s="29" t="str">
        <f t="shared" si="40"/>
        <v/>
      </c>
      <c r="CB76" s="29" t="str">
        <f t="shared" si="41"/>
        <v/>
      </c>
      <c r="CK76" s="30">
        <f t="shared" si="37"/>
        <v>0</v>
      </c>
      <c r="CL76" s="30">
        <f t="shared" si="38"/>
        <v>0</v>
      </c>
    </row>
    <row r="77" spans="1:90" s="11" customFormat="1" ht="12" x14ac:dyDescent="0.2">
      <c r="A77" s="205" t="s">
        <v>91</v>
      </c>
      <c r="B77" s="206"/>
      <c r="C77" s="206"/>
      <c r="D77" s="445"/>
      <c r="E77" s="445"/>
      <c r="F77" s="445"/>
      <c r="G77" s="173"/>
      <c r="H77" s="173"/>
      <c r="I77" s="173"/>
    </row>
    <row r="78" spans="1:90" ht="15" customHeight="1" x14ac:dyDescent="0.25">
      <c r="A78" s="818" t="s">
        <v>92</v>
      </c>
      <c r="B78" s="813" t="s">
        <v>93</v>
      </c>
      <c r="C78" s="813"/>
      <c r="D78" s="813" t="s">
        <v>94</v>
      </c>
      <c r="E78" s="824"/>
      <c r="F78" s="812" t="s">
        <v>95</v>
      </c>
      <c r="G78" s="813"/>
      <c r="H78" s="812" t="s">
        <v>96</v>
      </c>
      <c r="I78" s="813"/>
    </row>
    <row r="79" spans="1:90" ht="21" x14ac:dyDescent="0.25">
      <c r="A79" s="918"/>
      <c r="B79" s="208" t="s">
        <v>97</v>
      </c>
      <c r="C79" s="209" t="s">
        <v>98</v>
      </c>
      <c r="D79" s="208" t="s">
        <v>97</v>
      </c>
      <c r="E79" s="210" t="s">
        <v>98</v>
      </c>
      <c r="F79" s="211" t="s">
        <v>97</v>
      </c>
      <c r="G79" s="209" t="s">
        <v>98</v>
      </c>
      <c r="H79" s="211" t="s">
        <v>97</v>
      </c>
      <c r="I79" s="209" t="s">
        <v>98</v>
      </c>
    </row>
    <row r="80" spans="1:90" x14ac:dyDescent="0.25">
      <c r="A80" s="212" t="s">
        <v>99</v>
      </c>
      <c r="B80" s="213"/>
      <c r="C80" s="214"/>
      <c r="D80" s="213"/>
      <c r="E80" s="215"/>
      <c r="F80" s="216"/>
      <c r="G80" s="214"/>
      <c r="H80" s="216"/>
      <c r="I80" s="214"/>
    </row>
    <row r="81" spans="1:9" x14ac:dyDescent="0.25">
      <c r="A81" s="217" t="s">
        <v>100</v>
      </c>
      <c r="B81" s="218"/>
      <c r="C81" s="219"/>
      <c r="D81" s="218"/>
      <c r="E81" s="220"/>
      <c r="F81" s="221"/>
      <c r="G81" s="219"/>
      <c r="H81" s="221"/>
      <c r="I81" s="219"/>
    </row>
    <row r="82" spans="1:9" x14ac:dyDescent="0.25">
      <c r="A82" s="217" t="s">
        <v>101</v>
      </c>
      <c r="B82" s="218"/>
      <c r="C82" s="219"/>
      <c r="D82" s="218"/>
      <c r="E82" s="220"/>
      <c r="F82" s="221"/>
      <c r="G82" s="219"/>
      <c r="H82" s="221"/>
      <c r="I82" s="219"/>
    </row>
    <row r="83" spans="1:9" x14ac:dyDescent="0.25">
      <c r="A83" s="222" t="s">
        <v>102</v>
      </c>
      <c r="B83" s="95"/>
      <c r="C83" s="198"/>
      <c r="D83" s="95"/>
      <c r="E83" s="199"/>
      <c r="F83" s="102"/>
      <c r="G83" s="198"/>
      <c r="H83" s="102"/>
      <c r="I83" s="198"/>
    </row>
    <row r="84" spans="1:9" s="11" customFormat="1" ht="12" x14ac:dyDescent="0.2">
      <c r="A84" s="103" t="s">
        <v>103</v>
      </c>
      <c r="B84" s="436"/>
      <c r="C84" s="436"/>
      <c r="D84" s="436"/>
    </row>
    <row r="85" spans="1:9" ht="31.5" x14ac:dyDescent="0.25">
      <c r="A85" s="223" t="s">
        <v>104</v>
      </c>
      <c r="B85" s="224" t="s">
        <v>105</v>
      </c>
      <c r="C85" s="225" t="s">
        <v>106</v>
      </c>
      <c r="D85" s="226" t="s">
        <v>107</v>
      </c>
    </row>
    <row r="86" spans="1:9" x14ac:dyDescent="0.25">
      <c r="A86" s="227" t="s">
        <v>108</v>
      </c>
      <c r="B86" s="228">
        <v>60</v>
      </c>
      <c r="C86" s="229">
        <v>10</v>
      </c>
      <c r="D86" s="230">
        <v>27</v>
      </c>
    </row>
    <row r="87" spans="1:9" x14ac:dyDescent="0.25">
      <c r="A87" s="217" t="s">
        <v>109</v>
      </c>
      <c r="B87" s="231"/>
      <c r="C87" s="232"/>
      <c r="D87" s="233"/>
    </row>
    <row r="88" spans="1:9" x14ac:dyDescent="0.25">
      <c r="A88" s="217" t="s">
        <v>110</v>
      </c>
      <c r="B88" s="231"/>
      <c r="C88" s="232"/>
      <c r="D88" s="233"/>
    </row>
    <row r="89" spans="1:9" x14ac:dyDescent="0.25">
      <c r="A89" s="234" t="s">
        <v>111</v>
      </c>
      <c r="B89" s="231"/>
      <c r="C89" s="232"/>
      <c r="D89" s="233"/>
    </row>
    <row r="90" spans="1:9" ht="22.5" x14ac:dyDescent="0.25">
      <c r="A90" s="235" t="s">
        <v>112</v>
      </c>
      <c r="B90" s="231"/>
      <c r="C90" s="232"/>
      <c r="D90" s="233"/>
    </row>
    <row r="91" spans="1:9" ht="22.5" x14ac:dyDescent="0.25">
      <c r="A91" s="235" t="s">
        <v>113</v>
      </c>
      <c r="B91" s="236"/>
      <c r="C91" s="232"/>
      <c r="D91" s="233"/>
    </row>
    <row r="92" spans="1:9" ht="22.5" x14ac:dyDescent="0.25">
      <c r="A92" s="235" t="s">
        <v>114</v>
      </c>
      <c r="B92" s="231"/>
      <c r="C92" s="232"/>
      <c r="D92" s="233"/>
    </row>
    <row r="93" spans="1:9" x14ac:dyDescent="0.25">
      <c r="A93" s="237" t="s">
        <v>115</v>
      </c>
      <c r="B93" s="238"/>
      <c r="C93" s="239"/>
      <c r="D93" s="240"/>
    </row>
    <row r="94" spans="1:9" s="11" customFormat="1" ht="12" x14ac:dyDescent="0.2">
      <c r="A94" s="439" t="s">
        <v>116</v>
      </c>
      <c r="B94" s="155"/>
      <c r="C94" s="155"/>
      <c r="D94" s="155"/>
      <c r="E94" s="8"/>
      <c r="F94" s="155"/>
    </row>
    <row r="95" spans="1:9" ht="15" customHeight="1" x14ac:dyDescent="0.25">
      <c r="A95" s="772" t="s">
        <v>117</v>
      </c>
      <c r="B95" s="814" t="s">
        <v>118</v>
      </c>
      <c r="C95" s="816" t="s">
        <v>119</v>
      </c>
      <c r="D95" s="801" t="s">
        <v>120</v>
      </c>
      <c r="E95" s="806" t="s">
        <v>121</v>
      </c>
      <c r="F95" s="812"/>
    </row>
    <row r="96" spans="1:9" x14ac:dyDescent="0.25">
      <c r="A96" s="900"/>
      <c r="B96" s="917"/>
      <c r="C96" s="817"/>
      <c r="D96" s="915"/>
      <c r="E96" s="208" t="s">
        <v>122</v>
      </c>
      <c r="F96" s="241" t="s">
        <v>123</v>
      </c>
    </row>
    <row r="97" spans="1:16" x14ac:dyDescent="0.25">
      <c r="A97" s="242" t="s">
        <v>124</v>
      </c>
      <c r="B97" s="35">
        <v>30</v>
      </c>
      <c r="C97" s="41">
        <v>1</v>
      </c>
      <c r="D97" s="22">
        <v>31</v>
      </c>
      <c r="E97" s="21"/>
      <c r="F97" s="22"/>
    </row>
    <row r="98" spans="1:16" x14ac:dyDescent="0.25">
      <c r="A98" s="243" t="s">
        <v>125</v>
      </c>
      <c r="B98" s="35">
        <v>0</v>
      </c>
      <c r="C98" s="41">
        <v>0</v>
      </c>
      <c r="D98" s="36">
        <v>0</v>
      </c>
      <c r="E98" s="35"/>
      <c r="F98" s="36"/>
    </row>
    <row r="99" spans="1:16" x14ac:dyDescent="0.25">
      <c r="A99" s="243" t="s">
        <v>126</v>
      </c>
      <c r="B99" s="35">
        <v>0</v>
      </c>
      <c r="C99" s="41">
        <v>0</v>
      </c>
      <c r="D99" s="36">
        <v>0</v>
      </c>
      <c r="E99" s="35"/>
      <c r="F99" s="36"/>
    </row>
    <row r="100" spans="1:16" x14ac:dyDescent="0.25">
      <c r="A100" s="243" t="s">
        <v>127</v>
      </c>
      <c r="B100" s="35">
        <v>0</v>
      </c>
      <c r="C100" s="41">
        <v>1</v>
      </c>
      <c r="D100" s="36">
        <v>1</v>
      </c>
      <c r="E100" s="35">
        <v>1</v>
      </c>
      <c r="F100" s="36">
        <v>1</v>
      </c>
    </row>
    <row r="101" spans="1:16" x14ac:dyDescent="0.25">
      <c r="A101" s="243" t="s">
        <v>128</v>
      </c>
      <c r="B101" s="35">
        <v>0</v>
      </c>
      <c r="C101" s="41">
        <v>0</v>
      </c>
      <c r="D101" s="36">
        <v>0</v>
      </c>
      <c r="E101" s="35"/>
      <c r="F101" s="36"/>
    </row>
    <row r="102" spans="1:16" x14ac:dyDescent="0.25">
      <c r="A102" s="244" t="s">
        <v>48</v>
      </c>
      <c r="B102" s="245">
        <f>SUM(B97:B101)</f>
        <v>30</v>
      </c>
      <c r="C102" s="246">
        <f>SUM(C97:C101)</f>
        <v>2</v>
      </c>
      <c r="D102" s="247">
        <f>SUM(D97:D101)</f>
        <v>32</v>
      </c>
      <c r="E102" s="245">
        <f>SUM(E97:E101)</f>
        <v>1</v>
      </c>
      <c r="F102" s="248">
        <f>SUM(F97:F101)</f>
        <v>1</v>
      </c>
    </row>
    <row r="103" spans="1:16" x14ac:dyDescent="0.25">
      <c r="A103" s="439" t="s">
        <v>129</v>
      </c>
      <c r="B103" s="155"/>
      <c r="C103" s="155"/>
      <c r="D103" s="155"/>
      <c r="E103" s="8"/>
      <c r="F103" s="155"/>
    </row>
    <row r="104" spans="1:16" ht="15" customHeight="1" x14ac:dyDescent="0.25">
      <c r="A104" s="772" t="s">
        <v>130</v>
      </c>
      <c r="B104" s="814" t="s">
        <v>118</v>
      </c>
      <c r="C104" s="801" t="s">
        <v>119</v>
      </c>
      <c r="D104" s="799" t="s">
        <v>120</v>
      </c>
      <c r="E104" s="820" t="s">
        <v>8</v>
      </c>
      <c r="F104" s="822" t="s">
        <v>9</v>
      </c>
    </row>
    <row r="105" spans="1:16" x14ac:dyDescent="0.25">
      <c r="A105" s="900"/>
      <c r="B105" s="917"/>
      <c r="C105" s="915"/>
      <c r="D105" s="913"/>
      <c r="E105" s="919"/>
      <c r="F105" s="823"/>
    </row>
    <row r="106" spans="1:16" x14ac:dyDescent="0.25">
      <c r="A106" s="242" t="s">
        <v>131</v>
      </c>
      <c r="B106" s="21">
        <v>26</v>
      </c>
      <c r="C106" s="36">
        <v>2</v>
      </c>
      <c r="D106" s="249">
        <v>28</v>
      </c>
      <c r="E106" s="26"/>
      <c r="F106" s="22"/>
    </row>
    <row r="107" spans="1:16" ht="21" x14ac:dyDescent="0.25">
      <c r="A107" s="243" t="s">
        <v>132</v>
      </c>
      <c r="B107" s="35"/>
      <c r="C107" s="36"/>
      <c r="D107" s="250"/>
      <c r="E107" s="40"/>
      <c r="F107" s="36"/>
    </row>
    <row r="108" spans="1:16" x14ac:dyDescent="0.25">
      <c r="A108" s="243" t="s">
        <v>133</v>
      </c>
      <c r="B108" s="35">
        <v>16</v>
      </c>
      <c r="C108" s="36">
        <v>28</v>
      </c>
      <c r="D108" s="250">
        <v>44</v>
      </c>
      <c r="E108" s="42"/>
      <c r="F108" s="36"/>
    </row>
    <row r="109" spans="1:16" x14ac:dyDescent="0.25">
      <c r="A109" s="244" t="s">
        <v>48</v>
      </c>
      <c r="B109" s="245">
        <f>SUM(B106:B108)</f>
        <v>42</v>
      </c>
      <c r="C109" s="247">
        <f>SUM(C106:C108)</f>
        <v>30</v>
      </c>
      <c r="D109" s="251">
        <f>SUM(D106:D108)</f>
        <v>72</v>
      </c>
      <c r="E109" s="252">
        <f>SUM(E106:E108)</f>
        <v>0</v>
      </c>
      <c r="F109" s="248">
        <f>SUM(F106:F108)</f>
        <v>0</v>
      </c>
    </row>
    <row r="110" spans="1:16" s="11" customFormat="1" ht="12" x14ac:dyDescent="0.2">
      <c r="A110" s="446" t="s">
        <v>134</v>
      </c>
      <c r="B110" s="10"/>
      <c r="C110" s="10"/>
      <c r="D110" s="10"/>
      <c r="E110" s="447"/>
      <c r="F110" s="448"/>
      <c r="G110" s="447"/>
      <c r="H110" s="447"/>
      <c r="I110" s="447"/>
      <c r="J110" s="447"/>
      <c r="K110" s="447"/>
      <c r="L110" s="447"/>
      <c r="M110" s="447"/>
      <c r="N110" s="155"/>
      <c r="O110" s="155"/>
      <c r="P110" s="155"/>
    </row>
    <row r="111" spans="1:16" ht="15" customHeight="1" x14ac:dyDescent="0.25">
      <c r="A111" s="752" t="s">
        <v>3</v>
      </c>
      <c r="B111" s="755" t="s">
        <v>5</v>
      </c>
      <c r="C111" s="756"/>
      <c r="D111" s="757"/>
      <c r="E111" s="761" t="s">
        <v>6</v>
      </c>
      <c r="F111" s="762"/>
      <c r="G111" s="762"/>
      <c r="H111" s="762"/>
      <c r="I111" s="762"/>
      <c r="J111" s="762"/>
      <c r="K111" s="762"/>
      <c r="L111" s="762"/>
      <c r="M111" s="762"/>
      <c r="N111" s="256"/>
      <c r="O111" s="757" t="s">
        <v>10</v>
      </c>
      <c r="P111" s="757" t="s">
        <v>11</v>
      </c>
    </row>
    <row r="112" spans="1:16" x14ac:dyDescent="0.25">
      <c r="A112" s="753"/>
      <c r="B112" s="921"/>
      <c r="C112" s="922"/>
      <c r="D112" s="923"/>
      <c r="E112" s="761" t="s">
        <v>15</v>
      </c>
      <c r="F112" s="775"/>
      <c r="G112" s="761" t="s">
        <v>16</v>
      </c>
      <c r="H112" s="775"/>
      <c r="I112" s="761" t="s">
        <v>17</v>
      </c>
      <c r="J112" s="775"/>
      <c r="K112" s="761" t="s">
        <v>18</v>
      </c>
      <c r="L112" s="775"/>
      <c r="M112" s="761" t="s">
        <v>19</v>
      </c>
      <c r="N112" s="763"/>
      <c r="O112" s="779"/>
      <c r="P112" s="779"/>
    </row>
    <row r="113" spans="1:90" x14ac:dyDescent="0.25">
      <c r="A113" s="920"/>
      <c r="B113" s="257" t="s">
        <v>34</v>
      </c>
      <c r="C113" s="258" t="s">
        <v>35</v>
      </c>
      <c r="D113" s="449" t="s">
        <v>36</v>
      </c>
      <c r="E113" s="15" t="s">
        <v>35</v>
      </c>
      <c r="F113" s="107" t="s">
        <v>36</v>
      </c>
      <c r="G113" s="15" t="s">
        <v>35</v>
      </c>
      <c r="H113" s="107" t="s">
        <v>36</v>
      </c>
      <c r="I113" s="15" t="s">
        <v>35</v>
      </c>
      <c r="J113" s="107" t="s">
        <v>36</v>
      </c>
      <c r="K113" s="15" t="s">
        <v>35</v>
      </c>
      <c r="L113" s="107" t="s">
        <v>36</v>
      </c>
      <c r="M113" s="15" t="s">
        <v>35</v>
      </c>
      <c r="N113" s="109" t="s">
        <v>36</v>
      </c>
      <c r="O113" s="923"/>
      <c r="P113" s="923"/>
    </row>
    <row r="114" spans="1:90" x14ac:dyDescent="0.25">
      <c r="A114" s="90" t="s">
        <v>135</v>
      </c>
      <c r="B114" s="18">
        <f>SUM(C114:D114)</f>
        <v>0</v>
      </c>
      <c r="C114" s="260">
        <f t="shared" ref="C114:D116" si="45">SUM(E114+G114+I114+K114+M114)</f>
        <v>0</v>
      </c>
      <c r="D114" s="20">
        <f>SUM(F114+H114+J114+L114+N114)</f>
        <v>0</v>
      </c>
      <c r="E114" s="229"/>
      <c r="F114" s="230"/>
      <c r="G114" s="229"/>
      <c r="H114" s="230"/>
      <c r="I114" s="229"/>
      <c r="J114" s="261"/>
      <c r="K114" s="229"/>
      <c r="L114" s="261"/>
      <c r="M114" s="262"/>
      <c r="N114" s="263"/>
      <c r="O114" s="230"/>
      <c r="P114" s="230"/>
      <c r="Q114" t="str">
        <f>CA114&amp;CB114</f>
        <v/>
      </c>
      <c r="CA114" s="29" t="str">
        <f>IF(AND($B114&gt;0,O114="")," * No olvide digitar la variable Pueblos Originarios. Digite cero si no tiene.",IF(O114&gt;$B114,"* La variable Pueblos Originarios no puede ser mayor al Total Ambos Sexos.",""))</f>
        <v/>
      </c>
      <c r="CB114" s="29" t="str">
        <f>IF(AND($B114&gt;0,P114="")," * No olvide digitar la variable Migrantes. Digite cero si no tiene.",IF(P114&gt;$B114,"* La variable Migrantes no puede ser mayor al Total Ambos Sexos.",""))</f>
        <v/>
      </c>
      <c r="CK114" s="30">
        <f>IF(AND(B114&gt;0,O114=""),1,IF(O114&gt;B114,1,0))</f>
        <v>0</v>
      </c>
      <c r="CL114" s="30">
        <f>IF(AND(B114&gt;0,P114=""),1,IF(P114&gt;B114,1,0))</f>
        <v>0</v>
      </c>
    </row>
    <row r="115" spans="1:90" ht="21" x14ac:dyDescent="0.25">
      <c r="A115" s="243" t="s">
        <v>136</v>
      </c>
      <c r="B115" s="32">
        <f>SUM(C115:D115)</f>
        <v>0</v>
      </c>
      <c r="C115" s="264">
        <f t="shared" si="45"/>
        <v>0</v>
      </c>
      <c r="D115" s="34">
        <f t="shared" si="45"/>
        <v>0</v>
      </c>
      <c r="E115" s="232"/>
      <c r="F115" s="233"/>
      <c r="G115" s="232"/>
      <c r="H115" s="233"/>
      <c r="I115" s="232"/>
      <c r="J115" s="233"/>
      <c r="K115" s="232"/>
      <c r="L115" s="233"/>
      <c r="M115" s="265"/>
      <c r="N115" s="266"/>
      <c r="O115" s="233"/>
      <c r="P115" s="233"/>
      <c r="Q115" t="str">
        <f>CA115&amp;CB115</f>
        <v/>
      </c>
      <c r="CA115" s="29" t="str">
        <f t="shared" ref="CA115:CA116" si="46">IF(AND($B115&gt;0,O115="")," * No olvide digitar la variable Pueblos Originarios. Digite cero si no tiene.",IF(O115&gt;$B115,"* La variable Pueblos Originarios no puede ser mayor al Total Ambos Sexos.",""))</f>
        <v/>
      </c>
      <c r="CB115" s="29" t="str">
        <f t="shared" ref="CB115:CB116" si="47">IF(AND($B115&gt;0,P115="")," * No olvide digitar la variable Migrantes. Digite cero si no tiene.",IF(P115&gt;$B115,"* La variable Migrantes no puede ser mayor al Total Ambos Sexos.",""))</f>
        <v/>
      </c>
      <c r="CK115" s="30">
        <f>IF(AND(B115&gt;0,O115=""),1,IF(O115&gt;B115,1,0))</f>
        <v>0</v>
      </c>
      <c r="CL115" s="30">
        <f>IF(AND(B115&gt;0,P115=""),1,IF(P115&gt;B115,1,0))</f>
        <v>0</v>
      </c>
    </row>
    <row r="116" spans="1:90" ht="21" x14ac:dyDescent="0.25">
      <c r="A116" s="450" t="s">
        <v>137</v>
      </c>
      <c r="B116" s="451">
        <f>SUM(C116:D116)</f>
        <v>0</v>
      </c>
      <c r="C116" s="452">
        <f t="shared" si="45"/>
        <v>0</v>
      </c>
      <c r="D116" s="453">
        <f t="shared" si="45"/>
        <v>0</v>
      </c>
      <c r="E116" s="454"/>
      <c r="F116" s="455"/>
      <c r="G116" s="454"/>
      <c r="H116" s="273"/>
      <c r="I116" s="454"/>
      <c r="J116" s="455"/>
      <c r="K116" s="454"/>
      <c r="L116" s="455"/>
      <c r="M116" s="456"/>
      <c r="N116" s="275"/>
      <c r="O116" s="455"/>
      <c r="P116" s="455"/>
      <c r="Q116" t="str">
        <f>CA116&amp;CB116</f>
        <v/>
      </c>
      <c r="CA116" s="29" t="str">
        <f t="shared" si="46"/>
        <v/>
      </c>
      <c r="CB116" s="29" t="str">
        <f t="shared" si="47"/>
        <v/>
      </c>
      <c r="CK116" s="30">
        <f>IF(AND(B116&gt;0,O116=""),1,IF(O116&gt;B116,1,0))</f>
        <v>0</v>
      </c>
      <c r="CL116" s="30">
        <f>IF(AND(B116&gt;0,P116=""),1,IF(P116&gt;B116,1,0))</f>
        <v>0</v>
      </c>
    </row>
    <row r="117" spans="1:90" s="11" customFormat="1" ht="12" x14ac:dyDescent="0.2">
      <c r="A117" s="5" t="s">
        <v>138</v>
      </c>
      <c r="D117" s="10"/>
    </row>
    <row r="118" spans="1:90" ht="15" customHeight="1" x14ac:dyDescent="0.25">
      <c r="A118" s="772" t="s">
        <v>139</v>
      </c>
      <c r="B118" s="767" t="s">
        <v>140</v>
      </c>
      <c r="C118" s="831"/>
      <c r="D118" s="769"/>
      <c r="E118" s="832" t="s">
        <v>141</v>
      </c>
    </row>
    <row r="119" spans="1:90" x14ac:dyDescent="0.25">
      <c r="A119" s="924"/>
      <c r="B119" s="257" t="s">
        <v>142</v>
      </c>
      <c r="C119" s="276" t="s">
        <v>143</v>
      </c>
      <c r="D119" s="277" t="s">
        <v>144</v>
      </c>
      <c r="E119" s="833"/>
    </row>
    <row r="120" spans="1:90" x14ac:dyDescent="0.25">
      <c r="A120" s="244" t="s">
        <v>48</v>
      </c>
      <c r="B120" s="278"/>
      <c r="C120" s="279"/>
      <c r="D120" s="280"/>
      <c r="E120" s="281"/>
    </row>
    <row r="121" spans="1:90" s="11" customFormat="1" ht="12" x14ac:dyDescent="0.2">
      <c r="A121" s="446" t="s">
        <v>145</v>
      </c>
      <c r="B121" s="10"/>
      <c r="C121" s="10"/>
      <c r="D121" s="8"/>
      <c r="E121" s="8"/>
      <c r="F121" s="8"/>
      <c r="G121" s="8"/>
      <c r="H121" s="447"/>
      <c r="I121" s="447"/>
      <c r="J121" s="447"/>
    </row>
    <row r="122" spans="1:90" x14ac:dyDescent="0.25">
      <c r="A122" s="752" t="s">
        <v>3</v>
      </c>
      <c r="B122" s="755" t="s">
        <v>5</v>
      </c>
      <c r="C122" s="756"/>
      <c r="D122" s="757"/>
      <c r="E122" s="829" t="s">
        <v>146</v>
      </c>
      <c r="F122" s="829"/>
      <c r="G122" s="829" t="s">
        <v>147</v>
      </c>
      <c r="H122" s="829"/>
      <c r="I122" s="829" t="s">
        <v>148</v>
      </c>
      <c r="J122" s="829"/>
    </row>
    <row r="123" spans="1:90" x14ac:dyDescent="0.25">
      <c r="A123" s="920"/>
      <c r="B123" s="257" t="s">
        <v>34</v>
      </c>
      <c r="C123" s="276" t="s">
        <v>35</v>
      </c>
      <c r="D123" s="107" t="s">
        <v>36</v>
      </c>
      <c r="E123" s="15" t="s">
        <v>35</v>
      </c>
      <c r="F123" s="107" t="s">
        <v>36</v>
      </c>
      <c r="G123" s="15" t="s">
        <v>35</v>
      </c>
      <c r="H123" s="107" t="s">
        <v>36</v>
      </c>
      <c r="I123" s="15" t="s">
        <v>35</v>
      </c>
      <c r="J123" s="107" t="s">
        <v>36</v>
      </c>
    </row>
    <row r="124" spans="1:90" ht="21" x14ac:dyDescent="0.25">
      <c r="A124" s="115" t="s">
        <v>149</v>
      </c>
      <c r="B124" s="18">
        <f>SUM(C124:D124)</f>
        <v>0</v>
      </c>
      <c r="C124" s="260">
        <f>+E124+G124+I124</f>
        <v>0</v>
      </c>
      <c r="D124" s="20">
        <f>+F124+H124+J124</f>
        <v>0</v>
      </c>
      <c r="E124" s="229"/>
      <c r="F124" s="230"/>
      <c r="G124" s="229"/>
      <c r="H124" s="230"/>
      <c r="I124" s="229"/>
      <c r="J124" s="261"/>
    </row>
    <row r="125" spans="1:90" ht="21" x14ac:dyDescent="0.25">
      <c r="A125" s="282" t="s">
        <v>150</v>
      </c>
      <c r="B125" s="283">
        <f>SUM(C125:D125)</f>
        <v>0</v>
      </c>
      <c r="C125" s="284">
        <f t="shared" ref="C125:D126" si="48">+E125+G125+I125</f>
        <v>0</v>
      </c>
      <c r="D125" s="285">
        <f t="shared" si="48"/>
        <v>0</v>
      </c>
      <c r="E125" s="286"/>
      <c r="F125" s="287"/>
      <c r="G125" s="286"/>
      <c r="H125" s="287"/>
      <c r="I125" s="286"/>
      <c r="J125" s="288"/>
    </row>
    <row r="126" spans="1:90" ht="31.5" x14ac:dyDescent="0.25">
      <c r="A126" s="147" t="s">
        <v>151</v>
      </c>
      <c r="B126" s="451">
        <f>SUM(C126:D126)</f>
        <v>0</v>
      </c>
      <c r="C126" s="452">
        <f t="shared" si="48"/>
        <v>0</v>
      </c>
      <c r="D126" s="453">
        <f t="shared" si="48"/>
        <v>0</v>
      </c>
      <c r="E126" s="454"/>
      <c r="F126" s="455"/>
      <c r="G126" s="454"/>
      <c r="H126" s="273"/>
      <c r="I126" s="454"/>
      <c r="J126" s="455"/>
    </row>
    <row r="127" spans="1:90" s="11" customFormat="1" ht="12" x14ac:dyDescent="0.2">
      <c r="A127" s="446" t="s">
        <v>152</v>
      </c>
      <c r="B127" s="289"/>
      <c r="C127" s="290"/>
      <c r="D127" s="290"/>
      <c r="E127" s="8"/>
      <c r="F127" s="457"/>
      <c r="G127" s="458"/>
      <c r="H127" s="458"/>
    </row>
    <row r="128" spans="1:90" ht="15" customHeight="1" x14ac:dyDescent="0.25">
      <c r="A128" s="757" t="s">
        <v>3</v>
      </c>
      <c r="B128" s="752" t="s">
        <v>48</v>
      </c>
      <c r="C128" s="755" t="s">
        <v>153</v>
      </c>
      <c r="D128" s="757"/>
      <c r="E128" s="755" t="s">
        <v>154</v>
      </c>
      <c r="F128" s="757"/>
      <c r="G128" s="761" t="s">
        <v>155</v>
      </c>
      <c r="H128" s="762"/>
      <c r="I128" s="775"/>
    </row>
    <row r="129" spans="1:93" ht="42" x14ac:dyDescent="0.25">
      <c r="A129" s="923"/>
      <c r="B129" s="920"/>
      <c r="C129" s="15" t="s">
        <v>35</v>
      </c>
      <c r="D129" s="293" t="s">
        <v>36</v>
      </c>
      <c r="E129" s="160" t="s">
        <v>156</v>
      </c>
      <c r="F129" s="107" t="s">
        <v>157</v>
      </c>
      <c r="G129" s="160" t="s">
        <v>158</v>
      </c>
      <c r="H129" s="106" t="s">
        <v>159</v>
      </c>
      <c r="I129" s="107" t="s">
        <v>160</v>
      </c>
    </row>
    <row r="130" spans="1:93" x14ac:dyDescent="0.25">
      <c r="A130" s="294" t="s">
        <v>161</v>
      </c>
      <c r="B130" s="295">
        <f>SUM(C130:D130)</f>
        <v>0</v>
      </c>
      <c r="C130" s="296"/>
      <c r="D130" s="297"/>
      <c r="E130" s="296"/>
      <c r="F130" s="298"/>
      <c r="G130" s="296"/>
      <c r="H130" s="296"/>
      <c r="I130" s="298"/>
    </row>
    <row r="131" spans="1:93" s="11" customFormat="1" ht="12" x14ac:dyDescent="0.2">
      <c r="A131" s="299" t="s">
        <v>162</v>
      </c>
      <c r="C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</row>
    <row r="132" spans="1:93" ht="15" customHeight="1" x14ac:dyDescent="0.25">
      <c r="A132" s="752" t="s">
        <v>3</v>
      </c>
      <c r="B132" s="752" t="s">
        <v>4</v>
      </c>
      <c r="C132" s="755" t="s">
        <v>5</v>
      </c>
      <c r="D132" s="756"/>
      <c r="E132" s="757"/>
      <c r="F132" s="761" t="s">
        <v>6</v>
      </c>
      <c r="G132" s="762"/>
      <c r="H132" s="762"/>
      <c r="I132" s="762"/>
      <c r="J132" s="762"/>
      <c r="K132" s="762"/>
      <c r="L132" s="762"/>
      <c r="M132" s="762"/>
      <c r="N132" s="762"/>
      <c r="O132" s="762"/>
      <c r="P132" s="762"/>
      <c r="Q132" s="762"/>
      <c r="R132" s="762"/>
      <c r="S132" s="762"/>
      <c r="T132" s="762"/>
      <c r="U132" s="762"/>
      <c r="V132" s="762"/>
      <c r="W132" s="762"/>
      <c r="X132" s="762"/>
      <c r="Y132" s="762"/>
      <c r="Z132" s="762"/>
      <c r="AA132" s="762"/>
      <c r="AB132" s="762"/>
      <c r="AC132" s="762"/>
      <c r="AD132" s="762"/>
      <c r="AE132" s="762"/>
      <c r="AF132" s="762"/>
      <c r="AG132" s="762"/>
      <c r="AH132" s="762"/>
      <c r="AI132" s="762"/>
      <c r="AJ132" s="762"/>
      <c r="AK132" s="762"/>
      <c r="AL132" s="762"/>
      <c r="AM132" s="763"/>
      <c r="AN132" s="764" t="s">
        <v>7</v>
      </c>
      <c r="AO132" s="776" t="s">
        <v>163</v>
      </c>
      <c r="AP132" s="776" t="s">
        <v>9</v>
      </c>
      <c r="AQ132" s="776" t="s">
        <v>10</v>
      </c>
      <c r="AR132" s="757" t="s">
        <v>11</v>
      </c>
    </row>
    <row r="133" spans="1:93" x14ac:dyDescent="0.25">
      <c r="A133" s="753"/>
      <c r="B133" s="753"/>
      <c r="C133" s="921"/>
      <c r="D133" s="922"/>
      <c r="E133" s="923"/>
      <c r="F133" s="761" t="s">
        <v>15</v>
      </c>
      <c r="G133" s="775"/>
      <c r="H133" s="761" t="s">
        <v>16</v>
      </c>
      <c r="I133" s="775"/>
      <c r="J133" s="761" t="s">
        <v>17</v>
      </c>
      <c r="K133" s="775"/>
      <c r="L133" s="761" t="s">
        <v>18</v>
      </c>
      <c r="M133" s="775"/>
      <c r="N133" s="761" t="s">
        <v>19</v>
      </c>
      <c r="O133" s="775"/>
      <c r="P133" s="767" t="s">
        <v>20</v>
      </c>
      <c r="Q133" s="768"/>
      <c r="R133" s="767" t="s">
        <v>21</v>
      </c>
      <c r="S133" s="768"/>
      <c r="T133" s="767" t="s">
        <v>22</v>
      </c>
      <c r="U133" s="768"/>
      <c r="V133" s="767" t="s">
        <v>23</v>
      </c>
      <c r="W133" s="768"/>
      <c r="X133" s="767" t="s">
        <v>24</v>
      </c>
      <c r="Y133" s="768"/>
      <c r="Z133" s="767" t="s">
        <v>25</v>
      </c>
      <c r="AA133" s="768"/>
      <c r="AB133" s="767" t="s">
        <v>26</v>
      </c>
      <c r="AC133" s="768"/>
      <c r="AD133" s="767" t="s">
        <v>27</v>
      </c>
      <c r="AE133" s="768"/>
      <c r="AF133" s="767" t="s">
        <v>28</v>
      </c>
      <c r="AG133" s="768"/>
      <c r="AH133" s="767" t="s">
        <v>29</v>
      </c>
      <c r="AI133" s="768"/>
      <c r="AJ133" s="767" t="s">
        <v>30</v>
      </c>
      <c r="AK133" s="768"/>
      <c r="AL133" s="767" t="s">
        <v>164</v>
      </c>
      <c r="AM133" s="769"/>
      <c r="AN133" s="765"/>
      <c r="AO133" s="777"/>
      <c r="AP133" s="777"/>
      <c r="AQ133" s="777"/>
      <c r="AR133" s="779"/>
    </row>
    <row r="134" spans="1:93" x14ac:dyDescent="0.25">
      <c r="A134" s="920"/>
      <c r="B134" s="920"/>
      <c r="C134" s="12" t="s">
        <v>34</v>
      </c>
      <c r="D134" s="13" t="s">
        <v>35</v>
      </c>
      <c r="E134" s="14" t="s">
        <v>36</v>
      </c>
      <c r="F134" s="15" t="s">
        <v>35</v>
      </c>
      <c r="G134" s="14" t="s">
        <v>36</v>
      </c>
      <c r="H134" s="15" t="s">
        <v>35</v>
      </c>
      <c r="I134" s="14" t="s">
        <v>36</v>
      </c>
      <c r="J134" s="15" t="s">
        <v>35</v>
      </c>
      <c r="K134" s="14" t="s">
        <v>36</v>
      </c>
      <c r="L134" s="15" t="s">
        <v>35</v>
      </c>
      <c r="M134" s="14" t="s">
        <v>36</v>
      </c>
      <c r="N134" s="15" t="s">
        <v>35</v>
      </c>
      <c r="O134" s="14" t="s">
        <v>36</v>
      </c>
      <c r="P134" s="15" t="s">
        <v>35</v>
      </c>
      <c r="Q134" s="14" t="s">
        <v>36</v>
      </c>
      <c r="R134" s="15" t="s">
        <v>35</v>
      </c>
      <c r="S134" s="14" t="s">
        <v>36</v>
      </c>
      <c r="T134" s="15" t="s">
        <v>35</v>
      </c>
      <c r="U134" s="14" t="s">
        <v>36</v>
      </c>
      <c r="V134" s="15" t="s">
        <v>35</v>
      </c>
      <c r="W134" s="14" t="s">
        <v>36</v>
      </c>
      <c r="X134" s="15" t="s">
        <v>35</v>
      </c>
      <c r="Y134" s="14" t="s">
        <v>36</v>
      </c>
      <c r="Z134" s="15" t="s">
        <v>35</v>
      </c>
      <c r="AA134" s="14" t="s">
        <v>36</v>
      </c>
      <c r="AB134" s="15" t="s">
        <v>35</v>
      </c>
      <c r="AC134" s="14" t="s">
        <v>36</v>
      </c>
      <c r="AD134" s="15" t="s">
        <v>35</v>
      </c>
      <c r="AE134" s="14" t="s">
        <v>36</v>
      </c>
      <c r="AF134" s="15" t="s">
        <v>35</v>
      </c>
      <c r="AG134" s="14" t="s">
        <v>36</v>
      </c>
      <c r="AH134" s="15" t="s">
        <v>35</v>
      </c>
      <c r="AI134" s="14" t="s">
        <v>36</v>
      </c>
      <c r="AJ134" s="15" t="s">
        <v>35</v>
      </c>
      <c r="AK134" s="14" t="s">
        <v>36</v>
      </c>
      <c r="AL134" s="15" t="s">
        <v>35</v>
      </c>
      <c r="AM134" s="16" t="s">
        <v>36</v>
      </c>
      <c r="AN134" s="766"/>
      <c r="AO134" s="778"/>
      <c r="AP134" s="778"/>
      <c r="AQ134" s="778"/>
      <c r="AR134" s="923"/>
    </row>
    <row r="135" spans="1:93" x14ac:dyDescent="0.25">
      <c r="A135" s="836" t="s">
        <v>165</v>
      </c>
      <c r="B135" s="300" t="s">
        <v>166</v>
      </c>
      <c r="C135" s="301">
        <f>SUM(D135+E135)</f>
        <v>28</v>
      </c>
      <c r="D135" s="302">
        <f t="shared" ref="D135:E138" si="49">SUM(F135+H135+J135+L135+N135+P135+R135+T135+V135+X135+Z135+AB135+AD135+AF135+AH135+AJ135+AL135)</f>
        <v>11</v>
      </c>
      <c r="E135" s="303">
        <f t="shared" si="49"/>
        <v>17</v>
      </c>
      <c r="F135" s="21"/>
      <c r="G135" s="23"/>
      <c r="H135" s="21"/>
      <c r="I135" s="23"/>
      <c r="J135" s="21"/>
      <c r="K135" s="23"/>
      <c r="L135" s="21">
        <v>2</v>
      </c>
      <c r="M135" s="23"/>
      <c r="N135" s="21">
        <v>1</v>
      </c>
      <c r="O135" s="23">
        <v>2</v>
      </c>
      <c r="P135" s="21"/>
      <c r="Q135" s="23"/>
      <c r="R135" s="21">
        <v>3</v>
      </c>
      <c r="S135" s="23">
        <v>4</v>
      </c>
      <c r="T135" s="21"/>
      <c r="U135" s="23">
        <v>1</v>
      </c>
      <c r="V135" s="21">
        <v>2</v>
      </c>
      <c r="W135" s="23">
        <v>4</v>
      </c>
      <c r="X135" s="21">
        <v>2</v>
      </c>
      <c r="Y135" s="23">
        <v>2</v>
      </c>
      <c r="Z135" s="21">
        <v>1</v>
      </c>
      <c r="AA135" s="23">
        <v>2</v>
      </c>
      <c r="AB135" s="21"/>
      <c r="AC135" s="23"/>
      <c r="AD135" s="21"/>
      <c r="AE135" s="23">
        <v>2</v>
      </c>
      <c r="AF135" s="21"/>
      <c r="AG135" s="23"/>
      <c r="AH135" s="21"/>
      <c r="AI135" s="23"/>
      <c r="AJ135" s="21"/>
      <c r="AK135" s="23"/>
      <c r="AL135" s="21"/>
      <c r="AM135" s="25"/>
      <c r="AN135" s="26">
        <v>28</v>
      </c>
      <c r="AO135" s="27">
        <v>0</v>
      </c>
      <c r="AP135" s="27">
        <v>0</v>
      </c>
      <c r="AQ135" s="27">
        <v>0</v>
      </c>
      <c r="AR135" s="22">
        <v>0</v>
      </c>
      <c r="AS135" t="str">
        <f>CA135&amp;CB135&amp;CC135&amp;CD135&amp;CE135&amp;CF135&amp;CG135</f>
        <v/>
      </c>
      <c r="CA135" s="29" t="str">
        <f>IF(AND($C135&gt;0,AN135="")," No olvide digitar la variable Beneficiarios. Digite cero si no tiene.",IF(AN135&gt;$C135," *  La variable Beneficiarios no puede ser mayor al Total Ambos sexos.",""))</f>
        <v/>
      </c>
      <c r="CB135" s="29" t="str">
        <f>IF(AND($C135&gt;0,AO135="")," No olvide digitar la variable Niños, Niñas, adolescentes y jóvenes SENAME. Digite cero si no tiene.",IF(AO135&gt;$C135," * La variable Niños, Niñas, adolescentes y jóvenes SENAME no puede ser mayor al Total Ambos sexos.",""))</f>
        <v/>
      </c>
      <c r="CC135" s="29" t="str">
        <f>IF(AND($C135&gt;0,AP135="")," No olvide digitar la variable Niños, Niñas, adolescentes y jóvenes mejor Niñez. Digite cero si no tiene.",IF(AP135&gt;$C135," * La variable Niños, Niñas, adolescentes y jóvenes mejor Niñez no puede ser mayor al Total Ambos sexos.",""))</f>
        <v/>
      </c>
      <c r="CD135" s="29" t="str">
        <f>IF(AND($C135&gt;0,AQ135="")," No olvide digitar la variable Pueblos originarios. Digite cero si no tiene.",IF(AQ135&gt;$C135," * La variable Pueblos originarios no puede ser mayor al Total Ambos sexos.",""))</f>
        <v/>
      </c>
      <c r="CE135" s="29" t="str">
        <f>IF(AND($C135&gt;0,AR135="")," No olvide digitar la variable Migrantes. Digite cero si no tiene.",IF(AR135&gt;$C135," * La variable Migrantes no puede ser mayor al Total Ambos sexos.",""))</f>
        <v/>
      </c>
      <c r="CK135" s="30">
        <f>IF(AND(C135&gt;0,AN135=""),1,IF(AN135&gt;C135,1,0))</f>
        <v>0</v>
      </c>
      <c r="CL135" s="30">
        <f>IF(AND(C135&gt;0,AO135=""),1,IF(AO135&gt;C135,1,0))</f>
        <v>0</v>
      </c>
      <c r="CM135" s="30">
        <f>IF(AND(C135&gt;0,AP135=""),1,IF(AP135&gt;C135,1,0))</f>
        <v>0</v>
      </c>
      <c r="CN135" s="30">
        <f>IF(AND(C135&gt;0,AQ135=""),1,IF(AQ135&gt;C135,1,0))</f>
        <v>0</v>
      </c>
      <c r="CO135" s="30">
        <f>IF(AND(C135&gt;0,AR135=""),1,IF(AR135&gt;C135,1,0))</f>
        <v>0</v>
      </c>
    </row>
    <row r="136" spans="1:93" x14ac:dyDescent="0.25">
      <c r="A136" s="837"/>
      <c r="B136" s="304" t="s">
        <v>167</v>
      </c>
      <c r="C136" s="305">
        <f>SUM(D136+E136)</f>
        <v>3</v>
      </c>
      <c r="D136" s="306">
        <f t="shared" si="49"/>
        <v>0</v>
      </c>
      <c r="E136" s="307">
        <f t="shared" si="49"/>
        <v>3</v>
      </c>
      <c r="F136" s="35"/>
      <c r="G136" s="37"/>
      <c r="H136" s="35"/>
      <c r="I136" s="37"/>
      <c r="J136" s="35"/>
      <c r="K136" s="37"/>
      <c r="L136" s="35"/>
      <c r="M136" s="37"/>
      <c r="N136" s="35"/>
      <c r="O136" s="37">
        <v>1</v>
      </c>
      <c r="P136" s="35"/>
      <c r="Q136" s="37"/>
      <c r="R136" s="35"/>
      <c r="S136" s="37"/>
      <c r="T136" s="35"/>
      <c r="U136" s="37">
        <v>2</v>
      </c>
      <c r="V136" s="35"/>
      <c r="W136" s="37"/>
      <c r="X136" s="35"/>
      <c r="Y136" s="37"/>
      <c r="Z136" s="35"/>
      <c r="AA136" s="37"/>
      <c r="AB136" s="35"/>
      <c r="AC136" s="37"/>
      <c r="AD136" s="35"/>
      <c r="AE136" s="37"/>
      <c r="AF136" s="35"/>
      <c r="AG136" s="37"/>
      <c r="AH136" s="35"/>
      <c r="AI136" s="37"/>
      <c r="AJ136" s="35"/>
      <c r="AK136" s="37"/>
      <c r="AL136" s="35"/>
      <c r="AM136" s="39"/>
      <c r="AN136" s="40">
        <v>3</v>
      </c>
      <c r="AO136" s="41">
        <v>0</v>
      </c>
      <c r="AP136" s="41">
        <v>0</v>
      </c>
      <c r="AQ136" s="41">
        <v>0</v>
      </c>
      <c r="AR136" s="36">
        <v>0</v>
      </c>
      <c r="AS136" t="str">
        <f>CA136&amp;CB136&amp;CC136&amp;CD136&amp;CE136&amp;CF136&amp;CG136</f>
        <v/>
      </c>
      <c r="CA136" s="29" t="str">
        <f t="shared" ref="CA136:CA137" si="50">IF(AND($C136&gt;0,AN136="")," No olvide digitar la variable Beneficiarios. Digite cero si no tiene.",IF(AN136&gt;$C136," *  La variable Beneficiarios no puede ser mayor al Total Ambos sexos.",""))</f>
        <v/>
      </c>
      <c r="CB136" s="29" t="str">
        <f t="shared" ref="CB136:CB137" si="51">IF(AND($C136&gt;0,AO136="")," No olvide digitar la variable Niños, Niñas, adolescentes y jóvenes SENAME. Digite cero si no tiene.",IF(AO136&gt;$C136," * La variable Niños, Niñas, adolescentes y jóvenes SENAME no puede ser mayor al Total Ambos sexos.",""))</f>
        <v/>
      </c>
      <c r="CC136" s="29" t="str">
        <f t="shared" ref="CC136:CC137" si="52">IF(AND($C136&gt;0,AP136="")," No olvide digitar la variable Niños, Niñas, adolescentes y jóvenes mejor Niñez. Digite cero si no tiene.",IF(AP136&gt;$C136," * La variable Niños, Niñas, adolescentes y jóvenes mejor Niñez no puede ser mayor al Total Ambos sexos.",""))</f>
        <v/>
      </c>
      <c r="CD136" s="29" t="str">
        <f t="shared" ref="CD136:CD137" si="53">IF(AND($C136&gt;0,AQ136="")," No olvide digitar la variable Pueblos originarios. Digite cero si no tiene.",IF(AQ136&gt;$C136," * La variable Pueblos originarios no puede ser mayor al Total Ambos sexos.",""))</f>
        <v/>
      </c>
      <c r="CE136" s="29" t="str">
        <f t="shared" ref="CE136:CE137" si="54">IF(AND($C136&gt;0,AR136="")," No olvide digitar la variable Migrantes. Digite cero si no tiene.",IF(AR136&gt;$C136," * La variable Migrantes no puede ser mayor al Total Ambos sexos.",""))</f>
        <v/>
      </c>
      <c r="CK136" s="30">
        <f>IF(AND(C136&gt;0,AN136=""),1,IF(AN136&gt;C136,1,0))</f>
        <v>0</v>
      </c>
      <c r="CL136" s="30">
        <f>IF(AND(C136&gt;0,AO136=""),1,IF(AO136&gt;C136,1,0))</f>
        <v>0</v>
      </c>
      <c r="CM136" s="30">
        <f>IF(AND(C136&gt;0,AP136=""),1,IF(AP136&gt;C136,1,0))</f>
        <v>0</v>
      </c>
      <c r="CN136" s="30">
        <f>IF(AND(C136&gt;0,AQ136=""),1,IF(AQ136&gt;C136,1,0))</f>
        <v>0</v>
      </c>
      <c r="CO136" s="30">
        <f>IF(AND(C136&gt;0,AR136=""),1,IF(AR136&gt;C136,1,0))</f>
        <v>0</v>
      </c>
    </row>
    <row r="137" spans="1:93" x14ac:dyDescent="0.25">
      <c r="A137" s="837"/>
      <c r="B137" s="304" t="s">
        <v>168</v>
      </c>
      <c r="C137" s="305">
        <f>SUM(D137+E137)</f>
        <v>0</v>
      </c>
      <c r="D137" s="306">
        <f t="shared" si="49"/>
        <v>0</v>
      </c>
      <c r="E137" s="307">
        <f t="shared" si="49"/>
        <v>0</v>
      </c>
      <c r="F137" s="95"/>
      <c r="G137" s="96"/>
      <c r="H137" s="95"/>
      <c r="I137" s="96"/>
      <c r="J137" s="95"/>
      <c r="K137" s="96"/>
      <c r="L137" s="95"/>
      <c r="M137" s="96"/>
      <c r="N137" s="95"/>
      <c r="O137" s="96"/>
      <c r="P137" s="95"/>
      <c r="Q137" s="96"/>
      <c r="R137" s="95"/>
      <c r="S137" s="96"/>
      <c r="T137" s="95"/>
      <c r="U137" s="96"/>
      <c r="V137" s="95"/>
      <c r="W137" s="96"/>
      <c r="X137" s="95"/>
      <c r="Y137" s="96"/>
      <c r="Z137" s="95"/>
      <c r="AA137" s="96"/>
      <c r="AB137" s="95"/>
      <c r="AC137" s="96"/>
      <c r="AD137" s="95"/>
      <c r="AE137" s="96"/>
      <c r="AF137" s="95"/>
      <c r="AG137" s="96"/>
      <c r="AH137" s="95"/>
      <c r="AI137" s="96"/>
      <c r="AJ137" s="95"/>
      <c r="AK137" s="96"/>
      <c r="AL137" s="95"/>
      <c r="AM137" s="99"/>
      <c r="AN137" s="100"/>
      <c r="AO137" s="101"/>
      <c r="AP137" s="101"/>
      <c r="AQ137" s="101"/>
      <c r="AR137" s="97"/>
      <c r="AS137" t="str">
        <f>CA137&amp;CB137&amp;CC137&amp;CD137&amp;CE137&amp;CF137&amp;CG137</f>
        <v/>
      </c>
      <c r="CA137" s="29" t="str">
        <f t="shared" si="50"/>
        <v/>
      </c>
      <c r="CB137" s="29" t="str">
        <f t="shared" si="51"/>
        <v/>
      </c>
      <c r="CC137" s="29" t="str">
        <f t="shared" si="52"/>
        <v/>
      </c>
      <c r="CD137" s="29" t="str">
        <f t="shared" si="53"/>
        <v/>
      </c>
      <c r="CE137" s="29" t="str">
        <f t="shared" si="54"/>
        <v/>
      </c>
      <c r="CK137" s="30">
        <f>IF(AND(C137&gt;0,AN137=""),1,IF(AN137&gt;C137,1,0))</f>
        <v>0</v>
      </c>
      <c r="CL137" s="30">
        <f>IF(AND(C137&gt;0,AO137=""),1,IF(AO137&gt;C137,1,0))</f>
        <v>0</v>
      </c>
      <c r="CM137" s="30">
        <f>IF(AND(C137&gt;0,AP137=""),1,IF(AP137&gt;C137,1,0))</f>
        <v>0</v>
      </c>
      <c r="CN137" s="30">
        <f>IF(AND(C137&gt;0,AQ137=""),1,IF(AQ137&gt;C137,1,0))</f>
        <v>0</v>
      </c>
      <c r="CO137" s="30">
        <f>IF(AND(C137&gt;0,AR137=""),1,IF(AR137&gt;C137,1,0))</f>
        <v>0</v>
      </c>
    </row>
    <row r="138" spans="1:93" x14ac:dyDescent="0.25">
      <c r="A138" s="926"/>
      <c r="B138" s="55" t="s">
        <v>48</v>
      </c>
      <c r="C138" s="56">
        <f>SUM(D138+E138)</f>
        <v>31</v>
      </c>
      <c r="D138" s="57">
        <f t="shared" si="49"/>
        <v>11</v>
      </c>
      <c r="E138" s="58">
        <f t="shared" si="49"/>
        <v>20</v>
      </c>
      <c r="F138" s="59">
        <f>SUM(F135:F137)</f>
        <v>0</v>
      </c>
      <c r="G138" s="60">
        <f t="shared" ref="G138:AR138" si="55">SUM(G135:G137)</f>
        <v>0</v>
      </c>
      <c r="H138" s="59">
        <f t="shared" si="55"/>
        <v>0</v>
      </c>
      <c r="I138" s="60">
        <f t="shared" si="55"/>
        <v>0</v>
      </c>
      <c r="J138" s="59">
        <f t="shared" si="55"/>
        <v>0</v>
      </c>
      <c r="K138" s="61">
        <f t="shared" si="55"/>
        <v>0</v>
      </c>
      <c r="L138" s="59">
        <f t="shared" si="55"/>
        <v>2</v>
      </c>
      <c r="M138" s="61">
        <f t="shared" si="55"/>
        <v>0</v>
      </c>
      <c r="N138" s="59">
        <f t="shared" si="55"/>
        <v>1</v>
      </c>
      <c r="O138" s="61">
        <f t="shared" si="55"/>
        <v>3</v>
      </c>
      <c r="P138" s="59">
        <f t="shared" si="55"/>
        <v>0</v>
      </c>
      <c r="Q138" s="61">
        <f t="shared" si="55"/>
        <v>0</v>
      </c>
      <c r="R138" s="59">
        <f t="shared" si="55"/>
        <v>3</v>
      </c>
      <c r="S138" s="61">
        <f t="shared" si="55"/>
        <v>4</v>
      </c>
      <c r="T138" s="59">
        <f t="shared" si="55"/>
        <v>0</v>
      </c>
      <c r="U138" s="61">
        <f t="shared" si="55"/>
        <v>3</v>
      </c>
      <c r="V138" s="59">
        <f t="shared" si="55"/>
        <v>2</v>
      </c>
      <c r="W138" s="61">
        <f t="shared" si="55"/>
        <v>4</v>
      </c>
      <c r="X138" s="59">
        <f t="shared" si="55"/>
        <v>2</v>
      </c>
      <c r="Y138" s="61">
        <f t="shared" si="55"/>
        <v>2</v>
      </c>
      <c r="Z138" s="59">
        <f t="shared" si="55"/>
        <v>1</v>
      </c>
      <c r="AA138" s="61">
        <f t="shared" si="55"/>
        <v>2</v>
      </c>
      <c r="AB138" s="59">
        <f t="shared" si="55"/>
        <v>0</v>
      </c>
      <c r="AC138" s="61">
        <f t="shared" si="55"/>
        <v>0</v>
      </c>
      <c r="AD138" s="59">
        <f t="shared" si="55"/>
        <v>0</v>
      </c>
      <c r="AE138" s="61">
        <f t="shared" si="55"/>
        <v>2</v>
      </c>
      <c r="AF138" s="59">
        <f t="shared" si="55"/>
        <v>0</v>
      </c>
      <c r="AG138" s="61">
        <f t="shared" si="55"/>
        <v>0</v>
      </c>
      <c r="AH138" s="59">
        <f t="shared" si="55"/>
        <v>0</v>
      </c>
      <c r="AI138" s="61">
        <f t="shared" si="55"/>
        <v>0</v>
      </c>
      <c r="AJ138" s="59">
        <f t="shared" si="55"/>
        <v>0</v>
      </c>
      <c r="AK138" s="61">
        <f t="shared" si="55"/>
        <v>0</v>
      </c>
      <c r="AL138" s="62">
        <f t="shared" si="55"/>
        <v>0</v>
      </c>
      <c r="AM138" s="63">
        <f t="shared" si="55"/>
        <v>0</v>
      </c>
      <c r="AN138" s="64">
        <f t="shared" si="55"/>
        <v>31</v>
      </c>
      <c r="AO138" s="65">
        <f t="shared" si="55"/>
        <v>0</v>
      </c>
      <c r="AP138" s="65">
        <f>SUM(AP135:AP137)</f>
        <v>0</v>
      </c>
      <c r="AQ138" s="65">
        <f t="shared" si="55"/>
        <v>0</v>
      </c>
      <c r="AR138" s="60">
        <f t="shared" si="55"/>
        <v>0</v>
      </c>
    </row>
    <row r="139" spans="1:93" s="11" customFormat="1" ht="12" x14ac:dyDescent="0.2">
      <c r="A139" s="459" t="s">
        <v>169</v>
      </c>
      <c r="B139" s="459"/>
      <c r="C139" s="459"/>
      <c r="D139" s="459"/>
      <c r="E139" s="459"/>
      <c r="F139" s="459"/>
      <c r="G139" s="459"/>
      <c r="H139" s="448"/>
      <c r="I139" s="10"/>
    </row>
    <row r="140" spans="1:93" ht="15" customHeight="1" x14ac:dyDescent="0.25">
      <c r="A140" s="752" t="s">
        <v>170</v>
      </c>
      <c r="B140" s="767" t="s">
        <v>171</v>
      </c>
      <c r="C140" s="831"/>
      <c r="D140" s="831"/>
      <c r="E140" s="831"/>
      <c r="F140" s="768"/>
      <c r="G140" s="839" t="s">
        <v>172</v>
      </c>
      <c r="H140" s="842" t="s">
        <v>173</v>
      </c>
      <c r="I140" s="829"/>
    </row>
    <row r="141" spans="1:93" x14ac:dyDescent="0.25">
      <c r="A141" s="753"/>
      <c r="B141" s="783" t="s">
        <v>48</v>
      </c>
      <c r="C141" s="767" t="s">
        <v>174</v>
      </c>
      <c r="D141" s="831"/>
      <c r="E141" s="831"/>
      <c r="F141" s="768"/>
      <c r="G141" s="840"/>
      <c r="H141" s="928"/>
      <c r="I141" s="829"/>
    </row>
    <row r="142" spans="1:93" ht="31.5" x14ac:dyDescent="0.25">
      <c r="A142" s="920"/>
      <c r="B142" s="929"/>
      <c r="C142" s="15" t="s">
        <v>175</v>
      </c>
      <c r="D142" s="160" t="s">
        <v>176</v>
      </c>
      <c r="E142" s="106" t="s">
        <v>177</v>
      </c>
      <c r="F142" s="293" t="s">
        <v>178</v>
      </c>
      <c r="G142" s="927"/>
      <c r="H142" s="309" t="s">
        <v>179</v>
      </c>
      <c r="I142" s="107" t="s">
        <v>172</v>
      </c>
    </row>
    <row r="143" spans="1:93" x14ac:dyDescent="0.25">
      <c r="A143" s="310" t="s">
        <v>180</v>
      </c>
      <c r="B143" s="311">
        <f>SUM(C143:F143)+H143</f>
        <v>0</v>
      </c>
      <c r="C143" s="35"/>
      <c r="D143" s="42"/>
      <c r="E143" s="41"/>
      <c r="F143" s="37"/>
      <c r="G143" s="38"/>
      <c r="H143" s="40">
        <v>0</v>
      </c>
      <c r="I143" s="36"/>
    </row>
    <row r="144" spans="1:93" x14ac:dyDescent="0.25">
      <c r="A144" s="310" t="s">
        <v>16</v>
      </c>
      <c r="B144" s="311">
        <f t="shared" ref="B144:B148" si="56">SUM(C144:F144)+H144</f>
        <v>0</v>
      </c>
      <c r="C144" s="35"/>
      <c r="D144" s="42"/>
      <c r="E144" s="41"/>
      <c r="F144" s="37"/>
      <c r="G144" s="38"/>
      <c r="H144" s="40">
        <v>0</v>
      </c>
      <c r="I144" s="36"/>
    </row>
    <row r="145" spans="1:95" x14ac:dyDescent="0.25">
      <c r="A145" s="312" t="s">
        <v>17</v>
      </c>
      <c r="B145" s="311">
        <f>SUM(C145:F145)+H145</f>
        <v>0</v>
      </c>
      <c r="C145" s="35"/>
      <c r="D145" s="42"/>
      <c r="E145" s="41"/>
      <c r="F145" s="37"/>
      <c r="G145" s="38"/>
      <c r="H145" s="40">
        <v>0</v>
      </c>
      <c r="I145" s="36"/>
    </row>
    <row r="146" spans="1:95" x14ac:dyDescent="0.25">
      <c r="A146" s="312" t="s">
        <v>18</v>
      </c>
      <c r="B146" s="311">
        <f t="shared" si="56"/>
        <v>0</v>
      </c>
      <c r="C146" s="35"/>
      <c r="D146" s="42"/>
      <c r="E146" s="41"/>
      <c r="F146" s="37"/>
      <c r="G146" s="38"/>
      <c r="H146" s="40">
        <v>0</v>
      </c>
      <c r="I146" s="36"/>
    </row>
    <row r="147" spans="1:95" x14ac:dyDescent="0.25">
      <c r="A147" s="310" t="s">
        <v>19</v>
      </c>
      <c r="B147" s="311">
        <f>SUM(C147:F147)+H147</f>
        <v>0</v>
      </c>
      <c r="C147" s="35"/>
      <c r="D147" s="42"/>
      <c r="E147" s="41"/>
      <c r="F147" s="37"/>
      <c r="G147" s="38"/>
      <c r="H147" s="40">
        <v>0</v>
      </c>
      <c r="I147" s="36"/>
    </row>
    <row r="148" spans="1:95" x14ac:dyDescent="0.25">
      <c r="A148" s="310" t="s">
        <v>181</v>
      </c>
      <c r="B148" s="311">
        <f t="shared" si="56"/>
        <v>6</v>
      </c>
      <c r="C148" s="35"/>
      <c r="D148" s="42"/>
      <c r="E148" s="41"/>
      <c r="F148" s="37"/>
      <c r="G148" s="38"/>
      <c r="H148" s="40">
        <v>6</v>
      </c>
      <c r="I148" s="36"/>
    </row>
    <row r="149" spans="1:95" x14ac:dyDescent="0.25">
      <c r="A149" s="313" t="s">
        <v>182</v>
      </c>
      <c r="B149" s="314">
        <f>SUM(C149:F149)+H149</f>
        <v>0</v>
      </c>
      <c r="C149" s="46"/>
      <c r="D149" s="53"/>
      <c r="E149" s="52"/>
      <c r="F149" s="48"/>
      <c r="G149" s="49"/>
      <c r="H149" s="51">
        <v>0</v>
      </c>
      <c r="I149" s="47"/>
    </row>
    <row r="150" spans="1:95" x14ac:dyDescent="0.25">
      <c r="A150" s="460" t="s">
        <v>31</v>
      </c>
      <c r="B150" s="316">
        <f>SUM(C150:F150)+H150</f>
        <v>0</v>
      </c>
      <c r="C150" s="95"/>
      <c r="D150" s="102"/>
      <c r="E150" s="101"/>
      <c r="F150" s="96"/>
      <c r="G150" s="98"/>
      <c r="H150" s="100">
        <v>0</v>
      </c>
      <c r="I150" s="97"/>
    </row>
    <row r="151" spans="1:95" x14ac:dyDescent="0.25">
      <c r="A151" s="1" t="s">
        <v>183</v>
      </c>
    </row>
    <row r="152" spans="1:95" s="11" customFormat="1" ht="12" x14ac:dyDescent="0.2">
      <c r="A152" s="461" t="s">
        <v>184</v>
      </c>
      <c r="B152" s="8"/>
      <c r="C152" s="8"/>
    </row>
    <row r="153" spans="1:95" ht="21" x14ac:dyDescent="0.25">
      <c r="A153" s="318" t="s">
        <v>185</v>
      </c>
      <c r="B153" s="319" t="s">
        <v>186</v>
      </c>
      <c r="C153" s="319" t="s">
        <v>187</v>
      </c>
    </row>
    <row r="154" spans="1:95" ht="21" x14ac:dyDescent="0.25">
      <c r="A154" s="320" t="s">
        <v>188</v>
      </c>
      <c r="B154" s="36"/>
      <c r="C154" s="146"/>
    </row>
    <row r="155" spans="1:95" x14ac:dyDescent="0.25">
      <c r="A155" s="321" t="s">
        <v>189</v>
      </c>
      <c r="B155" s="97"/>
      <c r="C155" s="117"/>
    </row>
    <row r="156" spans="1:95" s="11" customFormat="1" ht="12" x14ac:dyDescent="0.2">
      <c r="A156" s="925" t="s">
        <v>190</v>
      </c>
      <c r="B156" s="925"/>
      <c r="C156" s="925"/>
      <c r="D156" s="925"/>
      <c r="E156" s="925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10"/>
      <c r="Q156" s="10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</row>
    <row r="157" spans="1:95" ht="15" customHeight="1" x14ac:dyDescent="0.25">
      <c r="A157" s="752" t="s">
        <v>3</v>
      </c>
      <c r="B157" s="752" t="s">
        <v>4</v>
      </c>
      <c r="C157" s="755" t="s">
        <v>191</v>
      </c>
      <c r="D157" s="756"/>
      <c r="E157" s="757"/>
      <c r="F157" s="829" t="s">
        <v>6</v>
      </c>
      <c r="G157" s="829"/>
      <c r="H157" s="829"/>
      <c r="I157" s="829"/>
      <c r="J157" s="829"/>
      <c r="K157" s="829"/>
      <c r="L157" s="829"/>
      <c r="M157" s="835"/>
      <c r="N157" s="764" t="s">
        <v>192</v>
      </c>
      <c r="O157" s="776" t="s">
        <v>193</v>
      </c>
      <c r="P157" s="776" t="s">
        <v>194</v>
      </c>
      <c r="Q157" s="850" t="s">
        <v>195</v>
      </c>
      <c r="R157" s="764" t="s">
        <v>7</v>
      </c>
      <c r="S157" s="776" t="s">
        <v>9</v>
      </c>
      <c r="T157" s="776" t="s">
        <v>196</v>
      </c>
      <c r="U157" s="776" t="s">
        <v>10</v>
      </c>
      <c r="V157" s="757" t="s">
        <v>11</v>
      </c>
      <c r="W157" s="761" t="s">
        <v>197</v>
      </c>
      <c r="X157" s="775"/>
    </row>
    <row r="158" spans="1:95" ht="15" customHeight="1" x14ac:dyDescent="0.25">
      <c r="A158" s="753"/>
      <c r="B158" s="753"/>
      <c r="C158" s="921"/>
      <c r="D158" s="922"/>
      <c r="E158" s="923"/>
      <c r="F158" s="829" t="s">
        <v>198</v>
      </c>
      <c r="G158" s="829"/>
      <c r="H158" s="829" t="s">
        <v>199</v>
      </c>
      <c r="I158" s="829"/>
      <c r="J158" s="829" t="s">
        <v>200</v>
      </c>
      <c r="K158" s="829"/>
      <c r="L158" s="829" t="s">
        <v>201</v>
      </c>
      <c r="M158" s="835"/>
      <c r="N158" s="765"/>
      <c r="O158" s="777"/>
      <c r="P158" s="777"/>
      <c r="Q158" s="851"/>
      <c r="R158" s="765"/>
      <c r="S158" s="777"/>
      <c r="T158" s="777"/>
      <c r="U158" s="777"/>
      <c r="V158" s="779"/>
      <c r="W158" s="848" t="s">
        <v>32</v>
      </c>
      <c r="X158" s="757" t="s">
        <v>33</v>
      </c>
    </row>
    <row r="159" spans="1:95" x14ac:dyDescent="0.25">
      <c r="A159" s="920"/>
      <c r="B159" s="920"/>
      <c r="C159" s="12" t="s">
        <v>34</v>
      </c>
      <c r="D159" s="13" t="s">
        <v>35</v>
      </c>
      <c r="E159" s="14" t="s">
        <v>36</v>
      </c>
      <c r="F159" s="15" t="s">
        <v>35</v>
      </c>
      <c r="G159" s="107" t="s">
        <v>36</v>
      </c>
      <c r="H159" s="15" t="s">
        <v>35</v>
      </c>
      <c r="I159" s="107" t="s">
        <v>36</v>
      </c>
      <c r="J159" s="15" t="s">
        <v>35</v>
      </c>
      <c r="K159" s="107" t="s">
        <v>36</v>
      </c>
      <c r="L159" s="15" t="s">
        <v>35</v>
      </c>
      <c r="M159" s="109" t="s">
        <v>36</v>
      </c>
      <c r="N159" s="766"/>
      <c r="O159" s="778"/>
      <c r="P159" s="778"/>
      <c r="Q159" s="932"/>
      <c r="R159" s="766"/>
      <c r="S159" s="778"/>
      <c r="T159" s="778"/>
      <c r="U159" s="778"/>
      <c r="V159" s="923"/>
      <c r="W159" s="931"/>
      <c r="X159" s="923"/>
    </row>
    <row r="160" spans="1:95" x14ac:dyDescent="0.25">
      <c r="A160" s="845" t="s">
        <v>202</v>
      </c>
      <c r="B160" s="17" t="s">
        <v>38</v>
      </c>
      <c r="C160" s="18">
        <f>SUM(D160:E160)</f>
        <v>0</v>
      </c>
      <c r="D160" s="19">
        <f>SUM(F160+H160+J160+L160)</f>
        <v>0</v>
      </c>
      <c r="E160" s="322">
        <f>SUM(G160+I160+K160+M160)</f>
        <v>0</v>
      </c>
      <c r="F160" s="21"/>
      <c r="G160" s="28"/>
      <c r="H160" s="21"/>
      <c r="I160" s="28"/>
      <c r="J160" s="21"/>
      <c r="K160" s="28"/>
      <c r="L160" s="21"/>
      <c r="M160" s="323"/>
      <c r="N160" s="26"/>
      <c r="O160" s="27"/>
      <c r="P160" s="27"/>
      <c r="Q160" s="323"/>
      <c r="R160" s="26"/>
      <c r="S160" s="27"/>
      <c r="T160" s="27"/>
      <c r="U160" s="27"/>
      <c r="V160" s="22"/>
      <c r="W160" s="21"/>
      <c r="X160" s="22"/>
      <c r="Y160" t="str">
        <f>CA160&amp;CB160&amp;CC160&amp;CD160&amp;CE160&amp;CF160&amp;CG160</f>
        <v/>
      </c>
      <c r="CA160" s="29" t="str">
        <f>IF(AND($C160&gt;0,R160="")," * No olvide digitar la variable Beneficiarios. Digite cero si no tiene.",IF(R160&gt;$C160," * La variable Beneficiarios no puede ser mayor al Total Ambos Sexos.",""))</f>
        <v/>
      </c>
      <c r="CB160" s="29" t="str">
        <f>IF(AND($C160&gt;0,S160="")," * No olvide digitar la variable Niños, Niñas, Adolescentes y Jóvenes Mejor Niñez. Digite cero si no tiene.",IF(S160&gt;$C160," * La variable Niños, Niñas, Adolescentes y Jóvenes Mejor Niñez no puede ser mayor al Total Ambos Sexos.",""))</f>
        <v/>
      </c>
      <c r="CC160" s="29" t="str">
        <f>IF(AND($C160&gt;0,T160="")," * No olvide digitar la variable Niños, Niñas, Adolescentes y Jóvenes SENAME. Digite cero si no tiene.",IF(T160&gt;$C160," * La variable Niños, Niñas, Adolescentes y Jóvenes SENAME no puede ser mayor al Total Ambos Sexos.",""))</f>
        <v/>
      </c>
      <c r="CD160" s="29" t="str">
        <f>IF(AND($C160&gt;0,U160="")," * No olvide digitar la variable Pueblos Originarios. Digite cero si no tiene.",IF(U160&gt;$C160," * La variable Pueblos Originarios no puede ser mayor al Total Ambos Sexos.",""))</f>
        <v/>
      </c>
      <c r="CE160" s="29" t="str">
        <f>IF(AND($C160&gt;0,V160="")," * No olvide digitar la variable Migrantes. Digite cero si no tiene.",IF(V160&gt;$C160," * La variable Migrantes no puede ser mayor al Total Ambos Sexos.",""))</f>
        <v/>
      </c>
      <c r="CF160" s="29" t="str">
        <f>IF(AND($E160&gt;0,OR(W160=""))," * No olvide digitar la variable Trans (Masculino). Digite cero si no tiene.",IF((W160)&gt;$E160," * La variable Trans (Masculino) no puede ser mayor al Total Mujeres.",""))</f>
        <v/>
      </c>
      <c r="CG160" s="29" t="str">
        <f>IF(AND($D160&gt;0,OR(X160=""))," * No olvide digitar la variable Trans (Femenino). Digite cero si no tiene.",IF((X160)&gt;$D160," * La variable Trans (Femenino) no puede ser mayor al Total Hombres.",""))</f>
        <v/>
      </c>
      <c r="CK160" s="30">
        <f>IF(AND(C160&gt;0,R160=""),1,IF(R160&gt;C160,1,0))</f>
        <v>0</v>
      </c>
      <c r="CL160" s="30">
        <f>IF(AND(C160&gt;0,S160=""),1,IF(S160&gt;C160,1,0))</f>
        <v>0</v>
      </c>
      <c r="CM160" s="30">
        <f>IF(AND(C160&gt;0,T160=""),1,IF(T160&gt;C160,1,0))</f>
        <v>0</v>
      </c>
      <c r="CN160" s="30">
        <f>IF(AND(C160&gt;0,U160=""),1,IF(U160&gt;C160,1,0))</f>
        <v>0</v>
      </c>
      <c r="CO160" s="30">
        <f>IF(AND(C160&gt;0,V160=""),1,IF(V160&gt;C160,1,0))</f>
        <v>0</v>
      </c>
      <c r="CP160" s="30">
        <f>IF(AND(E160&gt;0,OR(W160="")),1,IF((W160)&gt;E160,1,0))</f>
        <v>0</v>
      </c>
      <c r="CQ160" s="30">
        <f>IF(AND(D160&gt;0,OR(X160="")),1,IF((X160)&gt;D160,1,0))</f>
        <v>0</v>
      </c>
    </row>
    <row r="161" spans="1:95" x14ac:dyDescent="0.25">
      <c r="A161" s="845"/>
      <c r="B161" s="31" t="s">
        <v>203</v>
      </c>
      <c r="C161" s="32">
        <f t="shared" ref="C161:C162" si="57">SUM(D161:E161)</f>
        <v>0</v>
      </c>
      <c r="D161" s="33">
        <f>SUM(F161+H161+J161+L161)</f>
        <v>0</v>
      </c>
      <c r="E161" s="324">
        <f t="shared" ref="E161:E162" si="58">SUM(G161+I161+K161+M161)</f>
        <v>0</v>
      </c>
      <c r="F161" s="35"/>
      <c r="G161" s="42"/>
      <c r="H161" s="35"/>
      <c r="I161" s="42"/>
      <c r="J161" s="35"/>
      <c r="K161" s="42"/>
      <c r="L161" s="35"/>
      <c r="M161" s="325"/>
      <c r="N161" s="40"/>
      <c r="O161" s="41"/>
      <c r="P161" s="41"/>
      <c r="Q161" s="325"/>
      <c r="R161" s="40"/>
      <c r="S161" s="41"/>
      <c r="T161" s="41"/>
      <c r="U161" s="41"/>
      <c r="V161" s="36"/>
      <c r="W161" s="35"/>
      <c r="X161" s="36"/>
      <c r="Y161" t="str">
        <f>CA161&amp;CB161&amp;CC161&amp;CD161&amp;CE161&amp;CF161&amp;CG161</f>
        <v/>
      </c>
      <c r="CA161" s="29" t="str">
        <f t="shared" ref="CA161:CA162" si="59">IF(AND($C161&gt;0,R161="")," * No olvide digitar la variable Beneficiarios. Digite cero si no tiene.",IF(R161&gt;$C161," * La variable Beneficiarios no puede ser mayor al Total Ambos Sexos.",""))</f>
        <v/>
      </c>
      <c r="CB161" s="29" t="str">
        <f t="shared" ref="CB161:CB162" si="60">IF(AND($C161&gt;0,S161="")," * No olvide digitar la variable Niños, Niñas, Adolescentes y Jóvenes Mejor Niñez. Digite cero si no tiene.",IF(S161&gt;$C161," * La variable Niños, Niñas, Adolescentes y Jóvenes Mejor Niñez no puede ser mayor al Total Ambos Sexos.",""))</f>
        <v/>
      </c>
      <c r="CC161" s="29" t="str">
        <f t="shared" ref="CC161:CC162" si="61">IF(AND($C161&gt;0,T161="")," * No olvide digitar la variable Niños, Niñas, Adolescentes y Jóvenes SENAME. Digite cero si no tiene.",IF(T161&gt;$C161," * La variable Niños, Niñas, Adolescentes y Jóvenes SENAME no puede ser mayor al Total Ambos Sexos.",""))</f>
        <v/>
      </c>
      <c r="CD161" s="29" t="str">
        <f t="shared" ref="CD161:CD162" si="62">IF(AND($C161&gt;0,U161="")," * No olvide digitar la variable Pueblos Originarios. Digite cero si no tiene.",IF(U161&gt;$C161," * La variable Pueblos Originarios no puede ser mayor al Total Ambos Sexos.",""))</f>
        <v/>
      </c>
      <c r="CE161" s="29" t="str">
        <f t="shared" ref="CE161:CE162" si="63">IF(AND($C161&gt;0,V161="")," * No olvide digitar la variable Migrantes. Digite cero si no tiene.",IF(V161&gt;$C161," * La variable Migrantes no puede ser mayor al Total Ambos Sexos.",""))</f>
        <v/>
      </c>
      <c r="CF161" s="29" t="str">
        <f t="shared" ref="CF161:CF162" si="64">IF(AND($E161&gt;0,OR(W161=""))," * No olvide digitar la variable Trans (Masculino). Digite cero si no tiene.",IF((W161)&gt;$E161," * La variable Trans (Masculino) no puede ser mayor al Total Mujeres.",""))</f>
        <v/>
      </c>
      <c r="CG161" s="29" t="str">
        <f t="shared" ref="CG161:CG162" si="65">IF(AND($D161&gt;0,OR(X161=""))," * No olvide digitar la variable Trans (Femenino). Digite cero si no tiene.",IF((X161)&gt;$D161," * La variable Trans (Femenino) no puede ser mayor al Total Hombres.",""))</f>
        <v/>
      </c>
      <c r="CK161" s="30">
        <f>IF(AND(C161&gt;0,R161=""),1,IF(R161&gt;C161,1,0))</f>
        <v>0</v>
      </c>
      <c r="CL161" s="30">
        <f>IF(AND(C161&gt;0,S161=""),1,IF(S161&gt;C161,1,0))</f>
        <v>0</v>
      </c>
      <c r="CM161" s="30">
        <f>IF(AND(C161&gt;0,T161=""),1,IF(T161&gt;C161,1,0))</f>
        <v>0</v>
      </c>
      <c r="CN161" s="30">
        <f>IF(AND(C161&gt;0,U161=""),1,IF(U161&gt;C161,1,0))</f>
        <v>0</v>
      </c>
      <c r="CO161" s="30">
        <f>IF(AND(C161&gt;0,V161=""),1,IF(V161&gt;C161,1,0))</f>
        <v>0</v>
      </c>
      <c r="CP161" s="30">
        <f>IF(AND(E161&gt;0,OR(W161="")),1,IF((W161)&gt;E161,1,0))</f>
        <v>0</v>
      </c>
      <c r="CQ161" s="30">
        <f>IF(AND(D161&gt;0,OR(X161="")),1,IF((X161)&gt;D161,1,0))</f>
        <v>0</v>
      </c>
    </row>
    <row r="162" spans="1:95" x14ac:dyDescent="0.25">
      <c r="A162" s="845"/>
      <c r="B162" s="31" t="s">
        <v>176</v>
      </c>
      <c r="C162" s="186">
        <f t="shared" si="57"/>
        <v>0</v>
      </c>
      <c r="D162" s="54">
        <f>SUM(F162+H162+J162+L162)</f>
        <v>0</v>
      </c>
      <c r="E162" s="326">
        <f t="shared" si="58"/>
        <v>0</v>
      </c>
      <c r="F162" s="35"/>
      <c r="G162" s="42"/>
      <c r="H162" s="35"/>
      <c r="I162" s="42"/>
      <c r="J162" s="35"/>
      <c r="K162" s="42"/>
      <c r="L162" s="35"/>
      <c r="M162" s="325"/>
      <c r="N162" s="40"/>
      <c r="O162" s="41"/>
      <c r="P162" s="41"/>
      <c r="Q162" s="325"/>
      <c r="R162" s="40"/>
      <c r="S162" s="41"/>
      <c r="T162" s="41"/>
      <c r="U162" s="41"/>
      <c r="V162" s="36"/>
      <c r="W162" s="35"/>
      <c r="X162" s="36"/>
      <c r="Y162" t="str">
        <f>CA162&amp;CB162&amp;CC162&amp;CD162&amp;CE162&amp;CF162&amp;CG162</f>
        <v/>
      </c>
      <c r="CA162" s="29" t="str">
        <f t="shared" si="59"/>
        <v/>
      </c>
      <c r="CB162" s="29" t="str">
        <f t="shared" si="60"/>
        <v/>
      </c>
      <c r="CC162" s="29" t="str">
        <f t="shared" si="61"/>
        <v/>
      </c>
      <c r="CD162" s="29" t="str">
        <f t="shared" si="62"/>
        <v/>
      </c>
      <c r="CE162" s="29" t="str">
        <f t="shared" si="63"/>
        <v/>
      </c>
      <c r="CF162" s="29" t="str">
        <f t="shared" si="64"/>
        <v/>
      </c>
      <c r="CG162" s="29" t="str">
        <f t="shared" si="65"/>
        <v/>
      </c>
      <c r="CK162" s="30">
        <f>IF(AND(C162&gt;0,R162=""),1,IF(R162&gt;C162,1,0))</f>
        <v>0</v>
      </c>
      <c r="CL162" s="30">
        <f>IF(AND(C162&gt;0,S162=""),1,IF(S162&gt;C162,1,0))</f>
        <v>0</v>
      </c>
      <c r="CM162" s="30">
        <f>IF(AND(C162&gt;0,T162=""),1,IF(T162&gt;C162,1,0))</f>
        <v>0</v>
      </c>
      <c r="CN162" s="30">
        <f>IF(AND(C162&gt;0,U162=""),1,IF(U162&gt;C162,1,0))</f>
        <v>0</v>
      </c>
      <c r="CO162" s="30">
        <f>IF(AND(C162&gt;0,V162=""),1,IF(V162&gt;C162,1,0))</f>
        <v>0</v>
      </c>
      <c r="CP162" s="30">
        <f>IF(AND(E162&gt;0,OR(W162="")),1,IF((W162)&gt;E162,1,0))</f>
        <v>0</v>
      </c>
      <c r="CQ162" s="30">
        <f>IF(AND(D162&gt;0,OR(X162="")),1,IF((X162)&gt;D162,1,0))</f>
        <v>0</v>
      </c>
    </row>
    <row r="163" spans="1:95" x14ac:dyDescent="0.25">
      <c r="A163" s="462"/>
      <c r="B163" s="55" t="s">
        <v>48</v>
      </c>
      <c r="C163" s="56">
        <f>SUM(C160:C162)</f>
        <v>0</v>
      </c>
      <c r="D163" s="57">
        <f t="shared" ref="D163:Q163" si="66">SUM(D160:D162)</f>
        <v>0</v>
      </c>
      <c r="E163" s="328">
        <f t="shared" si="66"/>
        <v>0</v>
      </c>
      <c r="F163" s="59">
        <f t="shared" si="66"/>
        <v>0</v>
      </c>
      <c r="G163" s="66">
        <f t="shared" si="66"/>
        <v>0</v>
      </c>
      <c r="H163" s="59">
        <f t="shared" si="66"/>
        <v>0</v>
      </c>
      <c r="I163" s="66">
        <f t="shared" si="66"/>
        <v>0</v>
      </c>
      <c r="J163" s="59">
        <f t="shared" si="66"/>
        <v>0</v>
      </c>
      <c r="K163" s="66">
        <f t="shared" si="66"/>
        <v>0</v>
      </c>
      <c r="L163" s="59">
        <f t="shared" si="66"/>
        <v>0</v>
      </c>
      <c r="M163" s="123">
        <f t="shared" si="66"/>
        <v>0</v>
      </c>
      <c r="N163" s="64">
        <f t="shared" si="66"/>
        <v>0</v>
      </c>
      <c r="O163" s="65">
        <f t="shared" si="66"/>
        <v>0</v>
      </c>
      <c r="P163" s="65">
        <f t="shared" si="66"/>
        <v>0</v>
      </c>
      <c r="Q163" s="123">
        <f t="shared" si="66"/>
        <v>0</v>
      </c>
      <c r="R163" s="64">
        <f>SUM(R160:R162)</f>
        <v>0</v>
      </c>
      <c r="S163" s="65">
        <f t="shared" ref="S163:X163" si="67">SUM(S160:S162)</f>
        <v>0</v>
      </c>
      <c r="T163" s="65">
        <f t="shared" si="67"/>
        <v>0</v>
      </c>
      <c r="U163" s="65">
        <f t="shared" si="67"/>
        <v>0</v>
      </c>
      <c r="V163" s="60">
        <f t="shared" si="67"/>
        <v>0</v>
      </c>
      <c r="W163" s="59">
        <f t="shared" si="67"/>
        <v>0</v>
      </c>
      <c r="X163" s="60">
        <f t="shared" si="67"/>
        <v>0</v>
      </c>
    </row>
    <row r="164" spans="1:95" ht="15" customHeight="1" x14ac:dyDescent="0.25">
      <c r="A164" s="845" t="s">
        <v>204</v>
      </c>
      <c r="B164" s="17" t="s">
        <v>38</v>
      </c>
      <c r="C164" s="283">
        <f>SUM(D164:E164)</f>
        <v>0</v>
      </c>
      <c r="D164" s="329">
        <f>SUM(F164+H164+J164+L164)</f>
        <v>0</v>
      </c>
      <c r="E164" s="330">
        <f>SUM(G164+I164+K164+M164)</f>
        <v>0</v>
      </c>
      <c r="F164" s="21"/>
      <c r="G164" s="28"/>
      <c r="H164" s="21"/>
      <c r="I164" s="28"/>
      <c r="J164" s="21"/>
      <c r="K164" s="28"/>
      <c r="L164" s="21"/>
      <c r="M164" s="323"/>
      <c r="N164" s="40"/>
      <c r="O164" s="41"/>
      <c r="P164" s="41"/>
      <c r="Q164" s="325"/>
      <c r="R164" s="40"/>
      <c r="S164" s="41"/>
      <c r="T164" s="41"/>
      <c r="U164" s="41"/>
      <c r="V164" s="36"/>
      <c r="W164" s="35"/>
      <c r="X164" s="36"/>
      <c r="Y164" t="str">
        <f>CA164&amp;CB164&amp;CC164&amp;CD164&amp;CE164&amp;CF164&amp;CG164</f>
        <v/>
      </c>
      <c r="CA164" s="29" t="str">
        <f t="shared" ref="CA164:CA166" si="68">IF(AND($C164&gt;0,R164="")," * No olvide digitar la variable Beneficiarios. Digite cero si no tiene.",IF(R164&gt;$C164," * La variable Beneficiarios no puede ser mayor al Total Ambos Sexos.",""))</f>
        <v/>
      </c>
      <c r="CB164" s="29" t="str">
        <f t="shared" ref="CB164:CB166" si="69">IF(AND($C164&gt;0,S164="")," * No olvide digitar la variable Niños, Niñas, Adolescentes y Jóvenes Mejor Niñez. Digite cero si no tiene.",IF(S164&gt;$C164," * La variable Niños, Niñas, Adolescentes y Jóvenes Mejor Niñez no puede ser mayor al Total Ambos Sexos.",""))</f>
        <v/>
      </c>
      <c r="CC164" s="29" t="str">
        <f t="shared" ref="CC164:CC166" si="70">IF(AND($C164&gt;0,T164="")," * No olvide digitar la variable Niños, Niñas, Adolescentes y Jóvenes SENAME. Digite cero si no tiene.",IF(T164&gt;$C164," * La variable Niños, Niñas, Adolescentes y Jóvenes SENAME no puede ser mayor al Total Ambos Sexos.",""))</f>
        <v/>
      </c>
      <c r="CD164" s="29" t="str">
        <f t="shared" ref="CD164:CD166" si="71">IF(AND($C164&gt;0,U164="")," * No olvide digitar la variable Pueblos Originarios. Digite cero si no tiene.",IF(U164&gt;$C164," * La variable Pueblos Originarios no puede ser mayor al Total Ambos Sexos.",""))</f>
        <v/>
      </c>
      <c r="CE164" s="29" t="str">
        <f t="shared" ref="CE164:CE166" si="72">IF(AND($C164&gt;0,V164="")," * No olvide digitar la variable Migrantes. Digite cero si no tiene.",IF(V164&gt;$C164," * La variable Migrantes no puede ser mayor al Total Ambos Sexos.",""))</f>
        <v/>
      </c>
      <c r="CF164" s="29" t="str">
        <f t="shared" ref="CF164:CF166" si="73">IF(AND($E164&gt;0,OR(W164=""))," * No olvide digitar la variable Trans (Masculino). Digite cero si no tiene.",IF((W164)&gt;$E164," * La variable Trans (Masculino) no puede ser mayor al Total Mujeres.",""))</f>
        <v/>
      </c>
      <c r="CG164" s="29" t="str">
        <f t="shared" ref="CG164:CG166" si="74">IF(AND($D164&gt;0,OR(X164=""))," * No olvide digitar la variable Trans (Femenino). Digite cero si no tiene.",IF((X164)&gt;$D164," * La variable Trans (Femenino) no puede ser mayor al Total Hombres.",""))</f>
        <v/>
      </c>
      <c r="CK164" s="30">
        <f>IF(AND(C164&gt;0,R164=""),1,IF(R164&gt;C164,1,0))</f>
        <v>0</v>
      </c>
      <c r="CL164" s="30">
        <f>IF(AND(C164&gt;0,S164=""),1,IF(S164&gt;C164,1,0))</f>
        <v>0</v>
      </c>
      <c r="CM164" s="30">
        <f>IF(AND(C164&gt;0,T164=""),1,IF(T164&gt;C164,1,0))</f>
        <v>0</v>
      </c>
      <c r="CN164" s="30">
        <f>IF(AND(C164&gt;0,U164=""),1,IF(U164&gt;C164,1,0))</f>
        <v>0</v>
      </c>
      <c r="CO164" s="30">
        <f>IF(AND(C164&gt;0,V164=""),1,IF(V164&gt;C164,1,0))</f>
        <v>0</v>
      </c>
      <c r="CP164" s="30">
        <f>IF(AND(E164&gt;0,OR(W164="")),1,IF((W164)&gt;E164,1,0))</f>
        <v>0</v>
      </c>
      <c r="CQ164" s="30">
        <f>IF(AND(D164&gt;0,OR(X164="")),1,IF((X164)&gt;D164,1,0))</f>
        <v>0</v>
      </c>
    </row>
    <row r="165" spans="1:95" x14ac:dyDescent="0.25">
      <c r="A165" s="845"/>
      <c r="B165" s="31" t="s">
        <v>203</v>
      </c>
      <c r="C165" s="32">
        <f t="shared" ref="C165" si="75">SUM(D165:E165)</f>
        <v>0</v>
      </c>
      <c r="D165" s="33">
        <f>SUM(F165+H165+J165+L165)</f>
        <v>0</v>
      </c>
      <c r="E165" s="324">
        <f t="shared" ref="E165:E167" si="76">SUM(G165+I165+K165+M165)</f>
        <v>0</v>
      </c>
      <c r="F165" s="35"/>
      <c r="G165" s="42"/>
      <c r="H165" s="35"/>
      <c r="I165" s="42"/>
      <c r="J165" s="35"/>
      <c r="K165" s="42"/>
      <c r="L165" s="35"/>
      <c r="M165" s="325"/>
      <c r="N165" s="40"/>
      <c r="O165" s="41"/>
      <c r="P165" s="41"/>
      <c r="Q165" s="325"/>
      <c r="R165" s="40"/>
      <c r="S165" s="41"/>
      <c r="T165" s="41"/>
      <c r="U165" s="41"/>
      <c r="V165" s="36"/>
      <c r="W165" s="35"/>
      <c r="X165" s="36"/>
      <c r="Y165" t="str">
        <f>CA165&amp;CB165&amp;CC165&amp;CD165&amp;CE165&amp;CF165&amp;CG165</f>
        <v/>
      </c>
      <c r="CA165" s="29" t="str">
        <f t="shared" si="68"/>
        <v/>
      </c>
      <c r="CB165" s="29" t="str">
        <f t="shared" si="69"/>
        <v/>
      </c>
      <c r="CC165" s="29" t="str">
        <f t="shared" si="70"/>
        <v/>
      </c>
      <c r="CD165" s="29" t="str">
        <f t="shared" si="71"/>
        <v/>
      </c>
      <c r="CE165" s="29" t="str">
        <f t="shared" si="72"/>
        <v/>
      </c>
      <c r="CF165" s="29" t="str">
        <f t="shared" si="73"/>
        <v/>
      </c>
      <c r="CG165" s="29" t="str">
        <f t="shared" si="74"/>
        <v/>
      </c>
      <c r="CK165" s="30">
        <f>IF(AND(C165&gt;0,R165=""),1,IF(R165&gt;C165,1,0))</f>
        <v>0</v>
      </c>
      <c r="CL165" s="30">
        <f>IF(AND(C165&gt;0,S165=""),1,IF(S165&gt;C165,1,0))</f>
        <v>0</v>
      </c>
      <c r="CM165" s="30">
        <f>IF(AND(C165&gt;0,T165=""),1,IF(T165&gt;C165,1,0))</f>
        <v>0</v>
      </c>
      <c r="CN165" s="30">
        <f>IF(AND(C165&gt;0,U165=""),1,IF(U165&gt;C165,1,0))</f>
        <v>0</v>
      </c>
      <c r="CO165" s="30">
        <f>IF(AND(C165&gt;0,V165=""),1,IF(V165&gt;C165,1,0))</f>
        <v>0</v>
      </c>
      <c r="CP165" s="30">
        <f>IF(AND(E165&gt;0,OR(W165="")),1,IF((W165)&gt;E165,1,0))</f>
        <v>0</v>
      </c>
      <c r="CQ165" s="30">
        <f>IF(AND(D165&gt;0,OR(X165="")),1,IF((X165)&gt;D165,1,0))</f>
        <v>0</v>
      </c>
    </row>
    <row r="166" spans="1:95" x14ac:dyDescent="0.25">
      <c r="A166" s="845"/>
      <c r="B166" s="31" t="s">
        <v>176</v>
      </c>
      <c r="C166" s="186">
        <f>SUM(D166:E166)</f>
        <v>0</v>
      </c>
      <c r="D166" s="54">
        <f>SUM(F166+H166+J166+L166)</f>
        <v>0</v>
      </c>
      <c r="E166" s="326">
        <f t="shared" si="76"/>
        <v>0</v>
      </c>
      <c r="F166" s="35"/>
      <c r="G166" s="42"/>
      <c r="H166" s="35"/>
      <c r="I166" s="42"/>
      <c r="J166" s="35"/>
      <c r="K166" s="42"/>
      <c r="L166" s="35"/>
      <c r="M166" s="325"/>
      <c r="N166" s="40"/>
      <c r="O166" s="41"/>
      <c r="P166" s="41"/>
      <c r="Q166" s="325"/>
      <c r="R166" s="40"/>
      <c r="S166" s="41"/>
      <c r="T166" s="41"/>
      <c r="U166" s="41"/>
      <c r="V166" s="36"/>
      <c r="W166" s="35"/>
      <c r="X166" s="36"/>
      <c r="Y166" t="str">
        <f>CA166&amp;CB166&amp;CC166&amp;CD166&amp;CE166&amp;CF166&amp;CG166</f>
        <v/>
      </c>
      <c r="CA166" s="29" t="str">
        <f t="shared" si="68"/>
        <v/>
      </c>
      <c r="CB166" s="29" t="str">
        <f t="shared" si="69"/>
        <v/>
      </c>
      <c r="CC166" s="29" t="str">
        <f t="shared" si="70"/>
        <v/>
      </c>
      <c r="CD166" s="29" t="str">
        <f t="shared" si="71"/>
        <v/>
      </c>
      <c r="CE166" s="29" t="str">
        <f t="shared" si="72"/>
        <v/>
      </c>
      <c r="CF166" s="29" t="str">
        <f t="shared" si="73"/>
        <v/>
      </c>
      <c r="CG166" s="29" t="str">
        <f t="shared" si="74"/>
        <v/>
      </c>
      <c r="CK166" s="30">
        <f>IF(AND(C166&gt;0,R166=""),1,IF(R166&gt;C166,1,0))</f>
        <v>0</v>
      </c>
      <c r="CL166" s="30">
        <f>IF(AND(C166&gt;0,S166=""),1,IF(S166&gt;C166,1,0))</f>
        <v>0</v>
      </c>
      <c r="CM166" s="30">
        <f>IF(AND(C166&gt;0,T166=""),1,IF(T166&gt;C166,1,0))</f>
        <v>0</v>
      </c>
      <c r="CN166" s="30">
        <f>IF(AND(C166&gt;0,U166=""),1,IF(U166&gt;C166,1,0))</f>
        <v>0</v>
      </c>
      <c r="CO166" s="30">
        <f>IF(AND(C166&gt;0,V166=""),1,IF(V166&gt;C166,1,0))</f>
        <v>0</v>
      </c>
      <c r="CP166" s="30">
        <f>IF(AND(E166&gt;0,OR(W166="")),1,IF((W166)&gt;E166,1,0))</f>
        <v>0</v>
      </c>
      <c r="CQ166" s="30">
        <f>IF(AND(D166&gt;0,OR(X166="")),1,IF((X166)&gt;D166,1,0))</f>
        <v>0</v>
      </c>
    </row>
    <row r="167" spans="1:95" x14ac:dyDescent="0.25">
      <c r="A167" s="462"/>
      <c r="B167" s="55" t="s">
        <v>48</v>
      </c>
      <c r="C167" s="186">
        <f>SUM(D167:E167)</f>
        <v>0</v>
      </c>
      <c r="D167" s="54">
        <f>SUM(F167+H167+J167+L167)</f>
        <v>0</v>
      </c>
      <c r="E167" s="326">
        <f t="shared" si="76"/>
        <v>0</v>
      </c>
      <c r="F167" s="59">
        <f t="shared" ref="F167:Q167" si="77">SUM(F164:F166)</f>
        <v>0</v>
      </c>
      <c r="G167" s="66">
        <f t="shared" si="77"/>
        <v>0</v>
      </c>
      <c r="H167" s="59">
        <f t="shared" si="77"/>
        <v>0</v>
      </c>
      <c r="I167" s="66">
        <f t="shared" si="77"/>
        <v>0</v>
      </c>
      <c r="J167" s="59">
        <f t="shared" si="77"/>
        <v>0</v>
      </c>
      <c r="K167" s="66">
        <f t="shared" si="77"/>
        <v>0</v>
      </c>
      <c r="L167" s="59">
        <f t="shared" si="77"/>
        <v>0</v>
      </c>
      <c r="M167" s="123">
        <f t="shared" si="77"/>
        <v>0</v>
      </c>
      <c r="N167" s="64">
        <f t="shared" si="77"/>
        <v>0</v>
      </c>
      <c r="O167" s="65">
        <f t="shared" si="77"/>
        <v>0</v>
      </c>
      <c r="P167" s="65">
        <f t="shared" si="77"/>
        <v>0</v>
      </c>
      <c r="Q167" s="123">
        <f t="shared" si="77"/>
        <v>0</v>
      </c>
      <c r="R167" s="64">
        <f>SUM(R164:R166)</f>
        <v>0</v>
      </c>
      <c r="S167" s="65">
        <f t="shared" ref="S167:X167" si="78">SUM(S164:S166)</f>
        <v>0</v>
      </c>
      <c r="T167" s="65">
        <f t="shared" si="78"/>
        <v>0</v>
      </c>
      <c r="U167" s="65">
        <f t="shared" si="78"/>
        <v>0</v>
      </c>
      <c r="V167" s="60">
        <f t="shared" si="78"/>
        <v>0</v>
      </c>
      <c r="W167" s="59">
        <f t="shared" si="78"/>
        <v>0</v>
      </c>
      <c r="X167" s="60">
        <f t="shared" si="78"/>
        <v>0</v>
      </c>
    </row>
    <row r="168" spans="1:95" x14ac:dyDescent="0.25">
      <c r="A168" s="845" t="s">
        <v>49</v>
      </c>
      <c r="B168" s="845"/>
      <c r="C168" s="186">
        <f>SUM(D168:E168)</f>
        <v>0</v>
      </c>
      <c r="D168" s="54">
        <f>SUM(F168+H168+J168+L168)</f>
        <v>0</v>
      </c>
      <c r="E168" s="326">
        <f>SUM(G168+I168+K168+M168)</f>
        <v>0</v>
      </c>
      <c r="F168" s="69"/>
      <c r="G168" s="70"/>
      <c r="H168" s="69"/>
      <c r="I168" s="70"/>
      <c r="J168" s="69"/>
      <c r="K168" s="70"/>
      <c r="L168" s="69"/>
      <c r="M168" s="331"/>
      <c r="N168" s="74"/>
      <c r="O168" s="75"/>
      <c r="P168" s="75"/>
      <c r="Q168" s="331"/>
      <c r="R168" s="74"/>
      <c r="S168" s="75"/>
      <c r="T168" s="75"/>
      <c r="U168" s="75"/>
      <c r="V168" s="70"/>
      <c r="W168" s="69"/>
      <c r="X168" s="70"/>
      <c r="Y168" t="str">
        <f>CA168&amp;CB168&amp;CC168&amp;CD168&amp;CE168&amp;CF168&amp;CG168</f>
        <v/>
      </c>
      <c r="CA168" s="29" t="str">
        <f>IF(AND($C168&gt;0,R168="")," * No olvide digitar la variable Beneficiarios. Digite cero si no tiene.",IF(R168&gt;$C168," * La variable Beneficiarios no puede ser mayor al Total Ambos Sexos.",""))</f>
        <v/>
      </c>
      <c r="CB168" s="29" t="str">
        <f>IF(AND($C168&gt;0,S168="")," * No olvide digitar la variable Niños, Niñas, Adolescentes y Jóvenes Mejor Niñez. Digite cero si no tiene.",IF(S168&gt;$C168," * La variable Niños, Niñas, Adolescentes y Jóvenes Mejor Niñez no puede ser mayor al Total Ambos Sexos.",""))</f>
        <v/>
      </c>
      <c r="CC168" s="29" t="str">
        <f>IF(AND($C168&gt;0,T168="")," * No olvide digitar la variable Niños, Niñas, Adolescentes y Jóvenes SENAME. Digite cero si no tiene.",IF(T168&gt;$C168," * La variable Niños, Niñas, Adolescentes y Jóvenes SENAME no puede ser mayor al Total Ambos Sexos.",""))</f>
        <v/>
      </c>
      <c r="CD168" s="29" t="str">
        <f>IF(AND($C168&gt;0,U168="")," * No olvide digitar la variable Pueblos Originarios. Digite cero si no tiene.",IF(U168&gt;$C168," * La variable Pueblos Originarios no puede ser mayor al Total Ambos Sexos.",""))</f>
        <v/>
      </c>
      <c r="CE168" s="29" t="str">
        <f>IF(AND($C168&gt;0,V168="")," * No olvide digitar la variable Migrantes. Digite cero si no tiene.",IF(V168&gt;$C168," * La variable Migrantes no puede ser mayor al Total Ambos Sexos.",""))</f>
        <v/>
      </c>
      <c r="CF168" s="29" t="str">
        <f>IF(AND($E168&gt;0,OR(W168=""))," * No olvide digitar la variable Trans (Masculino). Digite cero si no tiene.",IF((W168)&gt;$E168," * La variable Trans (Masculino) no puede ser mayor al Total Mujeres.",""))</f>
        <v/>
      </c>
      <c r="CG168" s="29" t="str">
        <f>IF(AND($D168&gt;0,OR(X168=""))," * No olvide digitar la variable Trans (Femenino). Digite cero si no tiene.",IF((X168)&gt;$D168," * La variable Trans (Femenino) no puede ser mayor al Total Hombres.",""))</f>
        <v/>
      </c>
      <c r="CK168" s="30">
        <f>IF(AND(C168&gt;0,R168=""),1,IF(R168&gt;C168,1,0))</f>
        <v>0</v>
      </c>
      <c r="CL168" s="30">
        <f>IF(AND(C168&gt;0,S168=""),1,IF(S168&gt;C168,1,0))</f>
        <v>0</v>
      </c>
      <c r="CM168" s="30">
        <f>IF(AND(C168&gt;0,T168=""),1,IF(T168&gt;C168,1,0))</f>
        <v>0</v>
      </c>
      <c r="CN168" s="30">
        <f>IF(AND(C168&gt;0,U168=""),1,IF(U168&gt;C168,1,0))</f>
        <v>0</v>
      </c>
      <c r="CO168" s="30">
        <f>IF(AND(C168&gt;0,V168=""),1,IF(V168&gt;C168,1,0))</f>
        <v>0</v>
      </c>
      <c r="CP168" s="30">
        <f>IF(AND(E168&gt;0,OR(W168="")),1,IF((W168)&gt;E168,1,0))</f>
        <v>0</v>
      </c>
      <c r="CQ168" s="30">
        <f>IF(AND(D168&gt;0,OR(X168="")),1,IF((X168)&gt;D168,1,0))</f>
        <v>0</v>
      </c>
    </row>
    <row r="169" spans="1:95" x14ac:dyDescent="0.25">
      <c r="A169" s="103" t="s">
        <v>205</v>
      </c>
      <c r="B169" s="463"/>
      <c r="C169" s="463"/>
      <c r="D169" s="463"/>
    </row>
    <row r="170" spans="1:95" ht="15" customHeight="1" x14ac:dyDescent="0.25">
      <c r="A170" s="772" t="s">
        <v>104</v>
      </c>
      <c r="B170" s="772" t="s">
        <v>105</v>
      </c>
      <c r="C170" s="846" t="s">
        <v>206</v>
      </c>
      <c r="D170" s="853" t="s">
        <v>207</v>
      </c>
    </row>
    <row r="171" spans="1:95" x14ac:dyDescent="0.25">
      <c r="A171" s="924"/>
      <c r="B171" s="924"/>
      <c r="C171" s="930"/>
      <c r="D171" s="854"/>
    </row>
    <row r="172" spans="1:95" x14ac:dyDescent="0.25">
      <c r="A172" s="333" t="s">
        <v>108</v>
      </c>
      <c r="B172" s="228"/>
      <c r="C172" s="229"/>
      <c r="D172" s="230"/>
    </row>
    <row r="173" spans="1:95" x14ac:dyDescent="0.25">
      <c r="A173" s="334" t="s">
        <v>208</v>
      </c>
      <c r="B173" s="231"/>
      <c r="C173" s="232"/>
      <c r="D173" s="233"/>
    </row>
    <row r="174" spans="1:95" x14ac:dyDescent="0.25">
      <c r="A174" s="335" t="s">
        <v>209</v>
      </c>
      <c r="B174" s="238"/>
      <c r="C174" s="239"/>
      <c r="D174" s="240"/>
    </row>
    <row r="175" spans="1:95" x14ac:dyDescent="0.25">
      <c r="A175" s="103" t="s">
        <v>210</v>
      </c>
    </row>
    <row r="176" spans="1:95" ht="15" customHeight="1" x14ac:dyDescent="0.25">
      <c r="A176" s="752" t="s">
        <v>211</v>
      </c>
      <c r="B176" s="755" t="s">
        <v>191</v>
      </c>
      <c r="C176" s="756"/>
      <c r="D176" s="757"/>
      <c r="E176" s="761" t="s">
        <v>6</v>
      </c>
      <c r="F176" s="762"/>
      <c r="G176" s="762"/>
      <c r="H176" s="762"/>
      <c r="I176" s="762"/>
      <c r="J176" s="762"/>
      <c r="K176" s="762"/>
      <c r="L176" s="336"/>
      <c r="M176" s="764" t="s">
        <v>212</v>
      </c>
      <c r="N176" s="757" t="s">
        <v>213</v>
      </c>
    </row>
    <row r="177" spans="1:14" x14ac:dyDescent="0.25">
      <c r="A177" s="753"/>
      <c r="B177" s="921"/>
      <c r="C177" s="922"/>
      <c r="D177" s="923"/>
      <c r="E177" s="761" t="s">
        <v>214</v>
      </c>
      <c r="F177" s="775"/>
      <c r="G177" s="761" t="s">
        <v>215</v>
      </c>
      <c r="H177" s="775"/>
      <c r="I177" s="761" t="s">
        <v>216</v>
      </c>
      <c r="J177" s="775"/>
      <c r="K177" s="761" t="s">
        <v>201</v>
      </c>
      <c r="L177" s="762"/>
      <c r="M177" s="765"/>
      <c r="N177" s="779"/>
    </row>
    <row r="178" spans="1:14" x14ac:dyDescent="0.25">
      <c r="A178" s="920"/>
      <c r="B178" s="12" t="s">
        <v>34</v>
      </c>
      <c r="C178" s="337" t="s">
        <v>35</v>
      </c>
      <c r="D178" s="14" t="s">
        <v>36</v>
      </c>
      <c r="E178" s="15" t="s">
        <v>35</v>
      </c>
      <c r="F178" s="107" t="s">
        <v>36</v>
      </c>
      <c r="G178" s="15" t="s">
        <v>35</v>
      </c>
      <c r="H178" s="107" t="s">
        <v>36</v>
      </c>
      <c r="I178" s="15" t="s">
        <v>35</v>
      </c>
      <c r="J178" s="107" t="s">
        <v>36</v>
      </c>
      <c r="K178" s="15" t="s">
        <v>35</v>
      </c>
      <c r="L178" s="108" t="s">
        <v>36</v>
      </c>
      <c r="M178" s="766"/>
      <c r="N178" s="923"/>
    </row>
    <row r="179" spans="1:14" x14ac:dyDescent="0.25">
      <c r="A179" s="333" t="s">
        <v>217</v>
      </c>
      <c r="B179" s="18">
        <f>SUM(C179:D179)</f>
        <v>0</v>
      </c>
      <c r="C179" s="19">
        <f>SUM(E179+G179+I179+K179)</f>
        <v>0</v>
      </c>
      <c r="D179" s="20">
        <f>SUM(F179+H179+J179+L179)</f>
        <v>0</v>
      </c>
      <c r="E179" s="21"/>
      <c r="F179" s="28"/>
      <c r="G179" s="21"/>
      <c r="H179" s="28"/>
      <c r="I179" s="21"/>
      <c r="J179" s="28"/>
      <c r="K179" s="21"/>
      <c r="L179" s="162"/>
      <c r="M179" s="338"/>
      <c r="N179" s="230"/>
    </row>
    <row r="180" spans="1:14" x14ac:dyDescent="0.25">
      <c r="A180" s="462" t="s">
        <v>218</v>
      </c>
      <c r="B180" s="186">
        <f t="shared" ref="B180" si="79">SUM(C180:D180)</f>
        <v>0</v>
      </c>
      <c r="C180" s="33">
        <f>SUM(E180+G180+I180+K180)</f>
        <v>0</v>
      </c>
      <c r="D180" s="34">
        <f>SUM(F180+H180+J180+L180)</f>
        <v>0</v>
      </c>
      <c r="E180" s="35"/>
      <c r="F180" s="42"/>
      <c r="G180" s="35"/>
      <c r="H180" s="42"/>
      <c r="I180" s="35"/>
      <c r="J180" s="42"/>
      <c r="K180" s="35"/>
      <c r="L180" s="99"/>
      <c r="M180" s="339"/>
      <c r="N180" s="233"/>
    </row>
    <row r="181" spans="1:14" x14ac:dyDescent="0.25">
      <c r="A181" s="464" t="s">
        <v>48</v>
      </c>
      <c r="B181" s="56">
        <f>SUM(B179:B180)</f>
        <v>0</v>
      </c>
      <c r="C181" s="57">
        <f t="shared" ref="C181:N181" si="80">SUM(C179:C180)</f>
        <v>0</v>
      </c>
      <c r="D181" s="341">
        <f t="shared" si="80"/>
        <v>0</v>
      </c>
      <c r="E181" s="56">
        <f>SUM(E179:E180)</f>
        <v>0</v>
      </c>
      <c r="F181" s="341">
        <f t="shared" si="80"/>
        <v>0</v>
      </c>
      <c r="G181" s="56">
        <f t="shared" si="80"/>
        <v>0</v>
      </c>
      <c r="H181" s="341">
        <f t="shared" si="80"/>
        <v>0</v>
      </c>
      <c r="I181" s="56">
        <f t="shared" si="80"/>
        <v>0</v>
      </c>
      <c r="J181" s="341">
        <f t="shared" si="80"/>
        <v>0</v>
      </c>
      <c r="K181" s="56">
        <f t="shared" si="80"/>
        <v>0</v>
      </c>
      <c r="L181" s="341">
        <f t="shared" si="80"/>
        <v>0</v>
      </c>
      <c r="M181" s="342">
        <f t="shared" si="80"/>
        <v>0</v>
      </c>
      <c r="N181" s="58">
        <f t="shared" si="80"/>
        <v>0</v>
      </c>
    </row>
    <row r="205" spans="1:2" x14ac:dyDescent="0.25">
      <c r="A205" s="343">
        <f>SUM(C12:C21,C23:C26,B30:B32,E30:E32,B36:B38,E36:E38,C41:C44,C49:C50,C55:C76,B80:I83,B86:D93,B97:F101,B106:F108,B114:B116,B120:E120,B124:B126,B130,C135:C138,B143:B150,B154:C155,C160:C168,B172:D174,B179:B181)</f>
        <v>1307</v>
      </c>
      <c r="B205" s="344">
        <f>SUM(CK12:CS168)</f>
        <v>0</v>
      </c>
    </row>
  </sheetData>
  <mergeCells count="228">
    <mergeCell ref="A176:A178"/>
    <mergeCell ref="B176:D177"/>
    <mergeCell ref="E176:K176"/>
    <mergeCell ref="M176:M178"/>
    <mergeCell ref="N176:N178"/>
    <mergeCell ref="E177:F177"/>
    <mergeCell ref="G177:H177"/>
    <mergeCell ref="I177:J177"/>
    <mergeCell ref="K177:L177"/>
    <mergeCell ref="A160:A162"/>
    <mergeCell ref="A164:A166"/>
    <mergeCell ref="A168:B168"/>
    <mergeCell ref="A170:A171"/>
    <mergeCell ref="B170:B171"/>
    <mergeCell ref="C170:C171"/>
    <mergeCell ref="U157:U159"/>
    <mergeCell ref="V157:V159"/>
    <mergeCell ref="W157:X157"/>
    <mergeCell ref="F158:G158"/>
    <mergeCell ref="H158:I158"/>
    <mergeCell ref="J158:K158"/>
    <mergeCell ref="L158:M158"/>
    <mergeCell ref="W158:W159"/>
    <mergeCell ref="X158:X159"/>
    <mergeCell ref="O157:O159"/>
    <mergeCell ref="P157:P159"/>
    <mergeCell ref="Q157:Q159"/>
    <mergeCell ref="R157:R159"/>
    <mergeCell ref="S157:S159"/>
    <mergeCell ref="T157:T159"/>
    <mergeCell ref="D170:D171"/>
    <mergeCell ref="AP132:AP134"/>
    <mergeCell ref="AQ132:AQ134"/>
    <mergeCell ref="AR132:AR134"/>
    <mergeCell ref="AN132:AN134"/>
    <mergeCell ref="AO132:AO134"/>
    <mergeCell ref="A156:E156"/>
    <mergeCell ref="A157:A159"/>
    <mergeCell ref="B157:B159"/>
    <mergeCell ref="C157:E158"/>
    <mergeCell ref="F157:M157"/>
    <mergeCell ref="N157:N159"/>
    <mergeCell ref="A135:A138"/>
    <mergeCell ref="A140:A142"/>
    <mergeCell ref="B140:F140"/>
    <mergeCell ref="G140:G142"/>
    <mergeCell ref="H140:I141"/>
    <mergeCell ref="B141:B142"/>
    <mergeCell ref="C141:F141"/>
    <mergeCell ref="F133:G133"/>
    <mergeCell ref="H133:I133"/>
    <mergeCell ref="J133:K133"/>
    <mergeCell ref="L133:M133"/>
    <mergeCell ref="N133:O133"/>
    <mergeCell ref="P133:Q133"/>
    <mergeCell ref="R133:S133"/>
    <mergeCell ref="A132:A134"/>
    <mergeCell ref="B132:B134"/>
    <mergeCell ref="C132:E133"/>
    <mergeCell ref="F132:AM132"/>
    <mergeCell ref="T133:U133"/>
    <mergeCell ref="V133:W133"/>
    <mergeCell ref="X133:Y133"/>
    <mergeCell ref="Z133:AA133"/>
    <mergeCell ref="AB133:AC133"/>
    <mergeCell ref="AD133:AE133"/>
    <mergeCell ref="AF133:AG133"/>
    <mergeCell ref="AH133:AI133"/>
    <mergeCell ref="AJ133:AK133"/>
    <mergeCell ref="AL133:AM133"/>
    <mergeCell ref="G122:H122"/>
    <mergeCell ref="I122:J122"/>
    <mergeCell ref="A128:A129"/>
    <mergeCell ref="B128:B129"/>
    <mergeCell ref="C128:D128"/>
    <mergeCell ref="E128:F128"/>
    <mergeCell ref="G128:I128"/>
    <mergeCell ref="A118:A119"/>
    <mergeCell ref="B118:D118"/>
    <mergeCell ref="E118:E119"/>
    <mergeCell ref="A122:A123"/>
    <mergeCell ref="B122:D122"/>
    <mergeCell ref="E122:F122"/>
    <mergeCell ref="A111:A113"/>
    <mergeCell ref="B111:D112"/>
    <mergeCell ref="E111:M111"/>
    <mergeCell ref="O111:O113"/>
    <mergeCell ref="P111:P113"/>
    <mergeCell ref="E112:F112"/>
    <mergeCell ref="G112:H112"/>
    <mergeCell ref="I112:J112"/>
    <mergeCell ref="K112:L112"/>
    <mergeCell ref="M112:N112"/>
    <mergeCell ref="A104:A105"/>
    <mergeCell ref="B104:B105"/>
    <mergeCell ref="C104:C105"/>
    <mergeCell ref="D104:D105"/>
    <mergeCell ref="E104:E105"/>
    <mergeCell ref="F104:F105"/>
    <mergeCell ref="B78:C78"/>
    <mergeCell ref="D78:E78"/>
    <mergeCell ref="F78:G78"/>
    <mergeCell ref="H78:I78"/>
    <mergeCell ref="A95:A96"/>
    <mergeCell ref="B95:B96"/>
    <mergeCell ref="C95:C96"/>
    <mergeCell ref="D95:D96"/>
    <mergeCell ref="E95:F95"/>
    <mergeCell ref="A61:A62"/>
    <mergeCell ref="A63:A66"/>
    <mergeCell ref="A67:A68"/>
    <mergeCell ref="A69:A70"/>
    <mergeCell ref="A71:A76"/>
    <mergeCell ref="A78:A79"/>
    <mergeCell ref="A55:A60"/>
    <mergeCell ref="AL52:AL54"/>
    <mergeCell ref="AM52:AM54"/>
    <mergeCell ref="F53:G53"/>
    <mergeCell ref="H53:I53"/>
    <mergeCell ref="J53:K53"/>
    <mergeCell ref="L53:M53"/>
    <mergeCell ref="N53:O53"/>
    <mergeCell ref="P53:Q53"/>
    <mergeCell ref="R53:S53"/>
    <mergeCell ref="T53:U53"/>
    <mergeCell ref="A51:M51"/>
    <mergeCell ref="A52:B54"/>
    <mergeCell ref="C52:E53"/>
    <mergeCell ref="F52:AK52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N46:AN48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AF47:AG47"/>
    <mergeCell ref="AH47:AI47"/>
    <mergeCell ref="AJ47:AK47"/>
    <mergeCell ref="A43:A44"/>
    <mergeCell ref="A46:B48"/>
    <mergeCell ref="C46:E47"/>
    <mergeCell ref="F46:AK46"/>
    <mergeCell ref="AL46:AL48"/>
    <mergeCell ref="AM46:AM48"/>
    <mergeCell ref="X47:Y47"/>
    <mergeCell ref="Z47:AA47"/>
    <mergeCell ref="AB47:AC47"/>
    <mergeCell ref="AD47:AE47"/>
    <mergeCell ref="A34:A35"/>
    <mergeCell ref="B34:B35"/>
    <mergeCell ref="C34:D34"/>
    <mergeCell ref="E34:G34"/>
    <mergeCell ref="H34:M34"/>
    <mergeCell ref="A41:A42"/>
    <mergeCell ref="AP28:AP29"/>
    <mergeCell ref="AQ28:AQ29"/>
    <mergeCell ref="AR28:AR29"/>
    <mergeCell ref="R28:S28"/>
    <mergeCell ref="T28:U28"/>
    <mergeCell ref="V28:W28"/>
    <mergeCell ref="X28:Y28"/>
    <mergeCell ref="Z28:AA28"/>
    <mergeCell ref="AB28:AC28"/>
    <mergeCell ref="E28:G28"/>
    <mergeCell ref="H28:I28"/>
    <mergeCell ref="J28:K28"/>
    <mergeCell ref="L28:M28"/>
    <mergeCell ref="N28:O28"/>
    <mergeCell ref="P28:Q28"/>
    <mergeCell ref="AS28:AS29"/>
    <mergeCell ref="AT28:AT29"/>
    <mergeCell ref="AU28:AU29"/>
    <mergeCell ref="AD28:AE28"/>
    <mergeCell ref="AF28:AG28"/>
    <mergeCell ref="AH28:AI28"/>
    <mergeCell ref="AJ28:AK28"/>
    <mergeCell ref="AL28:AM28"/>
    <mergeCell ref="AN28:AO28"/>
    <mergeCell ref="A12:A22"/>
    <mergeCell ref="A23:B23"/>
    <mergeCell ref="A25:A26"/>
    <mergeCell ref="A28:A29"/>
    <mergeCell ref="B28:B29"/>
    <mergeCell ref="C28:D28"/>
    <mergeCell ref="AF10:AG10"/>
    <mergeCell ref="AH10:AI10"/>
    <mergeCell ref="AJ10:AK10"/>
    <mergeCell ref="AT10:AT11"/>
    <mergeCell ref="AU10:AU11"/>
    <mergeCell ref="AV9:AV11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O9:AO11"/>
    <mergeCell ref="AP9:AP11"/>
    <mergeCell ref="AQ9:AQ11"/>
    <mergeCell ref="AR9:AR11"/>
    <mergeCell ref="AS9:AS11"/>
    <mergeCell ref="AT9:AU9"/>
    <mergeCell ref="A6:W6"/>
    <mergeCell ref="A9:A11"/>
    <mergeCell ref="B9:B11"/>
    <mergeCell ref="C9:E10"/>
    <mergeCell ref="F9:AM9"/>
    <mergeCell ref="AN9:AN11"/>
    <mergeCell ref="X10:Y10"/>
    <mergeCell ref="Z10:AA10"/>
    <mergeCell ref="AB10:AC10"/>
    <mergeCell ref="AD10:AE10"/>
    <mergeCell ref="AL10:AM10"/>
  </mergeCells>
  <dataValidations count="4">
    <dataValidation type="whole" allowBlank="1" showInputMessage="1" showErrorMessage="1" sqref="B80:I83" xr:uid="{00000000-0002-0000-0300-000000000000}">
      <formula1>0</formula1>
      <formula2>9.99999999999999E+38</formula2>
    </dataValidation>
    <dataValidation type="whole" allowBlank="1" showInputMessage="1" showErrorMessage="1" sqref="F55:AM76" xr:uid="{00000000-0002-0000-0300-000001000000}">
      <formula1>0</formula1>
      <formula2>9.99999999999999E+36</formula2>
    </dataValidation>
    <dataValidation type="whole" operator="greaterThanOrEqual" allowBlank="1" showInputMessage="1" showErrorMessage="1" sqref="B172:D174 B97:F101 B86:D93 B106:F108 E114:P116 B120:E120 E124:J126 C130:I130 F135:AR137 C143:I150 C41:C44 F49:AN50 B154:C155 F168:X168 F12:AV26 C30:AU31 C36:M37 F160:X162 F164:X166 E179:N180" xr:uid="{00000000-0002-0000-0300-000002000000}">
      <formula1>0</formula1>
    </dataValidation>
    <dataValidation type="whole" allowBlank="1" showInputMessage="1" showErrorMessage="1" sqref="F156:AS156 S157" xr:uid="{00000000-0002-0000-0300-000003000000}">
      <formula1>0</formula1>
      <formula2>1E+30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S205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48.140625" customWidth="1"/>
    <col min="2" max="2" width="32.140625" customWidth="1"/>
    <col min="3" max="4" width="18.85546875" customWidth="1"/>
    <col min="5" max="5" width="17.140625" customWidth="1"/>
    <col min="6" max="6" width="13.85546875" customWidth="1"/>
    <col min="7" max="7" width="14.140625" customWidth="1"/>
    <col min="8" max="8" width="13.42578125" customWidth="1"/>
    <col min="9" max="9" width="13.28515625" customWidth="1"/>
    <col min="10" max="10" width="12.28515625" customWidth="1"/>
    <col min="11" max="11" width="13.42578125" customWidth="1"/>
    <col min="12" max="13" width="12" customWidth="1"/>
    <col min="18" max="45" width="11.42578125" customWidth="1"/>
    <col min="46" max="46" width="11" customWidth="1"/>
    <col min="47" max="78" width="11.42578125" customWidth="1"/>
    <col min="79" max="91" width="11.42578125" hidden="1" customWidth="1"/>
    <col min="92" max="95" width="12.140625" hidden="1" customWidth="1"/>
    <col min="96" max="96" width="12.28515625" hidden="1" customWidth="1"/>
    <col min="97" max="97" width="11.42578125" hidden="1" customWidth="1"/>
    <col min="98" max="148" width="11.42578125" customWidth="1"/>
  </cols>
  <sheetData>
    <row r="1" spans="1:97" x14ac:dyDescent="0.25">
      <c r="A1" s="1" t="s">
        <v>0</v>
      </c>
    </row>
    <row r="2" spans="1:97" x14ac:dyDescent="0.25">
      <c r="A2" s="1" t="str">
        <f>CONCATENATE("COMUNA: ",[5]NOMBRE!B2, " (",[5]NOMBRE!C2,[5]NOMBRE!D2,[5]NOMBRE!E2,[5]NOMBRE!F2,[5]NOMBRE!G2,")")</f>
        <v>COMUNA: LINARES (07401)</v>
      </c>
    </row>
    <row r="3" spans="1:97" x14ac:dyDescent="0.25">
      <c r="A3" s="1" t="str">
        <f>CONCATENATE("ESTABLECIMIENTO/ESTRATEGIA: ", [5]NOMBRE!B3, " (",[5]NOMBRE!C3,[5]NOMBRE!D3,[5]NOMBRE!E3,[5]NOMBRE!F3,[5]NOMBRE!G3,[5]NOMBRE!H3,")")</f>
        <v>ESTABLECIMIENTO/ESTRATEGIA: HOSPITAL PRESIDENTE CARLOS IBAÑEZ DEL CAMPO (116108)</v>
      </c>
    </row>
    <row r="4" spans="1:97" x14ac:dyDescent="0.25">
      <c r="A4" s="1" t="str">
        <f>CONCATENATE("MES: ",[5]NOMBRE!B6, " (",[5]NOMBRE!C6,[5]NOMBRE!D6,")")</f>
        <v>MES: ABRIL (04)</v>
      </c>
    </row>
    <row r="5" spans="1:97" x14ac:dyDescent="0.25">
      <c r="A5" s="1" t="str">
        <f>CONCATENATE("AÑO: ",[5]NOMBRE!B7)</f>
        <v>AÑO: 2025</v>
      </c>
    </row>
    <row r="6" spans="1:97" s="4" customFormat="1" ht="18" customHeight="1" x14ac:dyDescent="0.2">
      <c r="A6" s="751" t="s">
        <v>1</v>
      </c>
      <c r="B6" s="751"/>
      <c r="C6" s="751"/>
      <c r="D6" s="751"/>
      <c r="E6" s="751"/>
      <c r="F6" s="751"/>
      <c r="G6" s="751"/>
      <c r="H6" s="751"/>
      <c r="I6" s="751"/>
      <c r="J6" s="751"/>
      <c r="K6" s="751"/>
      <c r="L6" s="751"/>
      <c r="M6" s="751"/>
      <c r="N6" s="751"/>
      <c r="O6" s="751"/>
      <c r="P6" s="751"/>
      <c r="Q6" s="751"/>
      <c r="R6" s="751"/>
      <c r="S6" s="751"/>
      <c r="T6" s="751"/>
      <c r="U6" s="751"/>
      <c r="V6" s="751"/>
      <c r="W6" s="75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3"/>
      <c r="AR6" s="3"/>
      <c r="AS6" s="3"/>
      <c r="AT6" s="3"/>
      <c r="AU6" s="3"/>
    </row>
    <row r="8" spans="1:97" s="11" customFormat="1" ht="18" customHeight="1" x14ac:dyDescent="0.2">
      <c r="A8" s="5" t="s">
        <v>2</v>
      </c>
      <c r="B8" s="6"/>
      <c r="C8" s="6"/>
      <c r="D8" s="6"/>
      <c r="E8" s="6"/>
      <c r="F8" s="6"/>
      <c r="G8" s="6"/>
      <c r="H8" s="6"/>
      <c r="I8" s="6"/>
      <c r="J8" s="6"/>
      <c r="K8" s="7"/>
      <c r="L8" s="6"/>
      <c r="M8" s="6"/>
      <c r="N8" s="6"/>
      <c r="O8" s="8"/>
      <c r="P8" s="8"/>
      <c r="Q8" s="8"/>
      <c r="R8" s="8"/>
      <c r="S8" s="8"/>
      <c r="T8" s="8"/>
      <c r="U8" s="8"/>
      <c r="V8" s="7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9"/>
      <c r="AQ8" s="9"/>
      <c r="AR8" s="9"/>
      <c r="AS8" s="9"/>
      <c r="AT8" s="9"/>
      <c r="AU8" s="9"/>
      <c r="AV8" s="10"/>
    </row>
    <row r="9" spans="1:97" ht="15" customHeight="1" x14ac:dyDescent="0.25">
      <c r="A9" s="752" t="s">
        <v>3</v>
      </c>
      <c r="B9" s="752" t="s">
        <v>4</v>
      </c>
      <c r="C9" s="755" t="s">
        <v>5</v>
      </c>
      <c r="D9" s="756"/>
      <c r="E9" s="757"/>
      <c r="F9" s="761" t="s">
        <v>6</v>
      </c>
      <c r="G9" s="762"/>
      <c r="H9" s="762"/>
      <c r="I9" s="762"/>
      <c r="J9" s="762"/>
      <c r="K9" s="762"/>
      <c r="L9" s="762"/>
      <c r="M9" s="762"/>
      <c r="N9" s="762"/>
      <c r="O9" s="762"/>
      <c r="P9" s="762"/>
      <c r="Q9" s="762"/>
      <c r="R9" s="762"/>
      <c r="S9" s="762"/>
      <c r="T9" s="762"/>
      <c r="U9" s="762"/>
      <c r="V9" s="762"/>
      <c r="W9" s="762"/>
      <c r="X9" s="762"/>
      <c r="Y9" s="762"/>
      <c r="Z9" s="762"/>
      <c r="AA9" s="762"/>
      <c r="AB9" s="762"/>
      <c r="AC9" s="762"/>
      <c r="AD9" s="762"/>
      <c r="AE9" s="762"/>
      <c r="AF9" s="762"/>
      <c r="AG9" s="762"/>
      <c r="AH9" s="762"/>
      <c r="AI9" s="762"/>
      <c r="AJ9" s="762"/>
      <c r="AK9" s="762"/>
      <c r="AL9" s="762"/>
      <c r="AM9" s="763"/>
      <c r="AN9" s="764" t="s">
        <v>7</v>
      </c>
      <c r="AO9" s="776" t="s">
        <v>8</v>
      </c>
      <c r="AP9" s="776" t="s">
        <v>9</v>
      </c>
      <c r="AQ9" s="757" t="s">
        <v>10</v>
      </c>
      <c r="AR9" s="780" t="s">
        <v>11</v>
      </c>
      <c r="AS9" s="757" t="s">
        <v>12</v>
      </c>
      <c r="AT9" s="783" t="s">
        <v>13</v>
      </c>
      <c r="AU9" s="784"/>
      <c r="AV9" s="772" t="s">
        <v>14</v>
      </c>
    </row>
    <row r="10" spans="1:97" x14ac:dyDescent="0.25">
      <c r="A10" s="753"/>
      <c r="B10" s="753"/>
      <c r="C10" s="921"/>
      <c r="D10" s="922"/>
      <c r="E10" s="923"/>
      <c r="F10" s="761" t="s">
        <v>15</v>
      </c>
      <c r="G10" s="775"/>
      <c r="H10" s="761" t="s">
        <v>16</v>
      </c>
      <c r="I10" s="775"/>
      <c r="J10" s="761" t="s">
        <v>17</v>
      </c>
      <c r="K10" s="775"/>
      <c r="L10" s="761" t="s">
        <v>18</v>
      </c>
      <c r="M10" s="775"/>
      <c r="N10" s="761" t="s">
        <v>19</v>
      </c>
      <c r="O10" s="775"/>
      <c r="P10" s="767" t="s">
        <v>20</v>
      </c>
      <c r="Q10" s="768"/>
      <c r="R10" s="767" t="s">
        <v>21</v>
      </c>
      <c r="S10" s="768"/>
      <c r="T10" s="767" t="s">
        <v>22</v>
      </c>
      <c r="U10" s="768"/>
      <c r="V10" s="767" t="s">
        <v>23</v>
      </c>
      <c r="W10" s="768"/>
      <c r="X10" s="767" t="s">
        <v>24</v>
      </c>
      <c r="Y10" s="768"/>
      <c r="Z10" s="767" t="s">
        <v>25</v>
      </c>
      <c r="AA10" s="768"/>
      <c r="AB10" s="767" t="s">
        <v>26</v>
      </c>
      <c r="AC10" s="768"/>
      <c r="AD10" s="767" t="s">
        <v>27</v>
      </c>
      <c r="AE10" s="768"/>
      <c r="AF10" s="767" t="s">
        <v>28</v>
      </c>
      <c r="AG10" s="768"/>
      <c r="AH10" s="767" t="s">
        <v>29</v>
      </c>
      <c r="AI10" s="768"/>
      <c r="AJ10" s="767" t="s">
        <v>30</v>
      </c>
      <c r="AK10" s="768"/>
      <c r="AL10" s="767" t="s">
        <v>31</v>
      </c>
      <c r="AM10" s="769"/>
      <c r="AN10" s="765"/>
      <c r="AO10" s="777"/>
      <c r="AP10" s="777"/>
      <c r="AQ10" s="779"/>
      <c r="AR10" s="781"/>
      <c r="AS10" s="779"/>
      <c r="AT10" s="770" t="s">
        <v>32</v>
      </c>
      <c r="AU10" s="771" t="s">
        <v>33</v>
      </c>
      <c r="AV10" s="773"/>
    </row>
    <row r="11" spans="1:97" ht="19.5" customHeight="1" x14ac:dyDescent="0.25">
      <c r="A11" s="920"/>
      <c r="B11" s="920"/>
      <c r="C11" s="12" t="s">
        <v>34</v>
      </c>
      <c r="D11" s="13" t="s">
        <v>35</v>
      </c>
      <c r="E11" s="14" t="s">
        <v>36</v>
      </c>
      <c r="F11" s="15" t="s">
        <v>35</v>
      </c>
      <c r="G11" s="14" t="s">
        <v>36</v>
      </c>
      <c r="H11" s="15" t="s">
        <v>35</v>
      </c>
      <c r="I11" s="14" t="s">
        <v>36</v>
      </c>
      <c r="J11" s="15" t="s">
        <v>35</v>
      </c>
      <c r="K11" s="14" t="s">
        <v>36</v>
      </c>
      <c r="L11" s="15" t="s">
        <v>35</v>
      </c>
      <c r="M11" s="14" t="s">
        <v>36</v>
      </c>
      <c r="N11" s="15" t="s">
        <v>35</v>
      </c>
      <c r="O11" s="14" t="s">
        <v>36</v>
      </c>
      <c r="P11" s="15" t="s">
        <v>35</v>
      </c>
      <c r="Q11" s="14" t="s">
        <v>36</v>
      </c>
      <c r="R11" s="15" t="s">
        <v>35</v>
      </c>
      <c r="S11" s="14" t="s">
        <v>36</v>
      </c>
      <c r="T11" s="15" t="s">
        <v>35</v>
      </c>
      <c r="U11" s="14" t="s">
        <v>36</v>
      </c>
      <c r="V11" s="15" t="s">
        <v>35</v>
      </c>
      <c r="W11" s="14" t="s">
        <v>36</v>
      </c>
      <c r="X11" s="15" t="s">
        <v>35</v>
      </c>
      <c r="Y11" s="14" t="s">
        <v>36</v>
      </c>
      <c r="Z11" s="15" t="s">
        <v>35</v>
      </c>
      <c r="AA11" s="14" t="s">
        <v>36</v>
      </c>
      <c r="AB11" s="15" t="s">
        <v>35</v>
      </c>
      <c r="AC11" s="14" t="s">
        <v>36</v>
      </c>
      <c r="AD11" s="15" t="s">
        <v>35</v>
      </c>
      <c r="AE11" s="14" t="s">
        <v>36</v>
      </c>
      <c r="AF11" s="15" t="s">
        <v>35</v>
      </c>
      <c r="AG11" s="14" t="s">
        <v>36</v>
      </c>
      <c r="AH11" s="15" t="s">
        <v>35</v>
      </c>
      <c r="AI11" s="14" t="s">
        <v>36</v>
      </c>
      <c r="AJ11" s="15" t="s">
        <v>35</v>
      </c>
      <c r="AK11" s="14" t="s">
        <v>36</v>
      </c>
      <c r="AL11" s="15" t="s">
        <v>35</v>
      </c>
      <c r="AM11" s="16" t="s">
        <v>36</v>
      </c>
      <c r="AN11" s="766"/>
      <c r="AO11" s="778"/>
      <c r="AP11" s="778"/>
      <c r="AQ11" s="923"/>
      <c r="AR11" s="933"/>
      <c r="AS11" s="923"/>
      <c r="AT11" s="770"/>
      <c r="AU11" s="771"/>
      <c r="AV11" s="924"/>
    </row>
    <row r="12" spans="1:97" ht="15" customHeight="1" x14ac:dyDescent="0.25">
      <c r="A12" s="785" t="s">
        <v>37</v>
      </c>
      <c r="B12" s="17" t="s">
        <v>38</v>
      </c>
      <c r="C12" s="18">
        <f>SUM(D12+E12)</f>
        <v>0</v>
      </c>
      <c r="D12" s="19">
        <f>SUM(F12+H12+J12+L12+N12+P12+R12+T12+V12+X12+Z12+AB12+AD12+AF12+AH12+AJ12+AL12)</f>
        <v>0</v>
      </c>
      <c r="E12" s="20">
        <f>SUM(G12+I12+K12+M12+O12+Q12+S12+U12+W12+Y12+AA12+AC12+AE12+AG12+AI12+AK12+AM12)</f>
        <v>0</v>
      </c>
      <c r="F12" s="21"/>
      <c r="G12" s="22"/>
      <c r="H12" s="21"/>
      <c r="I12" s="22"/>
      <c r="J12" s="21"/>
      <c r="K12" s="23"/>
      <c r="L12" s="21"/>
      <c r="M12" s="23"/>
      <c r="N12" s="21"/>
      <c r="O12" s="23"/>
      <c r="P12" s="21"/>
      <c r="Q12" s="23"/>
      <c r="R12" s="21"/>
      <c r="S12" s="23"/>
      <c r="T12" s="21"/>
      <c r="U12" s="23"/>
      <c r="V12" s="21"/>
      <c r="W12" s="23"/>
      <c r="X12" s="21"/>
      <c r="Y12" s="23"/>
      <c r="Z12" s="21"/>
      <c r="AA12" s="23"/>
      <c r="AB12" s="21"/>
      <c r="AC12" s="23"/>
      <c r="AD12" s="21"/>
      <c r="AE12" s="23"/>
      <c r="AF12" s="21"/>
      <c r="AG12" s="23"/>
      <c r="AH12" s="21"/>
      <c r="AI12" s="23"/>
      <c r="AJ12" s="21"/>
      <c r="AK12" s="23"/>
      <c r="AL12" s="24"/>
      <c r="AM12" s="25"/>
      <c r="AN12" s="26">
        <v>0</v>
      </c>
      <c r="AO12" s="27">
        <v>0</v>
      </c>
      <c r="AP12" s="27">
        <v>0</v>
      </c>
      <c r="AQ12" s="22">
        <v>0</v>
      </c>
      <c r="AR12" s="28">
        <v>0</v>
      </c>
      <c r="AS12" s="22">
        <v>0</v>
      </c>
      <c r="AT12" s="21">
        <v>0</v>
      </c>
      <c r="AU12" s="23">
        <v>0</v>
      </c>
      <c r="AV12" s="22">
        <v>0</v>
      </c>
      <c r="AW12" t="str">
        <f>CA12&amp;CB12&amp;CC12&amp;CD12&amp;CE12&amp;CF12&amp;CG12&amp;CH12&amp;CI12</f>
        <v/>
      </c>
      <c r="CA12" s="29" t="str">
        <f>IF(AND($C12&gt;0,AN12="")," * No olvide digitar la variable Beneficiarios. Digite Cero si no tiene.",IF(AN12&gt;$C12," * La variable Beneficiarios No puede ser mayor al Total Ambos Sexos.",""))</f>
        <v/>
      </c>
      <c r="CB12" s="29" t="str">
        <f>IF(AND($C12&gt;0,AO12="")," * No olvide digitar la variable Niños, Niñas, adolescentes y Jóvenes SENAME. Digite Cero si no tiene.",IF(AO12&gt;$C12," * La variable Niños, Niñas, adolescentes y Jóvenes SENAME No puede ser mayor al Total Ambos Sexos.",""))</f>
        <v/>
      </c>
      <c r="CC12" s="29" t="str">
        <f>IF(AND($C12&gt;0,AP12="")," * No olvide digitar la variable Niños, Niñas, adolescentes y Jóvenes Mejor Niñez. Digite Cero si no tiene.",IF(AP12&gt;$C12," * La variable Niños, Niñas, adolescentes y Jóvenes Mejor Niñez No puede ser mayor al Total Ambos Sexos.",""))</f>
        <v/>
      </c>
      <c r="CD12" s="29" t="str">
        <f>IF(AND($C12&gt;0,AQ12="")," * No olvide digitar la variable Pueblos originarios. Digite Cero si no tiene.",IF(AQ12&gt;$C12," * La variable Pueblos Originarios No puede ser mayor al Total Ambos Sexos.",""))</f>
        <v/>
      </c>
      <c r="CE12" s="29" t="str">
        <f>IF(AND($C12&gt;0,AR12="")," * No olvide digitar la variable Migrantes. Digite Cero si no tiene.",IF(AR12&gt;$C12," * La variable Migrantes No puede ser mayor al Total Ambos Sexos.",""))</f>
        <v/>
      </c>
      <c r="CF12" s="29" t="str">
        <f>IF(AND($C12&gt;0,AS12="")," * No olvide digitar la variable Demencia. Digite Cero si no tiene.",IF(AS12&gt;$C12," * La variable Demencia No puede ser mayor al Total Ambos Sexos.",""))</f>
        <v/>
      </c>
      <c r="CG12" s="29" t="str">
        <f>IF(AND($E12&gt;0,OR(AT12=""))," * No olvide digitar la variable Trans (Masculino). Digite Cero si no tiene.",IF((AT12)&gt;$E12," * La variable Trans (Masculino) No puede ser mayor al Total Mujeres.",""))</f>
        <v/>
      </c>
      <c r="CH12" s="29" t="str">
        <f>IF(AND(D12&gt;0,OR(AU12=""))," * No olvide digitar la variable Trans (Femenino). Digite Cero si no tiene.",IF((AU12)&gt;D12," * La variable Trans (Femenino) No puede ser mayor al Total Hombres.",""))</f>
        <v/>
      </c>
      <c r="CI12" s="29" t="str">
        <f>IF(AND($C12&gt;0,AV12="")," * No olvide digitar la variable Cuidadores de personas con demencia. Digite Cero si no tiene.",IF(AV12&gt;$C12," * La variable Cuidadores de personas con demencia No puede ser mayor al Total Ambos Sexos.",""))</f>
        <v/>
      </c>
      <c r="CK12" s="30">
        <f t="shared" ref="CK12:CP12" si="0">IF(AND($C12&gt;0,AN12=""),1,IF(AN12&gt;$C12,1,0))</f>
        <v>0</v>
      </c>
      <c r="CL12" s="30">
        <f t="shared" si="0"/>
        <v>0</v>
      </c>
      <c r="CM12" s="30">
        <f t="shared" si="0"/>
        <v>0</v>
      </c>
      <c r="CN12" s="30">
        <f t="shared" si="0"/>
        <v>0</v>
      </c>
      <c r="CO12" s="30">
        <f t="shared" si="0"/>
        <v>0</v>
      </c>
      <c r="CP12" s="30">
        <f t="shared" si="0"/>
        <v>0</v>
      </c>
      <c r="CQ12" s="30">
        <f>IF(AND($E12&gt;0,OR(AT12="")),1,IF((AT12)&gt;$E12,1,0))</f>
        <v>0</v>
      </c>
      <c r="CR12" s="30">
        <f>IF(AND($D12&gt;0,OR(AU12="")),1,IF((AU12)&gt;$D12,1,0))</f>
        <v>0</v>
      </c>
      <c r="CS12" s="30">
        <f>IF(AND($C12&gt;0,AV12=""),1,IF(AV12&gt;$C12,1,0))</f>
        <v>0</v>
      </c>
    </row>
    <row r="13" spans="1:97" ht="15" customHeight="1" x14ac:dyDescent="0.25">
      <c r="A13" s="786"/>
      <c r="B13" s="31" t="s">
        <v>39</v>
      </c>
      <c r="C13" s="32">
        <f t="shared" ref="C13:C26" si="1">SUM(D13+E13)</f>
        <v>118</v>
      </c>
      <c r="D13" s="33">
        <f t="shared" ref="D13:E26" si="2">SUM(F13+H13+J13+L13+N13+P13+R13+T13+V13+X13+Z13+AB13+AD13+AF13+AH13+AJ13+AL13)</f>
        <v>25</v>
      </c>
      <c r="E13" s="34">
        <f t="shared" si="2"/>
        <v>93</v>
      </c>
      <c r="F13" s="35">
        <v>0</v>
      </c>
      <c r="G13" s="36">
        <v>0</v>
      </c>
      <c r="H13" s="35">
        <v>0</v>
      </c>
      <c r="I13" s="36">
        <v>0</v>
      </c>
      <c r="J13" s="35">
        <v>1</v>
      </c>
      <c r="K13" s="37">
        <v>20</v>
      </c>
      <c r="L13" s="35">
        <v>10</v>
      </c>
      <c r="M13" s="37">
        <v>44</v>
      </c>
      <c r="N13" s="35">
        <v>5</v>
      </c>
      <c r="O13" s="37">
        <v>11</v>
      </c>
      <c r="P13" s="35">
        <v>0</v>
      </c>
      <c r="Q13" s="37">
        <v>1</v>
      </c>
      <c r="R13" s="35">
        <v>1</v>
      </c>
      <c r="S13" s="37">
        <v>5</v>
      </c>
      <c r="T13" s="35">
        <v>0</v>
      </c>
      <c r="U13" s="37">
        <v>3</v>
      </c>
      <c r="V13" s="35">
        <v>2</v>
      </c>
      <c r="W13" s="37">
        <v>4</v>
      </c>
      <c r="X13" s="35">
        <v>0</v>
      </c>
      <c r="Y13" s="37">
        <v>0</v>
      </c>
      <c r="Z13" s="35">
        <v>1</v>
      </c>
      <c r="AA13" s="37">
        <v>0</v>
      </c>
      <c r="AB13" s="35">
        <v>3</v>
      </c>
      <c r="AC13" s="37">
        <v>2</v>
      </c>
      <c r="AD13" s="35">
        <v>1</v>
      </c>
      <c r="AE13" s="37">
        <v>1</v>
      </c>
      <c r="AF13" s="35">
        <v>0</v>
      </c>
      <c r="AG13" s="37">
        <v>1</v>
      </c>
      <c r="AH13" s="35">
        <v>0</v>
      </c>
      <c r="AI13" s="37">
        <v>1</v>
      </c>
      <c r="AJ13" s="35">
        <v>0</v>
      </c>
      <c r="AK13" s="37">
        <v>0</v>
      </c>
      <c r="AL13" s="38">
        <v>1</v>
      </c>
      <c r="AM13" s="39">
        <v>0</v>
      </c>
      <c r="AN13" s="40">
        <v>118</v>
      </c>
      <c r="AO13" s="41">
        <v>0</v>
      </c>
      <c r="AP13" s="41">
        <v>26</v>
      </c>
      <c r="AQ13" s="36">
        <v>4</v>
      </c>
      <c r="AR13" s="42">
        <v>0</v>
      </c>
      <c r="AS13" s="36">
        <v>0</v>
      </c>
      <c r="AT13" s="35">
        <v>0</v>
      </c>
      <c r="AU13" s="37">
        <v>0</v>
      </c>
      <c r="AV13" s="36">
        <v>0</v>
      </c>
      <c r="AW13" t="str">
        <f t="shared" ref="AW13:AW26" si="3">CA13&amp;CB13&amp;CC13&amp;CD13&amp;CE13&amp;CF13&amp;CG13&amp;CH13&amp;CI13</f>
        <v/>
      </c>
      <c r="CA13" s="29" t="str">
        <f t="shared" ref="CA13:CA21" si="4">IF(AND($C13&gt;0,AN13="")," * No olvide digitar la variable Beneficiarios. Digite Cero si no tiene.",IF(AN13&gt;$C13," * La variable Beneficiarios No puede ser mayor al Total Ambos Sexos.",""))</f>
        <v/>
      </c>
      <c r="CB13" s="29" t="str">
        <f t="shared" ref="CB13:CB21" si="5">IF(AND($C13&gt;0,AO13="")," * No olvide digitar la variable Niños, Niñas, adolescentes y Jóvenes SENAME. Digite Cero si no tiene.",IF(AO13&gt;$C13," * La variable Niños, Niñas, adolescentes y Jóvenes SENAME No puede ser mayor al Total Ambos Sexos.",""))</f>
        <v/>
      </c>
      <c r="CC13" s="29" t="str">
        <f t="shared" ref="CC13:CC21" si="6">IF(AND($C13&gt;0,AP13="")," * No olvide digitar la variable Niños, Niñas, adolescentes y Jóvenes Mejor Niñez. Digite Cero si no tiene.",IF(AP13&gt;$C13," * La variable Niños, Niñas, adolescentes y Jóvenes Mejor Niñez No puede ser mayor al Total Ambos Sexos.",""))</f>
        <v/>
      </c>
      <c r="CD13" s="29" t="str">
        <f t="shared" ref="CD13:CD21" si="7">IF(AND($C13&gt;0,AQ13="")," * No olvide digitar la variable Pueblos originarios. Digite Cero si no tiene.",IF(AQ13&gt;$C13," * La variable Pueblos Originarios No puede ser mayor al Total Ambos Sexos.",""))</f>
        <v/>
      </c>
      <c r="CE13" s="29" t="str">
        <f t="shared" ref="CE13:CE21" si="8">IF(AND($C13&gt;0,AR13="")," * No olvide digitar la variable Migrantes. Digite Cero si no tiene.",IF(AR13&gt;$C13," * La variable Migrantes No puede ser mayor al Total Ambos Sexos.",""))</f>
        <v/>
      </c>
      <c r="CF13" s="29" t="str">
        <f t="shared" ref="CF13:CF21" si="9">IF(AND($C13&gt;0,AS13="")," * No olvide digitar la variable Demencia. Digite Cero si no tiene.",IF(AS13&gt;$C13," * La variable Demencia No puede ser mayor al Total Ambos Sexos.",""))</f>
        <v/>
      </c>
      <c r="CG13" s="29" t="str">
        <f t="shared" ref="CG13:CG21" si="10">IF(AND($E13&gt;0,OR(AT13=""))," * No olvide digitar la variable Trans (Masculino). Digite Cero si no tiene.",IF((AT13)&gt;$E13," * La variable Trans (Masculino) No puede ser mayor al Total Mujeres.",""))</f>
        <v/>
      </c>
      <c r="CH13" s="29" t="str">
        <f t="shared" ref="CH13:CH21" si="11">IF(AND(D13&gt;0,OR(AU13=""))," * No olvide digitar la variable Trans (Femenino). Digite Cero si no tiene.",IF((AU13)&gt;D13," * La variable Trans (Femenino) No puede ser mayor al Total Hombres.",""))</f>
        <v/>
      </c>
      <c r="CI13" s="29" t="str">
        <f t="shared" ref="CI13:CI21" si="12">IF(AND($C13&gt;0,AV13="")," * No olvide digitar la variable Cuidadores de personas con demencia. Digite Cero si no tiene.",IF(AV13&gt;$C13," * La variable Cuidadores de personas con demencia No puede ser mayor al Total Ambos Sexos.",""))</f>
        <v/>
      </c>
      <c r="CK13" s="30">
        <f t="shared" ref="CK13:CK21" si="13">IF(AND(C13&gt;0,AN13=""),1,IF(AN13&gt;C13,1,0))</f>
        <v>0</v>
      </c>
      <c r="CL13" s="30">
        <f t="shared" ref="CL13:CL21" si="14">IF(AND(C13&gt;0,AO13=""),1,IF(AO13&gt;C13,1,0))</f>
        <v>0</v>
      </c>
      <c r="CM13" s="30">
        <f t="shared" ref="CM13:CM21" si="15">IF(AND(C13&gt;0,AP13=""),1,IF(AP13&gt;C13,1,0))</f>
        <v>0</v>
      </c>
      <c r="CN13" s="30">
        <f t="shared" ref="CN13:CN21" si="16">IF(AND(C13&gt;0,AQ13=""),1,IF(AQ13&gt;C13,1,0))</f>
        <v>0</v>
      </c>
      <c r="CO13" s="30">
        <f t="shared" ref="CO13:CO21" si="17">IF(AND(C13&gt;0,AR13=""),1,IF(AR13&gt;C13,1,0))</f>
        <v>0</v>
      </c>
      <c r="CP13" s="30">
        <f t="shared" ref="CP13:CP21" si="18">IF(AND(C13&gt;0,AS13=""),1,IF(AS13&gt;C13,1,0))</f>
        <v>0</v>
      </c>
      <c r="CQ13" s="30">
        <f t="shared" ref="CQ13:CQ21" si="19">IF(AND(E13&gt;0,OR(AT13="")),1,IF((AT13)&gt;E13,1,0))</f>
        <v>0</v>
      </c>
      <c r="CR13" s="30">
        <f t="shared" ref="CR13:CR21" si="20">IF(AND(D13&gt;0,OR(AU13="")),1,IF((AU13)&gt;D13,1,0))</f>
        <v>0</v>
      </c>
      <c r="CS13" s="30">
        <f t="shared" ref="CS13:CS26" si="21">IF(AND($C13&gt;0,AV13=""),1,IF(AV13&gt;$C13,1,0))</f>
        <v>0</v>
      </c>
    </row>
    <row r="14" spans="1:97" ht="15" customHeight="1" x14ac:dyDescent="0.25">
      <c r="A14" s="786"/>
      <c r="B14" s="31" t="s">
        <v>40</v>
      </c>
      <c r="C14" s="32">
        <f t="shared" si="1"/>
        <v>233</v>
      </c>
      <c r="D14" s="33">
        <f t="shared" si="2"/>
        <v>111</v>
      </c>
      <c r="E14" s="34">
        <f t="shared" si="2"/>
        <v>122</v>
      </c>
      <c r="F14" s="35">
        <v>0</v>
      </c>
      <c r="G14" s="36">
        <v>0</v>
      </c>
      <c r="H14" s="35">
        <v>0</v>
      </c>
      <c r="I14" s="36">
        <v>0</v>
      </c>
      <c r="J14" s="35">
        <v>0</v>
      </c>
      <c r="K14" s="37">
        <v>2</v>
      </c>
      <c r="L14" s="35">
        <v>1</v>
      </c>
      <c r="M14" s="37">
        <v>1</v>
      </c>
      <c r="N14" s="35">
        <v>15</v>
      </c>
      <c r="O14" s="37">
        <v>8</v>
      </c>
      <c r="P14" s="35">
        <v>4</v>
      </c>
      <c r="Q14" s="37">
        <v>4</v>
      </c>
      <c r="R14" s="35">
        <v>12</v>
      </c>
      <c r="S14" s="37">
        <v>6</v>
      </c>
      <c r="T14" s="35">
        <v>17</v>
      </c>
      <c r="U14" s="37">
        <v>9</v>
      </c>
      <c r="V14" s="35">
        <v>14</v>
      </c>
      <c r="W14" s="37">
        <v>12</v>
      </c>
      <c r="X14" s="35">
        <v>8</v>
      </c>
      <c r="Y14" s="37">
        <v>13</v>
      </c>
      <c r="Z14" s="35">
        <v>13</v>
      </c>
      <c r="AA14" s="37">
        <v>12</v>
      </c>
      <c r="AB14" s="35">
        <v>6</v>
      </c>
      <c r="AC14" s="37">
        <v>16</v>
      </c>
      <c r="AD14" s="35">
        <v>9</v>
      </c>
      <c r="AE14" s="37">
        <v>20</v>
      </c>
      <c r="AF14" s="35">
        <v>6</v>
      </c>
      <c r="AG14" s="37">
        <v>9</v>
      </c>
      <c r="AH14" s="35">
        <v>4</v>
      </c>
      <c r="AI14" s="37">
        <v>8</v>
      </c>
      <c r="AJ14" s="35">
        <v>2</v>
      </c>
      <c r="AK14" s="37">
        <v>0</v>
      </c>
      <c r="AL14" s="38">
        <v>0</v>
      </c>
      <c r="AM14" s="39">
        <v>2</v>
      </c>
      <c r="AN14" s="40">
        <v>233</v>
      </c>
      <c r="AO14" s="41">
        <v>0</v>
      </c>
      <c r="AP14" s="41">
        <v>0</v>
      </c>
      <c r="AQ14" s="36">
        <v>0</v>
      </c>
      <c r="AR14" s="42">
        <v>0</v>
      </c>
      <c r="AS14" s="36">
        <v>0</v>
      </c>
      <c r="AT14" s="35">
        <v>0</v>
      </c>
      <c r="AU14" s="37">
        <v>0</v>
      </c>
      <c r="AV14" s="36">
        <v>0</v>
      </c>
      <c r="AW14" t="str">
        <f t="shared" si="3"/>
        <v/>
      </c>
      <c r="CA14" s="29" t="str">
        <f t="shared" si="4"/>
        <v/>
      </c>
      <c r="CB14" s="29" t="str">
        <f t="shared" si="5"/>
        <v/>
      </c>
      <c r="CC14" s="29" t="str">
        <f t="shared" si="6"/>
        <v/>
      </c>
      <c r="CD14" s="29" t="str">
        <f t="shared" si="7"/>
        <v/>
      </c>
      <c r="CE14" s="29" t="str">
        <f t="shared" si="8"/>
        <v/>
      </c>
      <c r="CF14" s="29" t="str">
        <f t="shared" si="9"/>
        <v/>
      </c>
      <c r="CG14" s="29" t="str">
        <f t="shared" si="10"/>
        <v/>
      </c>
      <c r="CH14" s="29" t="str">
        <f t="shared" si="11"/>
        <v/>
      </c>
      <c r="CI14" s="29" t="str">
        <f t="shared" si="12"/>
        <v/>
      </c>
      <c r="CK14" s="30">
        <f t="shared" si="13"/>
        <v>0</v>
      </c>
      <c r="CL14" s="30">
        <f t="shared" si="14"/>
        <v>0</v>
      </c>
      <c r="CM14" s="30">
        <f t="shared" si="15"/>
        <v>0</v>
      </c>
      <c r="CN14" s="30">
        <f t="shared" si="16"/>
        <v>0</v>
      </c>
      <c r="CO14" s="30">
        <f t="shared" si="17"/>
        <v>0</v>
      </c>
      <c r="CP14" s="30">
        <f t="shared" si="18"/>
        <v>0</v>
      </c>
      <c r="CQ14" s="30">
        <f t="shared" si="19"/>
        <v>0</v>
      </c>
      <c r="CR14" s="30">
        <f t="shared" si="20"/>
        <v>0</v>
      </c>
      <c r="CS14" s="30">
        <f t="shared" si="21"/>
        <v>0</v>
      </c>
    </row>
    <row r="15" spans="1:97" ht="15" customHeight="1" x14ac:dyDescent="0.25">
      <c r="A15" s="786"/>
      <c r="B15" s="31" t="s">
        <v>41</v>
      </c>
      <c r="C15" s="32">
        <f t="shared" si="1"/>
        <v>0</v>
      </c>
      <c r="D15" s="33">
        <f t="shared" si="2"/>
        <v>0</v>
      </c>
      <c r="E15" s="34">
        <f t="shared" si="2"/>
        <v>0</v>
      </c>
      <c r="F15" s="35"/>
      <c r="G15" s="36"/>
      <c r="H15" s="35"/>
      <c r="I15" s="36"/>
      <c r="J15" s="35"/>
      <c r="K15" s="37"/>
      <c r="L15" s="35"/>
      <c r="M15" s="37"/>
      <c r="N15" s="35"/>
      <c r="O15" s="37"/>
      <c r="P15" s="35"/>
      <c r="Q15" s="37"/>
      <c r="R15" s="35"/>
      <c r="S15" s="37"/>
      <c r="T15" s="35"/>
      <c r="U15" s="37"/>
      <c r="V15" s="35"/>
      <c r="W15" s="37"/>
      <c r="X15" s="35"/>
      <c r="Y15" s="37"/>
      <c r="Z15" s="35"/>
      <c r="AA15" s="37"/>
      <c r="AB15" s="35"/>
      <c r="AC15" s="37"/>
      <c r="AD15" s="35"/>
      <c r="AE15" s="37"/>
      <c r="AF15" s="35"/>
      <c r="AG15" s="37"/>
      <c r="AH15" s="35"/>
      <c r="AI15" s="37"/>
      <c r="AJ15" s="35"/>
      <c r="AK15" s="37"/>
      <c r="AL15" s="38"/>
      <c r="AM15" s="39"/>
      <c r="AN15" s="40">
        <v>0</v>
      </c>
      <c r="AO15" s="41">
        <v>0</v>
      </c>
      <c r="AP15" s="41">
        <v>0</v>
      </c>
      <c r="AQ15" s="36">
        <v>0</v>
      </c>
      <c r="AR15" s="42">
        <v>0</v>
      </c>
      <c r="AS15" s="36">
        <v>0</v>
      </c>
      <c r="AT15" s="35">
        <v>0</v>
      </c>
      <c r="AU15" s="37">
        <v>0</v>
      </c>
      <c r="AV15" s="36">
        <v>0</v>
      </c>
      <c r="AW15" t="str">
        <f t="shared" si="3"/>
        <v/>
      </c>
      <c r="CA15" s="29" t="str">
        <f t="shared" si="4"/>
        <v/>
      </c>
      <c r="CB15" s="29" t="str">
        <f t="shared" si="5"/>
        <v/>
      </c>
      <c r="CC15" s="29" t="str">
        <f t="shared" si="6"/>
        <v/>
      </c>
      <c r="CD15" s="29" t="str">
        <f t="shared" si="7"/>
        <v/>
      </c>
      <c r="CE15" s="29" t="str">
        <f t="shared" si="8"/>
        <v/>
      </c>
      <c r="CF15" s="29" t="str">
        <f t="shared" si="9"/>
        <v/>
      </c>
      <c r="CG15" s="29" t="str">
        <f t="shared" si="10"/>
        <v/>
      </c>
      <c r="CH15" s="29" t="str">
        <f t="shared" si="11"/>
        <v/>
      </c>
      <c r="CI15" s="29" t="str">
        <f t="shared" si="12"/>
        <v/>
      </c>
      <c r="CK15" s="30">
        <f t="shared" si="13"/>
        <v>0</v>
      </c>
      <c r="CL15" s="30">
        <f t="shared" si="14"/>
        <v>0</v>
      </c>
      <c r="CM15" s="30">
        <f t="shared" si="15"/>
        <v>0</v>
      </c>
      <c r="CN15" s="30">
        <f t="shared" si="16"/>
        <v>0</v>
      </c>
      <c r="CO15" s="30">
        <f t="shared" si="17"/>
        <v>0</v>
      </c>
      <c r="CP15" s="30">
        <f t="shared" si="18"/>
        <v>0</v>
      </c>
      <c r="CQ15" s="30">
        <f t="shared" si="19"/>
        <v>0</v>
      </c>
      <c r="CR15" s="30">
        <f t="shared" si="20"/>
        <v>0</v>
      </c>
      <c r="CS15" s="30">
        <f t="shared" si="21"/>
        <v>0</v>
      </c>
    </row>
    <row r="16" spans="1:97" ht="15" customHeight="1" x14ac:dyDescent="0.25">
      <c r="A16" s="786"/>
      <c r="B16" s="31" t="s">
        <v>42</v>
      </c>
      <c r="C16" s="32">
        <f t="shared" si="1"/>
        <v>180</v>
      </c>
      <c r="D16" s="33">
        <f t="shared" si="2"/>
        <v>71</v>
      </c>
      <c r="E16" s="34">
        <f t="shared" si="2"/>
        <v>109</v>
      </c>
      <c r="F16" s="35">
        <v>0</v>
      </c>
      <c r="G16" s="36">
        <v>0</v>
      </c>
      <c r="H16" s="35">
        <v>1</v>
      </c>
      <c r="I16" s="36">
        <v>2</v>
      </c>
      <c r="J16" s="35">
        <v>3</v>
      </c>
      <c r="K16" s="37">
        <v>13</v>
      </c>
      <c r="L16" s="35">
        <v>10</v>
      </c>
      <c r="M16" s="37">
        <v>32</v>
      </c>
      <c r="N16" s="35">
        <v>11</v>
      </c>
      <c r="O16" s="37">
        <v>4</v>
      </c>
      <c r="P16" s="35">
        <v>7</v>
      </c>
      <c r="Q16" s="37">
        <v>1</v>
      </c>
      <c r="R16" s="35">
        <v>1</v>
      </c>
      <c r="S16" s="37">
        <v>14</v>
      </c>
      <c r="T16" s="35">
        <v>7</v>
      </c>
      <c r="U16" s="37">
        <v>5</v>
      </c>
      <c r="V16" s="35">
        <v>8</v>
      </c>
      <c r="W16" s="37">
        <v>6</v>
      </c>
      <c r="X16" s="35">
        <v>4</v>
      </c>
      <c r="Y16" s="37">
        <v>8</v>
      </c>
      <c r="Z16" s="35">
        <v>4</v>
      </c>
      <c r="AA16" s="37">
        <v>7</v>
      </c>
      <c r="AB16" s="35">
        <v>9</v>
      </c>
      <c r="AC16" s="37">
        <v>6</v>
      </c>
      <c r="AD16" s="35">
        <v>2</v>
      </c>
      <c r="AE16" s="37">
        <v>7</v>
      </c>
      <c r="AF16" s="35">
        <v>1</v>
      </c>
      <c r="AG16" s="37">
        <v>3</v>
      </c>
      <c r="AH16" s="35">
        <v>1</v>
      </c>
      <c r="AI16" s="37">
        <v>0</v>
      </c>
      <c r="AJ16" s="35">
        <v>2</v>
      </c>
      <c r="AK16" s="37">
        <v>1</v>
      </c>
      <c r="AL16" s="38">
        <v>0</v>
      </c>
      <c r="AM16" s="39">
        <v>0</v>
      </c>
      <c r="AN16" s="40">
        <v>180</v>
      </c>
      <c r="AO16" s="41">
        <v>0</v>
      </c>
      <c r="AP16" s="41">
        <v>23</v>
      </c>
      <c r="AQ16" s="36">
        <v>1</v>
      </c>
      <c r="AR16" s="42">
        <v>0</v>
      </c>
      <c r="AS16" s="36">
        <v>0</v>
      </c>
      <c r="AT16" s="35">
        <v>0</v>
      </c>
      <c r="AU16" s="37">
        <v>0</v>
      </c>
      <c r="AV16" s="36">
        <v>0</v>
      </c>
      <c r="AW16" t="str">
        <f t="shared" si="3"/>
        <v/>
      </c>
      <c r="CA16" s="29" t="str">
        <f t="shared" si="4"/>
        <v/>
      </c>
      <c r="CB16" s="29" t="str">
        <f t="shared" si="5"/>
        <v/>
      </c>
      <c r="CC16" s="29" t="str">
        <f t="shared" si="6"/>
        <v/>
      </c>
      <c r="CD16" s="29" t="str">
        <f t="shared" si="7"/>
        <v/>
      </c>
      <c r="CE16" s="29" t="str">
        <f t="shared" si="8"/>
        <v/>
      </c>
      <c r="CF16" s="29" t="str">
        <f t="shared" si="9"/>
        <v/>
      </c>
      <c r="CG16" s="29" t="str">
        <f t="shared" si="10"/>
        <v/>
      </c>
      <c r="CH16" s="29" t="str">
        <f t="shared" si="11"/>
        <v/>
      </c>
      <c r="CI16" s="29" t="str">
        <f t="shared" si="12"/>
        <v/>
      </c>
      <c r="CK16" s="30">
        <f t="shared" si="13"/>
        <v>0</v>
      </c>
      <c r="CL16" s="30">
        <f t="shared" si="14"/>
        <v>0</v>
      </c>
      <c r="CM16" s="30">
        <f t="shared" si="15"/>
        <v>0</v>
      </c>
      <c r="CN16" s="30">
        <f t="shared" si="16"/>
        <v>0</v>
      </c>
      <c r="CO16" s="30">
        <f t="shared" si="17"/>
        <v>0</v>
      </c>
      <c r="CP16" s="30">
        <f t="shared" si="18"/>
        <v>0</v>
      </c>
      <c r="CQ16" s="30">
        <f t="shared" si="19"/>
        <v>0</v>
      </c>
      <c r="CR16" s="30">
        <f t="shared" si="20"/>
        <v>0</v>
      </c>
      <c r="CS16" s="30">
        <f t="shared" si="21"/>
        <v>0</v>
      </c>
    </row>
    <row r="17" spans="1:97" ht="21" x14ac:dyDescent="0.25">
      <c r="A17" s="786"/>
      <c r="B17" s="31" t="s">
        <v>43</v>
      </c>
      <c r="C17" s="32">
        <f t="shared" si="1"/>
        <v>0</v>
      </c>
      <c r="D17" s="33">
        <f t="shared" si="2"/>
        <v>0</v>
      </c>
      <c r="E17" s="34">
        <f t="shared" si="2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>
        <v>0</v>
      </c>
      <c r="AO17" s="41">
        <v>0</v>
      </c>
      <c r="AP17" s="41">
        <v>0</v>
      </c>
      <c r="AQ17" s="36">
        <v>0</v>
      </c>
      <c r="AR17" s="42">
        <v>0</v>
      </c>
      <c r="AS17" s="36">
        <v>0</v>
      </c>
      <c r="AT17" s="35">
        <v>0</v>
      </c>
      <c r="AU17" s="37">
        <v>0</v>
      </c>
      <c r="AV17" s="36">
        <v>0</v>
      </c>
      <c r="AW17" t="str">
        <f t="shared" si="3"/>
        <v/>
      </c>
      <c r="CA17" s="29" t="str">
        <f t="shared" si="4"/>
        <v/>
      </c>
      <c r="CB17" s="29" t="str">
        <f t="shared" si="5"/>
        <v/>
      </c>
      <c r="CC17" s="29" t="str">
        <f t="shared" si="6"/>
        <v/>
      </c>
      <c r="CD17" s="29" t="str">
        <f t="shared" si="7"/>
        <v/>
      </c>
      <c r="CE17" s="29" t="str">
        <f t="shared" si="8"/>
        <v/>
      </c>
      <c r="CF17" s="29" t="str">
        <f t="shared" si="9"/>
        <v/>
      </c>
      <c r="CG17" s="29" t="str">
        <f t="shared" si="10"/>
        <v/>
      </c>
      <c r="CH17" s="29" t="str">
        <f t="shared" si="11"/>
        <v/>
      </c>
      <c r="CI17" s="29" t="str">
        <f t="shared" si="12"/>
        <v/>
      </c>
      <c r="CK17" s="30">
        <f t="shared" si="13"/>
        <v>0</v>
      </c>
      <c r="CL17" s="30">
        <f t="shared" si="14"/>
        <v>0</v>
      </c>
      <c r="CM17" s="30">
        <f t="shared" si="15"/>
        <v>0</v>
      </c>
      <c r="CN17" s="30">
        <f t="shared" si="16"/>
        <v>0</v>
      </c>
      <c r="CO17" s="30">
        <f t="shared" si="17"/>
        <v>0</v>
      </c>
      <c r="CP17" s="30">
        <f t="shared" si="18"/>
        <v>0</v>
      </c>
      <c r="CQ17" s="30">
        <f t="shared" si="19"/>
        <v>0</v>
      </c>
      <c r="CR17" s="30">
        <f t="shared" si="20"/>
        <v>0</v>
      </c>
      <c r="CS17" s="30">
        <f t="shared" si="21"/>
        <v>0</v>
      </c>
    </row>
    <row r="18" spans="1:97" ht="15" customHeight="1" x14ac:dyDescent="0.25">
      <c r="A18" s="786"/>
      <c r="B18" s="31" t="s">
        <v>44</v>
      </c>
      <c r="C18" s="43">
        <f t="shared" si="1"/>
        <v>89</v>
      </c>
      <c r="D18" s="44">
        <f t="shared" si="2"/>
        <v>49</v>
      </c>
      <c r="E18" s="45">
        <f t="shared" si="2"/>
        <v>40</v>
      </c>
      <c r="F18" s="46">
        <v>0</v>
      </c>
      <c r="G18" s="47">
        <v>1</v>
      </c>
      <c r="H18" s="46">
        <v>19</v>
      </c>
      <c r="I18" s="47">
        <v>9</v>
      </c>
      <c r="J18" s="46">
        <v>19</v>
      </c>
      <c r="K18" s="48">
        <v>9</v>
      </c>
      <c r="L18" s="46">
        <v>11</v>
      </c>
      <c r="M18" s="48">
        <v>21</v>
      </c>
      <c r="N18" s="46">
        <v>0</v>
      </c>
      <c r="O18" s="48">
        <v>0</v>
      </c>
      <c r="P18" s="46">
        <v>0</v>
      </c>
      <c r="Q18" s="48">
        <v>0</v>
      </c>
      <c r="R18" s="46">
        <v>0</v>
      </c>
      <c r="S18" s="48">
        <v>0</v>
      </c>
      <c r="T18" s="46">
        <v>0</v>
      </c>
      <c r="U18" s="48">
        <v>0</v>
      </c>
      <c r="V18" s="46">
        <v>0</v>
      </c>
      <c r="W18" s="48">
        <v>0</v>
      </c>
      <c r="X18" s="46">
        <v>0</v>
      </c>
      <c r="Y18" s="48">
        <v>0</v>
      </c>
      <c r="Z18" s="46">
        <v>0</v>
      </c>
      <c r="AA18" s="48">
        <v>0</v>
      </c>
      <c r="AB18" s="46">
        <v>0</v>
      </c>
      <c r="AC18" s="48">
        <v>0</v>
      </c>
      <c r="AD18" s="46">
        <v>0</v>
      </c>
      <c r="AE18" s="48">
        <v>0</v>
      </c>
      <c r="AF18" s="46">
        <v>0</v>
      </c>
      <c r="AG18" s="48">
        <v>0</v>
      </c>
      <c r="AH18" s="46">
        <v>0</v>
      </c>
      <c r="AI18" s="48">
        <v>0</v>
      </c>
      <c r="AJ18" s="46">
        <v>0</v>
      </c>
      <c r="AK18" s="48">
        <v>0</v>
      </c>
      <c r="AL18" s="49">
        <v>0</v>
      </c>
      <c r="AM18" s="50">
        <v>0</v>
      </c>
      <c r="AN18" s="51">
        <v>89</v>
      </c>
      <c r="AO18" s="52">
        <v>0</v>
      </c>
      <c r="AP18" s="52">
        <v>21</v>
      </c>
      <c r="AQ18" s="47">
        <v>1</v>
      </c>
      <c r="AR18" s="53">
        <v>0</v>
      </c>
      <c r="AS18" s="47">
        <v>0</v>
      </c>
      <c r="AT18" s="46">
        <v>0</v>
      </c>
      <c r="AU18" s="48">
        <v>0</v>
      </c>
      <c r="AV18" s="47">
        <v>0</v>
      </c>
      <c r="AW18" t="str">
        <f t="shared" si="3"/>
        <v/>
      </c>
      <c r="CA18" s="29" t="str">
        <f t="shared" si="4"/>
        <v/>
      </c>
      <c r="CB18" s="29" t="str">
        <f t="shared" si="5"/>
        <v/>
      </c>
      <c r="CC18" s="29" t="str">
        <f t="shared" si="6"/>
        <v/>
      </c>
      <c r="CD18" s="29" t="str">
        <f t="shared" si="7"/>
        <v/>
      </c>
      <c r="CE18" s="29" t="str">
        <f t="shared" si="8"/>
        <v/>
      </c>
      <c r="CF18" s="29" t="str">
        <f t="shared" si="9"/>
        <v/>
      </c>
      <c r="CG18" s="29" t="str">
        <f t="shared" si="10"/>
        <v/>
      </c>
      <c r="CH18" s="29" t="str">
        <f t="shared" si="11"/>
        <v/>
      </c>
      <c r="CI18" s="29" t="str">
        <f t="shared" si="12"/>
        <v/>
      </c>
      <c r="CK18" s="30">
        <f t="shared" si="13"/>
        <v>0</v>
      </c>
      <c r="CL18" s="30">
        <f t="shared" si="14"/>
        <v>0</v>
      </c>
      <c r="CM18" s="30">
        <f t="shared" si="15"/>
        <v>0</v>
      </c>
      <c r="CN18" s="30">
        <f t="shared" si="16"/>
        <v>0</v>
      </c>
      <c r="CO18" s="30">
        <f t="shared" si="17"/>
        <v>0</v>
      </c>
      <c r="CP18" s="30">
        <f t="shared" si="18"/>
        <v>0</v>
      </c>
      <c r="CQ18" s="30">
        <f t="shared" si="19"/>
        <v>0</v>
      </c>
      <c r="CR18" s="30">
        <f t="shared" si="20"/>
        <v>0</v>
      </c>
      <c r="CS18" s="30">
        <f t="shared" si="21"/>
        <v>0</v>
      </c>
    </row>
    <row r="19" spans="1:97" ht="21" x14ac:dyDescent="0.25">
      <c r="A19" s="786"/>
      <c r="B19" s="31" t="s">
        <v>45</v>
      </c>
      <c r="C19" s="43">
        <f t="shared" si="1"/>
        <v>0</v>
      </c>
      <c r="D19" s="44">
        <f t="shared" si="2"/>
        <v>0</v>
      </c>
      <c r="E19" s="45">
        <f t="shared" si="2"/>
        <v>0</v>
      </c>
      <c r="F19" s="46"/>
      <c r="G19" s="47"/>
      <c r="H19" s="46"/>
      <c r="I19" s="47"/>
      <c r="J19" s="46"/>
      <c r="K19" s="48"/>
      <c r="L19" s="46"/>
      <c r="M19" s="48"/>
      <c r="N19" s="46"/>
      <c r="O19" s="48"/>
      <c r="P19" s="46"/>
      <c r="Q19" s="48"/>
      <c r="R19" s="46"/>
      <c r="S19" s="48"/>
      <c r="T19" s="46"/>
      <c r="U19" s="48"/>
      <c r="V19" s="46"/>
      <c r="W19" s="48"/>
      <c r="X19" s="46"/>
      <c r="Y19" s="48"/>
      <c r="Z19" s="46"/>
      <c r="AA19" s="48"/>
      <c r="AB19" s="46"/>
      <c r="AC19" s="48"/>
      <c r="AD19" s="46"/>
      <c r="AE19" s="48"/>
      <c r="AF19" s="46"/>
      <c r="AG19" s="48"/>
      <c r="AH19" s="46"/>
      <c r="AI19" s="48"/>
      <c r="AJ19" s="46"/>
      <c r="AK19" s="48"/>
      <c r="AL19" s="49"/>
      <c r="AM19" s="50"/>
      <c r="AN19" s="51"/>
      <c r="AO19" s="52">
        <v>0</v>
      </c>
      <c r="AP19" s="52">
        <v>0</v>
      </c>
      <c r="AQ19" s="47">
        <v>0</v>
      </c>
      <c r="AR19" s="53">
        <v>0</v>
      </c>
      <c r="AS19" s="47">
        <v>0</v>
      </c>
      <c r="AT19" s="46">
        <v>0</v>
      </c>
      <c r="AU19" s="48">
        <v>0</v>
      </c>
      <c r="AV19" s="47">
        <v>0</v>
      </c>
      <c r="AW19" t="str">
        <f t="shared" si="3"/>
        <v/>
      </c>
      <c r="CA19" s="29" t="str">
        <f t="shared" si="4"/>
        <v/>
      </c>
      <c r="CB19" s="29" t="str">
        <f t="shared" si="5"/>
        <v/>
      </c>
      <c r="CC19" s="29" t="str">
        <f t="shared" si="6"/>
        <v/>
      </c>
      <c r="CD19" s="29" t="str">
        <f t="shared" si="7"/>
        <v/>
      </c>
      <c r="CE19" s="29" t="str">
        <f t="shared" si="8"/>
        <v/>
      </c>
      <c r="CF19" s="29" t="str">
        <f t="shared" si="9"/>
        <v/>
      </c>
      <c r="CG19" s="29" t="str">
        <f t="shared" si="10"/>
        <v/>
      </c>
      <c r="CH19" s="29" t="str">
        <f t="shared" si="11"/>
        <v/>
      </c>
      <c r="CI19" s="29" t="str">
        <f t="shared" si="12"/>
        <v/>
      </c>
      <c r="CK19" s="30">
        <f t="shared" si="13"/>
        <v>0</v>
      </c>
      <c r="CL19" s="30">
        <f t="shared" si="14"/>
        <v>0</v>
      </c>
      <c r="CM19" s="30">
        <f t="shared" si="15"/>
        <v>0</v>
      </c>
      <c r="CN19" s="30">
        <f t="shared" si="16"/>
        <v>0</v>
      </c>
      <c r="CO19" s="30">
        <f t="shared" si="17"/>
        <v>0</v>
      </c>
      <c r="CP19" s="30">
        <f t="shared" si="18"/>
        <v>0</v>
      </c>
      <c r="CQ19" s="30">
        <f t="shared" si="19"/>
        <v>0</v>
      </c>
      <c r="CR19" s="30">
        <f t="shared" si="20"/>
        <v>0</v>
      </c>
      <c r="CS19" s="30">
        <f t="shared" si="21"/>
        <v>0</v>
      </c>
    </row>
    <row r="20" spans="1:97" ht="15" customHeight="1" x14ac:dyDescent="0.25">
      <c r="A20" s="786"/>
      <c r="B20" s="31" t="s">
        <v>46</v>
      </c>
      <c r="C20" s="43">
        <f t="shared" si="1"/>
        <v>0</v>
      </c>
      <c r="D20" s="44">
        <f t="shared" si="2"/>
        <v>0</v>
      </c>
      <c r="E20" s="45">
        <f t="shared" si="2"/>
        <v>0</v>
      </c>
      <c r="F20" s="46"/>
      <c r="G20" s="47"/>
      <c r="H20" s="46"/>
      <c r="I20" s="47"/>
      <c r="J20" s="46"/>
      <c r="K20" s="48"/>
      <c r="L20" s="46"/>
      <c r="M20" s="48"/>
      <c r="N20" s="46"/>
      <c r="O20" s="48"/>
      <c r="P20" s="46"/>
      <c r="Q20" s="48"/>
      <c r="R20" s="46"/>
      <c r="S20" s="48"/>
      <c r="T20" s="46"/>
      <c r="U20" s="48"/>
      <c r="V20" s="46"/>
      <c r="W20" s="48"/>
      <c r="X20" s="46"/>
      <c r="Y20" s="48"/>
      <c r="Z20" s="46"/>
      <c r="AA20" s="48"/>
      <c r="AB20" s="46"/>
      <c r="AC20" s="48"/>
      <c r="AD20" s="46"/>
      <c r="AE20" s="48"/>
      <c r="AF20" s="46"/>
      <c r="AG20" s="48"/>
      <c r="AH20" s="46"/>
      <c r="AI20" s="48"/>
      <c r="AJ20" s="46"/>
      <c r="AK20" s="48"/>
      <c r="AL20" s="49"/>
      <c r="AM20" s="50"/>
      <c r="AN20" s="51"/>
      <c r="AO20" s="52"/>
      <c r="AP20" s="52"/>
      <c r="AQ20" s="47"/>
      <c r="AR20" s="53"/>
      <c r="AS20" s="47"/>
      <c r="AT20" s="46"/>
      <c r="AU20" s="48"/>
      <c r="AV20" s="47"/>
      <c r="AW20" t="str">
        <f t="shared" si="3"/>
        <v/>
      </c>
      <c r="CA20" s="29" t="str">
        <f t="shared" si="4"/>
        <v/>
      </c>
      <c r="CB20" s="29" t="str">
        <f t="shared" si="5"/>
        <v/>
      </c>
      <c r="CC20" s="29" t="str">
        <f t="shared" si="6"/>
        <v/>
      </c>
      <c r="CD20" s="29" t="str">
        <f t="shared" si="7"/>
        <v/>
      </c>
      <c r="CE20" s="29" t="str">
        <f t="shared" si="8"/>
        <v/>
      </c>
      <c r="CF20" s="29" t="str">
        <f t="shared" si="9"/>
        <v/>
      </c>
      <c r="CG20" s="29" t="str">
        <f t="shared" si="10"/>
        <v/>
      </c>
      <c r="CH20" s="29" t="str">
        <f t="shared" si="11"/>
        <v/>
      </c>
      <c r="CI20" s="29" t="str">
        <f t="shared" si="12"/>
        <v/>
      </c>
      <c r="CK20" s="30">
        <f t="shared" si="13"/>
        <v>0</v>
      </c>
      <c r="CL20" s="30">
        <f t="shared" si="14"/>
        <v>0</v>
      </c>
      <c r="CM20" s="30">
        <f t="shared" si="15"/>
        <v>0</v>
      </c>
      <c r="CN20" s="30">
        <f t="shared" si="16"/>
        <v>0</v>
      </c>
      <c r="CO20" s="30">
        <f t="shared" si="17"/>
        <v>0</v>
      </c>
      <c r="CP20" s="30">
        <f t="shared" si="18"/>
        <v>0</v>
      </c>
      <c r="CQ20" s="30">
        <f t="shared" si="19"/>
        <v>0</v>
      </c>
      <c r="CR20" s="30">
        <f t="shared" si="20"/>
        <v>0</v>
      </c>
      <c r="CS20" s="30">
        <f t="shared" si="21"/>
        <v>0</v>
      </c>
    </row>
    <row r="21" spans="1:97" ht="21" x14ac:dyDescent="0.25">
      <c r="A21" s="786"/>
      <c r="B21" s="31" t="s">
        <v>47</v>
      </c>
      <c r="C21" s="43">
        <f t="shared" si="1"/>
        <v>0</v>
      </c>
      <c r="D21" s="54">
        <f t="shared" si="2"/>
        <v>0</v>
      </c>
      <c r="E21" s="45">
        <f t="shared" si="2"/>
        <v>0</v>
      </c>
      <c r="F21" s="46"/>
      <c r="G21" s="47"/>
      <c r="H21" s="46"/>
      <c r="I21" s="47"/>
      <c r="J21" s="46"/>
      <c r="K21" s="48"/>
      <c r="L21" s="46"/>
      <c r="M21" s="48"/>
      <c r="N21" s="46"/>
      <c r="O21" s="48"/>
      <c r="P21" s="46"/>
      <c r="Q21" s="48"/>
      <c r="R21" s="46"/>
      <c r="S21" s="48"/>
      <c r="T21" s="46"/>
      <c r="U21" s="48"/>
      <c r="V21" s="46"/>
      <c r="W21" s="48"/>
      <c r="X21" s="46"/>
      <c r="Y21" s="48"/>
      <c r="Z21" s="46"/>
      <c r="AA21" s="48"/>
      <c r="AB21" s="46"/>
      <c r="AC21" s="48"/>
      <c r="AD21" s="46"/>
      <c r="AE21" s="48"/>
      <c r="AF21" s="46"/>
      <c r="AG21" s="48"/>
      <c r="AH21" s="46"/>
      <c r="AI21" s="48"/>
      <c r="AJ21" s="46"/>
      <c r="AK21" s="48"/>
      <c r="AL21" s="49"/>
      <c r="AM21" s="50"/>
      <c r="AN21" s="51"/>
      <c r="AO21" s="52"/>
      <c r="AP21" s="52"/>
      <c r="AQ21" s="47"/>
      <c r="AR21" s="53"/>
      <c r="AS21" s="47"/>
      <c r="AT21" s="46"/>
      <c r="AU21" s="48"/>
      <c r="AV21" s="47"/>
      <c r="AW21" t="str">
        <f t="shared" si="3"/>
        <v/>
      </c>
      <c r="CA21" s="29" t="str">
        <f t="shared" si="4"/>
        <v/>
      </c>
      <c r="CB21" s="29" t="str">
        <f t="shared" si="5"/>
        <v/>
      </c>
      <c r="CC21" s="29" t="str">
        <f t="shared" si="6"/>
        <v/>
      </c>
      <c r="CD21" s="29" t="str">
        <f t="shared" si="7"/>
        <v/>
      </c>
      <c r="CE21" s="29" t="str">
        <f t="shared" si="8"/>
        <v/>
      </c>
      <c r="CF21" s="29" t="str">
        <f t="shared" si="9"/>
        <v/>
      </c>
      <c r="CG21" s="29" t="str">
        <f t="shared" si="10"/>
        <v/>
      </c>
      <c r="CH21" s="29" t="str">
        <f t="shared" si="11"/>
        <v/>
      </c>
      <c r="CI21" s="29" t="str">
        <f t="shared" si="12"/>
        <v/>
      </c>
      <c r="CK21" s="30">
        <f t="shared" si="13"/>
        <v>0</v>
      </c>
      <c r="CL21" s="30">
        <f t="shared" si="14"/>
        <v>0</v>
      </c>
      <c r="CM21" s="30">
        <f t="shared" si="15"/>
        <v>0</v>
      </c>
      <c r="CN21" s="30">
        <f t="shared" si="16"/>
        <v>0</v>
      </c>
      <c r="CO21" s="30">
        <f t="shared" si="17"/>
        <v>0</v>
      </c>
      <c r="CP21" s="30">
        <f t="shared" si="18"/>
        <v>0</v>
      </c>
      <c r="CQ21" s="30">
        <f t="shared" si="19"/>
        <v>0</v>
      </c>
      <c r="CR21" s="30">
        <f t="shared" si="20"/>
        <v>0</v>
      </c>
      <c r="CS21" s="30">
        <f t="shared" si="21"/>
        <v>0</v>
      </c>
    </row>
    <row r="22" spans="1:97" ht="15" customHeight="1" x14ac:dyDescent="0.25">
      <c r="A22" s="934"/>
      <c r="B22" s="55" t="s">
        <v>48</v>
      </c>
      <c r="C22" s="56">
        <f>SUM(D22+E22)</f>
        <v>620</v>
      </c>
      <c r="D22" s="57">
        <f t="shared" si="2"/>
        <v>256</v>
      </c>
      <c r="E22" s="58">
        <f>SUM(G22+I22+K22+M22+O22+Q22+S22+U22+W22+Y22+AA22+AC22+AE22+AG22+AI22+AK22+AM22)</f>
        <v>364</v>
      </c>
      <c r="F22" s="59">
        <f>SUM(F12:F21)</f>
        <v>0</v>
      </c>
      <c r="G22" s="60">
        <f t="shared" ref="G22:AS22" si="22">SUM(G12:G21)</f>
        <v>1</v>
      </c>
      <c r="H22" s="59">
        <f t="shared" si="22"/>
        <v>20</v>
      </c>
      <c r="I22" s="60">
        <f t="shared" si="22"/>
        <v>11</v>
      </c>
      <c r="J22" s="59">
        <f t="shared" si="22"/>
        <v>23</v>
      </c>
      <c r="K22" s="61">
        <f t="shared" si="22"/>
        <v>44</v>
      </c>
      <c r="L22" s="59">
        <f t="shared" si="22"/>
        <v>32</v>
      </c>
      <c r="M22" s="61">
        <f t="shared" si="22"/>
        <v>98</v>
      </c>
      <c r="N22" s="59">
        <f t="shared" si="22"/>
        <v>31</v>
      </c>
      <c r="O22" s="61">
        <f t="shared" si="22"/>
        <v>23</v>
      </c>
      <c r="P22" s="59">
        <f t="shared" si="22"/>
        <v>11</v>
      </c>
      <c r="Q22" s="61">
        <f t="shared" si="22"/>
        <v>6</v>
      </c>
      <c r="R22" s="59">
        <f t="shared" si="22"/>
        <v>14</v>
      </c>
      <c r="S22" s="61">
        <f t="shared" si="22"/>
        <v>25</v>
      </c>
      <c r="T22" s="59">
        <f t="shared" si="22"/>
        <v>24</v>
      </c>
      <c r="U22" s="61">
        <f t="shared" si="22"/>
        <v>17</v>
      </c>
      <c r="V22" s="59">
        <f t="shared" si="22"/>
        <v>24</v>
      </c>
      <c r="W22" s="61">
        <f t="shared" si="22"/>
        <v>22</v>
      </c>
      <c r="X22" s="59">
        <f t="shared" si="22"/>
        <v>12</v>
      </c>
      <c r="Y22" s="61">
        <f t="shared" si="22"/>
        <v>21</v>
      </c>
      <c r="Z22" s="59">
        <f t="shared" si="22"/>
        <v>18</v>
      </c>
      <c r="AA22" s="61">
        <f t="shared" si="22"/>
        <v>19</v>
      </c>
      <c r="AB22" s="59">
        <f t="shared" si="22"/>
        <v>18</v>
      </c>
      <c r="AC22" s="61">
        <f t="shared" si="22"/>
        <v>24</v>
      </c>
      <c r="AD22" s="59">
        <f t="shared" si="22"/>
        <v>12</v>
      </c>
      <c r="AE22" s="61">
        <f t="shared" si="22"/>
        <v>28</v>
      </c>
      <c r="AF22" s="59">
        <f t="shared" si="22"/>
        <v>7</v>
      </c>
      <c r="AG22" s="61">
        <f t="shared" si="22"/>
        <v>13</v>
      </c>
      <c r="AH22" s="59">
        <f t="shared" si="22"/>
        <v>5</v>
      </c>
      <c r="AI22" s="61">
        <f t="shared" si="22"/>
        <v>9</v>
      </c>
      <c r="AJ22" s="59">
        <f t="shared" si="22"/>
        <v>4</v>
      </c>
      <c r="AK22" s="61">
        <f t="shared" si="22"/>
        <v>1</v>
      </c>
      <c r="AL22" s="62">
        <f t="shared" si="22"/>
        <v>1</v>
      </c>
      <c r="AM22" s="63">
        <f t="shared" si="22"/>
        <v>2</v>
      </c>
      <c r="AN22" s="64">
        <f t="shared" si="22"/>
        <v>620</v>
      </c>
      <c r="AO22" s="65">
        <f t="shared" si="22"/>
        <v>0</v>
      </c>
      <c r="AP22" s="65">
        <f>SUM(AP12:AP21)</f>
        <v>70</v>
      </c>
      <c r="AQ22" s="60">
        <f t="shared" si="22"/>
        <v>6</v>
      </c>
      <c r="AR22" s="66">
        <f t="shared" si="22"/>
        <v>0</v>
      </c>
      <c r="AS22" s="60">
        <f t="shared" si="22"/>
        <v>0</v>
      </c>
      <c r="AT22" s="59">
        <f>SUM(AT12:AT21)</f>
        <v>0</v>
      </c>
      <c r="AU22" s="61">
        <f>SUM(AU12:AU21)</f>
        <v>0</v>
      </c>
      <c r="AV22" s="60">
        <f>SUM(AV12:AV21)</f>
        <v>0</v>
      </c>
    </row>
    <row r="23" spans="1:97" ht="15" customHeight="1" x14ac:dyDescent="0.25">
      <c r="A23" s="788" t="s">
        <v>49</v>
      </c>
      <c r="B23" s="789"/>
      <c r="C23" s="67">
        <f t="shared" si="1"/>
        <v>3</v>
      </c>
      <c r="D23" s="68">
        <f t="shared" si="2"/>
        <v>0</v>
      </c>
      <c r="E23" s="58">
        <f t="shared" si="2"/>
        <v>3</v>
      </c>
      <c r="F23" s="69">
        <v>0</v>
      </c>
      <c r="G23" s="70">
        <v>0</v>
      </c>
      <c r="H23" s="69">
        <v>0</v>
      </c>
      <c r="I23" s="70">
        <v>0</v>
      </c>
      <c r="J23" s="69">
        <v>0</v>
      </c>
      <c r="K23" s="71">
        <v>1</v>
      </c>
      <c r="L23" s="69">
        <v>0</v>
      </c>
      <c r="M23" s="71">
        <v>2</v>
      </c>
      <c r="N23" s="69">
        <v>0</v>
      </c>
      <c r="O23" s="71">
        <v>0</v>
      </c>
      <c r="P23" s="69">
        <v>0</v>
      </c>
      <c r="Q23" s="71">
        <v>0</v>
      </c>
      <c r="R23" s="69">
        <v>0</v>
      </c>
      <c r="S23" s="71">
        <v>0</v>
      </c>
      <c r="T23" s="69">
        <v>0</v>
      </c>
      <c r="U23" s="71">
        <v>0</v>
      </c>
      <c r="V23" s="69">
        <v>0</v>
      </c>
      <c r="W23" s="71">
        <v>0</v>
      </c>
      <c r="X23" s="69">
        <v>0</v>
      </c>
      <c r="Y23" s="71">
        <v>0</v>
      </c>
      <c r="Z23" s="69">
        <v>0</v>
      </c>
      <c r="AA23" s="71">
        <v>0</v>
      </c>
      <c r="AB23" s="69">
        <v>0</v>
      </c>
      <c r="AC23" s="71">
        <v>0</v>
      </c>
      <c r="AD23" s="69">
        <v>0</v>
      </c>
      <c r="AE23" s="71">
        <v>0</v>
      </c>
      <c r="AF23" s="69">
        <v>0</v>
      </c>
      <c r="AG23" s="71">
        <v>0</v>
      </c>
      <c r="AH23" s="69">
        <v>0</v>
      </c>
      <c r="AI23" s="71">
        <v>0</v>
      </c>
      <c r="AJ23" s="69">
        <v>0</v>
      </c>
      <c r="AK23" s="71">
        <v>0</v>
      </c>
      <c r="AL23" s="72">
        <v>0</v>
      </c>
      <c r="AM23" s="73">
        <v>0</v>
      </c>
      <c r="AN23" s="74">
        <v>3</v>
      </c>
      <c r="AO23" s="75">
        <v>0</v>
      </c>
      <c r="AP23" s="75">
        <v>0</v>
      </c>
      <c r="AQ23" s="70">
        <v>0</v>
      </c>
      <c r="AR23" s="76">
        <v>0</v>
      </c>
      <c r="AS23" s="70">
        <v>0</v>
      </c>
      <c r="AT23" s="69">
        <v>0</v>
      </c>
      <c r="AU23" s="71">
        <v>0</v>
      </c>
      <c r="AV23" s="70">
        <v>0</v>
      </c>
      <c r="AW23" t="str">
        <f t="shared" si="3"/>
        <v/>
      </c>
      <c r="CA23" s="29" t="str">
        <f t="shared" ref="CA23:CA26" si="23">IF(AND($C23&gt;0,AN23="")," * No olvide digitar la variable Beneficiarios. Digite Cero si no tiene.",IF(AN23&gt;$C23," * La variable Beneficiarios No puede ser mayor al Total Ambos Sexos.",""))</f>
        <v/>
      </c>
      <c r="CB23" s="29" t="str">
        <f t="shared" ref="CB23:CB26" si="24">IF(AND($C23&gt;0,AO23="")," * No olvide digitar la variable Niños, Niñas, adolescentes y Jóvenes SENAME. Digite Cero si no tiene.",IF(AO23&gt;$C23," * La variable Niños, Niñas, adolescentes y Jóvenes SENAME No puede ser mayor al Total Ambos Sexos.",""))</f>
        <v/>
      </c>
      <c r="CC23" s="29" t="str">
        <f t="shared" ref="CC23:CC26" si="25">IF(AND($C23&gt;0,AP23="")," * No olvide digitar la variable Niños, Niñas, adolescentes y Jóvenes Mejor Niñez. Digite Cero si no tiene.",IF(AP23&gt;$C23," * La variable Niños, Niñas, adolescentes y Jóvenes Mejor Niñez No puede ser mayor al Total Ambos Sexos.",""))</f>
        <v/>
      </c>
      <c r="CD23" s="29" t="str">
        <f t="shared" ref="CD23:CD26" si="26">IF(AND($C23&gt;0,AQ23="")," * No olvide digitar la variable Pueblos originarios. Digite Cero si no tiene.",IF(AQ23&gt;$C23," * La variable Pueblos Originarios No puede ser mayor al Total Ambos Sexos.",""))</f>
        <v/>
      </c>
      <c r="CE23" s="29" t="str">
        <f t="shared" ref="CE23:CE26" si="27">IF(AND($C23&gt;0,AR23="")," * No olvide digitar la variable Migrantes. Digite Cero si no tiene.",IF(AR23&gt;$C23," * La variable Migrantes No puede ser mayor al Total Ambos Sexos.",""))</f>
        <v/>
      </c>
      <c r="CF23" s="29" t="str">
        <f t="shared" ref="CF23:CF26" si="28">IF(AND($C23&gt;0,AS23="")," * No olvide digitar la variable Demencia. Digite Cero si no tiene.",IF(AS23&gt;$C23," * La variable Demencia No puede ser mayor al Total Ambos Sexos.",""))</f>
        <v/>
      </c>
      <c r="CG23" s="29" t="str">
        <f t="shared" ref="CG23:CG26" si="29">IF(AND($E23&gt;0,OR(AT23=""))," * No olvide digitar la variable Trans (Masculino). Digite Cero si no tiene.",IF((AT23)&gt;$E23," * La variable Trans (Masculino) No puede ser mayor al Total Mujeres.",""))</f>
        <v/>
      </c>
      <c r="CH23" s="29" t="str">
        <f t="shared" ref="CH23:CH26" si="30">IF(AND(D23&gt;0,OR(AU23=""))," * No olvide digitar la variable Trans (Femenino). Digite Cero si no tiene.",IF((AU23)&gt;D23," * La variable Trans (Femenino) No puede ser mayor al Total Hombres.",""))</f>
        <v/>
      </c>
      <c r="CI23" s="29" t="str">
        <f t="shared" ref="CI23:CI26" si="31">IF(AND($C23&gt;0,AV23="")," * No olvide digitar la variable Cuidadores de personas con demencia. Digite Cero si no tiene.",IF(AV23&gt;$C23," * La variable Cuidadores de personas con demencia No puede ser mayor al Total Ambos Sexos.",""))</f>
        <v/>
      </c>
      <c r="CK23" s="30">
        <f>IF(AND(C23&gt;0,AN23=""),1,IF(AN23&gt;C23,1,0))</f>
        <v>0</v>
      </c>
      <c r="CL23" s="30">
        <f>IF(AND(C23&gt;0,AO23=""),1,IF(AO23&gt;C23,1,0))</f>
        <v>0</v>
      </c>
      <c r="CM23" s="30">
        <f>IF(AND(C23&gt;0,AP23=""),1,IF(AP23&gt;C23,1,0))</f>
        <v>0</v>
      </c>
      <c r="CN23" s="30">
        <f>IF(AND(C23&gt;0,AQ23=""),1,IF(AQ23&gt;C23,1,0))</f>
        <v>0</v>
      </c>
      <c r="CO23" s="30">
        <f>IF(AND(C23&gt;0,AR23=""),1,IF(AR23&gt;C23,1,0))</f>
        <v>0</v>
      </c>
      <c r="CP23" s="30">
        <f>IF(AND(C23&gt;0,AS23=""),1,IF(AS23&gt;C23,1,0))</f>
        <v>0</v>
      </c>
      <c r="CQ23" s="30">
        <f>IF(AND(E23&gt;0,OR(AT23="")),1,IF((AT23)&gt;E23,1,0))</f>
        <v>0</v>
      </c>
      <c r="CR23" s="30">
        <f>IF(AND(D23&gt;0,OR(AU23="")),1,IF((AU23)&gt;D23,1,0))</f>
        <v>0</v>
      </c>
      <c r="CS23" s="30">
        <f t="shared" si="21"/>
        <v>0</v>
      </c>
    </row>
    <row r="24" spans="1:97" ht="15" customHeight="1" x14ac:dyDescent="0.25">
      <c r="A24" s="77" t="s">
        <v>50</v>
      </c>
      <c r="B24" s="78" t="s">
        <v>39</v>
      </c>
      <c r="C24" s="79">
        <f t="shared" si="1"/>
        <v>2</v>
      </c>
      <c r="D24" s="80">
        <f t="shared" si="2"/>
        <v>0</v>
      </c>
      <c r="E24" s="81">
        <f t="shared" si="2"/>
        <v>2</v>
      </c>
      <c r="F24" s="82">
        <v>0</v>
      </c>
      <c r="G24" s="83">
        <v>0</v>
      </c>
      <c r="H24" s="82">
        <v>0</v>
      </c>
      <c r="I24" s="83">
        <v>0</v>
      </c>
      <c r="J24" s="82">
        <v>0</v>
      </c>
      <c r="K24" s="84">
        <v>0</v>
      </c>
      <c r="L24" s="82">
        <v>0</v>
      </c>
      <c r="M24" s="84">
        <v>0</v>
      </c>
      <c r="N24" s="82">
        <v>0</v>
      </c>
      <c r="O24" s="84">
        <v>0</v>
      </c>
      <c r="P24" s="82">
        <v>0</v>
      </c>
      <c r="Q24" s="84">
        <v>0</v>
      </c>
      <c r="R24" s="82">
        <v>0</v>
      </c>
      <c r="S24" s="84">
        <v>0</v>
      </c>
      <c r="T24" s="82">
        <v>0</v>
      </c>
      <c r="U24" s="84">
        <v>0</v>
      </c>
      <c r="V24" s="82">
        <v>0</v>
      </c>
      <c r="W24" s="84">
        <v>1</v>
      </c>
      <c r="X24" s="82">
        <v>0</v>
      </c>
      <c r="Y24" s="84">
        <v>0</v>
      </c>
      <c r="Z24" s="82">
        <v>0</v>
      </c>
      <c r="AA24" s="84">
        <v>0</v>
      </c>
      <c r="AB24" s="82">
        <v>0</v>
      </c>
      <c r="AC24" s="84">
        <v>0</v>
      </c>
      <c r="AD24" s="82">
        <v>0</v>
      </c>
      <c r="AE24" s="84">
        <v>1</v>
      </c>
      <c r="AF24" s="82">
        <v>0</v>
      </c>
      <c r="AG24" s="84">
        <v>0</v>
      </c>
      <c r="AH24" s="82">
        <v>0</v>
      </c>
      <c r="AI24" s="84">
        <v>0</v>
      </c>
      <c r="AJ24" s="82">
        <v>0</v>
      </c>
      <c r="AK24" s="84">
        <v>0</v>
      </c>
      <c r="AL24" s="85">
        <v>0</v>
      </c>
      <c r="AM24" s="86">
        <v>0</v>
      </c>
      <c r="AN24" s="87">
        <v>2</v>
      </c>
      <c r="AO24" s="88">
        <v>0</v>
      </c>
      <c r="AP24" s="88">
        <v>0</v>
      </c>
      <c r="AQ24" s="83">
        <v>0</v>
      </c>
      <c r="AR24" s="89">
        <v>0</v>
      </c>
      <c r="AS24" s="83">
        <v>0</v>
      </c>
      <c r="AT24" s="82">
        <v>0</v>
      </c>
      <c r="AU24" s="84">
        <v>0</v>
      </c>
      <c r="AV24" s="83">
        <v>0</v>
      </c>
      <c r="AW24" t="str">
        <f>CA24&amp;CB24&amp;CC24&amp;CD24&amp;CE24&amp;CF24&amp;CG24&amp;CH24&amp;CI24</f>
        <v/>
      </c>
      <c r="CA24" s="29" t="str">
        <f t="shared" si="23"/>
        <v/>
      </c>
      <c r="CB24" s="29" t="str">
        <f t="shared" si="24"/>
        <v/>
      </c>
      <c r="CC24" s="29" t="str">
        <f t="shared" si="25"/>
        <v/>
      </c>
      <c r="CD24" s="29" t="str">
        <f t="shared" si="26"/>
        <v/>
      </c>
      <c r="CE24" s="29" t="str">
        <f t="shared" si="27"/>
        <v/>
      </c>
      <c r="CF24" s="29" t="str">
        <f t="shared" si="28"/>
        <v/>
      </c>
      <c r="CG24" s="29" t="str">
        <f t="shared" si="29"/>
        <v/>
      </c>
      <c r="CH24" s="29" t="str">
        <f t="shared" si="30"/>
        <v/>
      </c>
      <c r="CI24" s="29" t="str">
        <f t="shared" si="31"/>
        <v/>
      </c>
      <c r="CK24" s="30">
        <f>IF(AND(C24&gt;0,AN24=""),1,IF(AN24&gt;C24,1,0))</f>
        <v>0</v>
      </c>
      <c r="CL24" s="30">
        <f>IF(AND(C24&gt;0,AO24=""),1,IF(AO24&gt;C24,1,0))</f>
        <v>0</v>
      </c>
      <c r="CM24" s="30">
        <f>IF(AND(C24&gt;0,AP24=""),1,IF(AP24&gt;C24,1,0))</f>
        <v>0</v>
      </c>
      <c r="CN24" s="30">
        <f>IF(AND(C24&gt;0,AQ24=""),1,IF(AQ24&gt;C24,1,0))</f>
        <v>0</v>
      </c>
      <c r="CO24" s="30">
        <f>IF(AND(C24&gt;0,AR24=""),1,IF(AR24&gt;C24,1,0))</f>
        <v>0</v>
      </c>
      <c r="CP24" s="30">
        <f>IF(AND(C24&gt;0,AS24=""),1,IF(AS24&gt;C24,1,0))</f>
        <v>0</v>
      </c>
      <c r="CQ24" s="30">
        <f>IF(AND(E24&gt;0,OR(AT24="")),1,IF((AT24)&gt;E24,1,0))</f>
        <v>0</v>
      </c>
      <c r="CR24" s="30">
        <f>IF(AND(D24&gt;0,OR(AU24="")),1,IF((AU24)&gt;D24,1,0))</f>
        <v>0</v>
      </c>
      <c r="CS24" s="30">
        <f t="shared" si="21"/>
        <v>0</v>
      </c>
    </row>
    <row r="25" spans="1:97" ht="15" customHeight="1" x14ac:dyDescent="0.25">
      <c r="A25" s="785" t="s">
        <v>51</v>
      </c>
      <c r="B25" s="90" t="s">
        <v>39</v>
      </c>
      <c r="C25" s="18">
        <f t="shared" si="1"/>
        <v>358</v>
      </c>
      <c r="D25" s="19">
        <f t="shared" si="2"/>
        <v>96</v>
      </c>
      <c r="E25" s="20">
        <f t="shared" si="2"/>
        <v>262</v>
      </c>
      <c r="F25" s="21">
        <v>0</v>
      </c>
      <c r="G25" s="22">
        <v>0</v>
      </c>
      <c r="H25" s="21">
        <v>2</v>
      </c>
      <c r="I25" s="22">
        <v>0</v>
      </c>
      <c r="J25" s="21">
        <v>4</v>
      </c>
      <c r="K25" s="23">
        <v>18</v>
      </c>
      <c r="L25" s="21">
        <v>4</v>
      </c>
      <c r="M25" s="23">
        <v>53</v>
      </c>
      <c r="N25" s="21">
        <v>17</v>
      </c>
      <c r="O25" s="23">
        <v>19</v>
      </c>
      <c r="P25" s="21">
        <v>7</v>
      </c>
      <c r="Q25" s="23">
        <v>16</v>
      </c>
      <c r="R25" s="21">
        <v>17</v>
      </c>
      <c r="S25" s="23">
        <v>28</v>
      </c>
      <c r="T25" s="21">
        <v>4</v>
      </c>
      <c r="U25" s="23">
        <v>21</v>
      </c>
      <c r="V25" s="21">
        <v>6</v>
      </c>
      <c r="W25" s="23">
        <v>14</v>
      </c>
      <c r="X25" s="21">
        <v>8</v>
      </c>
      <c r="Y25" s="23">
        <v>28</v>
      </c>
      <c r="Z25" s="21">
        <v>7</v>
      </c>
      <c r="AA25" s="23">
        <v>20</v>
      </c>
      <c r="AB25" s="21">
        <v>5</v>
      </c>
      <c r="AC25" s="23">
        <v>13</v>
      </c>
      <c r="AD25" s="21">
        <v>7</v>
      </c>
      <c r="AE25" s="23">
        <v>12</v>
      </c>
      <c r="AF25" s="21">
        <v>6</v>
      </c>
      <c r="AG25" s="23">
        <v>12</v>
      </c>
      <c r="AH25" s="21">
        <v>2</v>
      </c>
      <c r="AI25" s="23">
        <v>2</v>
      </c>
      <c r="AJ25" s="21">
        <v>0</v>
      </c>
      <c r="AK25" s="23">
        <v>4</v>
      </c>
      <c r="AL25" s="24">
        <v>0</v>
      </c>
      <c r="AM25" s="25">
        <v>2</v>
      </c>
      <c r="AN25" s="26">
        <v>358</v>
      </c>
      <c r="AO25" s="27">
        <v>0</v>
      </c>
      <c r="AP25" s="27">
        <v>31</v>
      </c>
      <c r="AQ25" s="22">
        <v>3</v>
      </c>
      <c r="AR25" s="28">
        <v>0</v>
      </c>
      <c r="AS25" s="22">
        <v>0</v>
      </c>
      <c r="AT25" s="21">
        <v>0</v>
      </c>
      <c r="AU25" s="23">
        <v>0</v>
      </c>
      <c r="AV25" s="22">
        <v>0</v>
      </c>
      <c r="AW25" t="str">
        <f t="shared" si="3"/>
        <v/>
      </c>
      <c r="CA25" s="29" t="str">
        <f t="shared" si="23"/>
        <v/>
      </c>
      <c r="CB25" s="29" t="str">
        <f t="shared" si="24"/>
        <v/>
      </c>
      <c r="CC25" s="29" t="str">
        <f t="shared" si="25"/>
        <v/>
      </c>
      <c r="CD25" s="29" t="str">
        <f t="shared" si="26"/>
        <v/>
      </c>
      <c r="CE25" s="29" t="str">
        <f t="shared" si="27"/>
        <v/>
      </c>
      <c r="CF25" s="29" t="str">
        <f t="shared" si="28"/>
        <v/>
      </c>
      <c r="CG25" s="29" t="str">
        <f t="shared" si="29"/>
        <v/>
      </c>
      <c r="CH25" s="29" t="str">
        <f t="shared" si="30"/>
        <v/>
      </c>
      <c r="CI25" s="29" t="str">
        <f t="shared" si="31"/>
        <v/>
      </c>
      <c r="CK25" s="30">
        <f>IF(AND(C25&gt;0,AN25=""),1,IF(AN25&gt;C25,1,0))</f>
        <v>0</v>
      </c>
      <c r="CL25" s="30">
        <f>IF(AND(C25&gt;0,AO25=""),1,IF(AO25&gt;C25,1,0))</f>
        <v>0</v>
      </c>
      <c r="CM25" s="30">
        <f>IF(AND(C25&gt;0,AP25=""),1,IF(AP25&gt;C25,1,0))</f>
        <v>0</v>
      </c>
      <c r="CN25" s="30">
        <f>IF(AND(C25&gt;0,AQ25=""),1,IF(AQ25&gt;C25,1,0))</f>
        <v>0</v>
      </c>
      <c r="CO25" s="30">
        <f>IF(AND(C25&gt;0,AR25=""),1,IF(AR25&gt;C25,1,0))</f>
        <v>0</v>
      </c>
      <c r="CP25" s="30">
        <f>IF(AND(C25&gt;0,AS25=""),1,IF(AS25&gt;C25,1,0))</f>
        <v>0</v>
      </c>
      <c r="CQ25" s="30">
        <f>IF(AND(E25&gt;0,OR(AT25="")),1,IF((AT25)&gt;E25,1,0))</f>
        <v>0</v>
      </c>
      <c r="CR25" s="30">
        <f>IF(AND(D25&gt;0,OR(AU25="")),1,IF((AU25)&gt;D25,1,0))</f>
        <v>0</v>
      </c>
      <c r="CS25" s="30">
        <f>IF(AND($C25&gt;0,AV25=""),1,IF(AV25&gt;$C25,1,0))</f>
        <v>0</v>
      </c>
    </row>
    <row r="26" spans="1:97" ht="15" customHeight="1" x14ac:dyDescent="0.25">
      <c r="A26" s="934"/>
      <c r="B26" s="465" t="s">
        <v>52</v>
      </c>
      <c r="C26" s="451">
        <f t="shared" si="1"/>
        <v>0</v>
      </c>
      <c r="D26" s="93">
        <f t="shared" si="2"/>
        <v>0</v>
      </c>
      <c r="E26" s="466">
        <f t="shared" si="2"/>
        <v>0</v>
      </c>
      <c r="F26" s="95"/>
      <c r="G26" s="467"/>
      <c r="H26" s="95"/>
      <c r="I26" s="96"/>
      <c r="J26" s="95"/>
      <c r="K26" s="96"/>
      <c r="L26" s="95"/>
      <c r="M26" s="96"/>
      <c r="N26" s="95"/>
      <c r="O26" s="97"/>
      <c r="P26" s="95"/>
      <c r="Q26" s="467"/>
      <c r="R26" s="468"/>
      <c r="S26" s="96"/>
      <c r="T26" s="95"/>
      <c r="U26" s="96"/>
      <c r="V26" s="95"/>
      <c r="W26" s="96"/>
      <c r="X26" s="95"/>
      <c r="Y26" s="467"/>
      <c r="Z26" s="95"/>
      <c r="AA26" s="467"/>
      <c r="AB26" s="95"/>
      <c r="AC26" s="96"/>
      <c r="AD26" s="95"/>
      <c r="AE26" s="467"/>
      <c r="AF26" s="95"/>
      <c r="AG26" s="467"/>
      <c r="AH26" s="95"/>
      <c r="AI26" s="96"/>
      <c r="AJ26" s="95"/>
      <c r="AK26" s="96"/>
      <c r="AL26" s="98"/>
      <c r="AM26" s="99"/>
      <c r="AN26" s="100"/>
      <c r="AO26" s="101"/>
      <c r="AP26" s="101"/>
      <c r="AQ26" s="97"/>
      <c r="AR26" s="102"/>
      <c r="AS26" s="97"/>
      <c r="AT26" s="95"/>
      <c r="AU26" s="96"/>
      <c r="AV26" s="97"/>
      <c r="AW26" t="str">
        <f t="shared" si="3"/>
        <v/>
      </c>
      <c r="CA26" s="29" t="str">
        <f t="shared" si="23"/>
        <v/>
      </c>
      <c r="CB26" s="29" t="str">
        <f t="shared" si="24"/>
        <v/>
      </c>
      <c r="CC26" s="29" t="str">
        <f t="shared" si="25"/>
        <v/>
      </c>
      <c r="CD26" s="29" t="str">
        <f t="shared" si="26"/>
        <v/>
      </c>
      <c r="CE26" s="29" t="str">
        <f t="shared" si="27"/>
        <v/>
      </c>
      <c r="CF26" s="29" t="str">
        <f t="shared" si="28"/>
        <v/>
      </c>
      <c r="CG26" s="29" t="str">
        <f t="shared" si="29"/>
        <v/>
      </c>
      <c r="CH26" s="29" t="str">
        <f t="shared" si="30"/>
        <v/>
      </c>
      <c r="CI26" s="29" t="str">
        <f t="shared" si="31"/>
        <v/>
      </c>
      <c r="CK26" s="30">
        <f>IF(AND(C26&gt;0,AN26=""),1,IF(AN26&gt;C26,1,0))</f>
        <v>0</v>
      </c>
      <c r="CL26" s="30">
        <f>IF(AND(C26&gt;0,AO26=""),1,IF(AO26&gt;C26,1,0))</f>
        <v>0</v>
      </c>
      <c r="CM26" s="30">
        <f>IF(AND(C26&gt;0,AP26=""),1,IF(AP26&gt;C26,1,0))</f>
        <v>0</v>
      </c>
      <c r="CN26" s="30">
        <f>IF(AND(C26&gt;0,AQ26=""),1,IF(AQ26&gt;C26,1,0))</f>
        <v>0</v>
      </c>
      <c r="CO26" s="30">
        <f>IF(AND(C26&gt;0,AR26=""),1,IF(AR26&gt;C26,1,0))</f>
        <v>0</v>
      </c>
      <c r="CP26" s="30">
        <f>IF(AND(C26&gt;0,AS26=""),1,IF(AS26&gt;C26,1,0))</f>
        <v>0</v>
      </c>
      <c r="CQ26" s="30">
        <f>IF(AND(E26&gt;0,OR(AT26="")),1,IF((AT26)&gt;E26,1,0))</f>
        <v>0</v>
      </c>
      <c r="CR26" s="30">
        <f>IF(AND(D26&gt;0,OR(AU26="")),1,IF((AU26)&gt;D26,1,0))</f>
        <v>0</v>
      </c>
      <c r="CS26" s="30">
        <f t="shared" si="21"/>
        <v>0</v>
      </c>
    </row>
    <row r="27" spans="1:97" s="11" customFormat="1" ht="18" customHeight="1" x14ac:dyDescent="0.2">
      <c r="A27" s="103" t="s">
        <v>53</v>
      </c>
      <c r="B27" s="103"/>
      <c r="C27" s="5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"/>
      <c r="P27" s="10"/>
      <c r="Q27" s="10"/>
      <c r="R27" s="10"/>
      <c r="S27" s="10"/>
      <c r="T27" s="10"/>
      <c r="U27" s="10"/>
      <c r="V27" s="104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97" ht="21.75" customHeight="1" x14ac:dyDescent="0.25">
      <c r="A28" s="772" t="s">
        <v>3</v>
      </c>
      <c r="B28" s="772" t="s">
        <v>54</v>
      </c>
      <c r="C28" s="761" t="s">
        <v>55</v>
      </c>
      <c r="D28" s="775"/>
      <c r="E28" s="761" t="s">
        <v>56</v>
      </c>
      <c r="F28" s="762"/>
      <c r="G28" s="775"/>
      <c r="H28" s="761" t="s">
        <v>15</v>
      </c>
      <c r="I28" s="775"/>
      <c r="J28" s="761" t="s">
        <v>16</v>
      </c>
      <c r="K28" s="775"/>
      <c r="L28" s="761" t="s">
        <v>17</v>
      </c>
      <c r="M28" s="775"/>
      <c r="N28" s="761" t="s">
        <v>18</v>
      </c>
      <c r="O28" s="775"/>
      <c r="P28" s="761" t="s">
        <v>19</v>
      </c>
      <c r="Q28" s="775"/>
      <c r="R28" s="767" t="s">
        <v>20</v>
      </c>
      <c r="S28" s="768"/>
      <c r="T28" s="767" t="s">
        <v>21</v>
      </c>
      <c r="U28" s="768"/>
      <c r="V28" s="767" t="s">
        <v>22</v>
      </c>
      <c r="W28" s="768"/>
      <c r="X28" s="767" t="s">
        <v>23</v>
      </c>
      <c r="Y28" s="768"/>
      <c r="Z28" s="767" t="s">
        <v>24</v>
      </c>
      <c r="AA28" s="768"/>
      <c r="AB28" s="767" t="s">
        <v>25</v>
      </c>
      <c r="AC28" s="768"/>
      <c r="AD28" s="767" t="s">
        <v>26</v>
      </c>
      <c r="AE28" s="768"/>
      <c r="AF28" s="767" t="s">
        <v>27</v>
      </c>
      <c r="AG28" s="768"/>
      <c r="AH28" s="767" t="s">
        <v>28</v>
      </c>
      <c r="AI28" s="768"/>
      <c r="AJ28" s="767" t="s">
        <v>29</v>
      </c>
      <c r="AK28" s="768"/>
      <c r="AL28" s="767" t="s">
        <v>30</v>
      </c>
      <c r="AM28" s="768"/>
      <c r="AN28" s="767" t="s">
        <v>31</v>
      </c>
      <c r="AO28" s="769"/>
      <c r="AP28" s="764" t="s">
        <v>10</v>
      </c>
      <c r="AQ28" s="776" t="s">
        <v>11</v>
      </c>
      <c r="AR28" s="776" t="s">
        <v>8</v>
      </c>
      <c r="AS28" s="776" t="s">
        <v>9</v>
      </c>
      <c r="AT28" s="776" t="s">
        <v>57</v>
      </c>
      <c r="AU28" s="757" t="s">
        <v>58</v>
      </c>
    </row>
    <row r="29" spans="1:97" ht="42" x14ac:dyDescent="0.25">
      <c r="A29" s="924"/>
      <c r="B29" s="924"/>
      <c r="C29" s="464" t="s">
        <v>59</v>
      </c>
      <c r="D29" s="464" t="s">
        <v>60</v>
      </c>
      <c r="E29" s="15" t="s">
        <v>34</v>
      </c>
      <c r="F29" s="106" t="s">
        <v>35</v>
      </c>
      <c r="G29" s="107" t="s">
        <v>36</v>
      </c>
      <c r="H29" s="15" t="s">
        <v>35</v>
      </c>
      <c r="I29" s="107" t="s">
        <v>36</v>
      </c>
      <c r="J29" s="15" t="s">
        <v>35</v>
      </c>
      <c r="K29" s="107" t="s">
        <v>36</v>
      </c>
      <c r="L29" s="15" t="s">
        <v>35</v>
      </c>
      <c r="M29" s="107" t="s">
        <v>36</v>
      </c>
      <c r="N29" s="15" t="s">
        <v>35</v>
      </c>
      <c r="O29" s="107" t="s">
        <v>36</v>
      </c>
      <c r="P29" s="15" t="s">
        <v>35</v>
      </c>
      <c r="Q29" s="107" t="s">
        <v>36</v>
      </c>
      <c r="R29" s="15" t="s">
        <v>35</v>
      </c>
      <c r="S29" s="107" t="s">
        <v>36</v>
      </c>
      <c r="T29" s="15" t="s">
        <v>35</v>
      </c>
      <c r="U29" s="108" t="s">
        <v>36</v>
      </c>
      <c r="V29" s="15" t="s">
        <v>35</v>
      </c>
      <c r="W29" s="107" t="s">
        <v>36</v>
      </c>
      <c r="X29" s="15" t="s">
        <v>35</v>
      </c>
      <c r="Y29" s="107" t="s">
        <v>36</v>
      </c>
      <c r="Z29" s="15" t="s">
        <v>35</v>
      </c>
      <c r="AA29" s="107" t="s">
        <v>36</v>
      </c>
      <c r="AB29" s="15" t="s">
        <v>35</v>
      </c>
      <c r="AC29" s="107" t="s">
        <v>36</v>
      </c>
      <c r="AD29" s="15" t="s">
        <v>35</v>
      </c>
      <c r="AE29" s="107" t="s">
        <v>36</v>
      </c>
      <c r="AF29" s="15" t="s">
        <v>35</v>
      </c>
      <c r="AG29" s="107" t="s">
        <v>36</v>
      </c>
      <c r="AH29" s="15" t="s">
        <v>35</v>
      </c>
      <c r="AI29" s="107" t="s">
        <v>36</v>
      </c>
      <c r="AJ29" s="15" t="s">
        <v>35</v>
      </c>
      <c r="AK29" s="107" t="s">
        <v>36</v>
      </c>
      <c r="AL29" s="15" t="s">
        <v>35</v>
      </c>
      <c r="AM29" s="107" t="s">
        <v>36</v>
      </c>
      <c r="AN29" s="15" t="s">
        <v>35</v>
      </c>
      <c r="AO29" s="109" t="s">
        <v>36</v>
      </c>
      <c r="AP29" s="766"/>
      <c r="AQ29" s="778"/>
      <c r="AR29" s="778"/>
      <c r="AS29" s="778"/>
      <c r="AT29" s="778"/>
      <c r="AU29" s="923"/>
    </row>
    <row r="30" spans="1:97" x14ac:dyDescent="0.25">
      <c r="A30" s="90" t="s">
        <v>61</v>
      </c>
      <c r="B30" s="110">
        <f>SUM(C30:D30)</f>
        <v>0</v>
      </c>
      <c r="C30" s="22"/>
      <c r="D30" s="111"/>
      <c r="E30" s="112">
        <f>SUM(F30+G30)</f>
        <v>0</v>
      </c>
      <c r="F30" s="113">
        <f>SUM(H30+J30+L30+N30+P30+R30+T30+V30+X30+Z30+AB30+AD30+AF30+AH30+AJ30+AL30+AN30)</f>
        <v>0</v>
      </c>
      <c r="G30" s="114">
        <f>SUM(I30+K30+M30+O30+Q30+S30+U30+W30+Y30+AA30+AC30+AE30+AG30+AI30+AK30+AM30+AO30)</f>
        <v>0</v>
      </c>
      <c r="H30" s="21"/>
      <c r="I30" s="22"/>
      <c r="J30" s="21"/>
      <c r="K30" s="23"/>
      <c r="L30" s="21"/>
      <c r="M30" s="23"/>
      <c r="N30" s="21"/>
      <c r="O30" s="23"/>
      <c r="P30" s="21"/>
      <c r="Q30" s="22"/>
      <c r="R30" s="21"/>
      <c r="S30" s="22"/>
      <c r="T30" s="24"/>
      <c r="U30" s="23"/>
      <c r="V30" s="21"/>
      <c r="W30" s="23"/>
      <c r="X30" s="21"/>
      <c r="Y30" s="23"/>
      <c r="Z30" s="21"/>
      <c r="AA30" s="22"/>
      <c r="AB30" s="21"/>
      <c r="AC30" s="22"/>
      <c r="AD30" s="21"/>
      <c r="AE30" s="23"/>
      <c r="AF30" s="21"/>
      <c r="AG30" s="22"/>
      <c r="AH30" s="21"/>
      <c r="AI30" s="22"/>
      <c r="AJ30" s="21"/>
      <c r="AK30" s="23"/>
      <c r="AL30" s="21"/>
      <c r="AM30" s="23"/>
      <c r="AN30" s="24"/>
      <c r="AO30" s="25"/>
      <c r="AP30" s="26"/>
      <c r="AQ30" s="27"/>
      <c r="AR30" s="27"/>
      <c r="AS30" s="27"/>
      <c r="AT30" s="27"/>
      <c r="AU30" s="22"/>
      <c r="AV30" t="str">
        <f>CA30&amp;CB30&amp;CC30&amp;CD30&amp;CE30&amp;CF30</f>
        <v/>
      </c>
      <c r="CA30" s="29" t="str">
        <f>IF(AND($E30&gt;0,AP30=""),"  * No olvide digitar la variable Pueblos originarios. Digite Cero si no tiene.",IF(AP30&gt;E30," * La variable Pueblos originarios No puede ser mayor al Total Ambos Sexos.",""))</f>
        <v/>
      </c>
      <c r="CB30" s="29" t="str">
        <f>IF(AND($E30&gt;0,AQ30=""),"  * No olvide digitar la variable Migrantes. Digite Cero si no tiene.",IF(AQ30&gt;$E30," * La variable Migrantes No puede ser mayor al Total Ambos Sexos.",""))</f>
        <v/>
      </c>
      <c r="CC30" s="29" t="str">
        <f>IF(AND($E30&gt;0,AR30=""),"  * No olvide digitar la variable Niños, Niñas, adolescentes y jóvenes SENAME. Digite Cero si no tiene.",IF(AR30&gt;$E30," * La variable Niños, Niñas, adolescentes y jóvenes SENAME No puede ser mayor al Total Ambos Sexos.",""))</f>
        <v/>
      </c>
      <c r="CD30" s="29" t="str">
        <f>IF(AND($E30&gt;0,AS30=""),"  * No olvide digitar la variable Niños, Niñas, adolescentes y jóvenes Mejor Niñez. Digite Cero si no tiene.",IF(AS30&gt;$E30," * La variable Niños, Niñas, adolescentes y jóvenes Mejor Niñez No puede ser mayor al Total Ambos Sexos.",""))</f>
        <v/>
      </c>
      <c r="CE30" s="29" t="str">
        <f>IF(AND($E30&gt;0,AT30="")," * No olvide digitar la variable Personas con sospecha de demencia. Digite Cero si no tiene.",IF(AT30&gt;$E30," * La variable Personas con sospecha de demencia No puede ser mayor al Total Ambos Sexos.",""))</f>
        <v/>
      </c>
      <c r="CF30" s="29" t="str">
        <f>IF(AND($E30&gt;0,AU30="")," * No olvide digitar la variable Personas con diagnóstico de demencia. Digite Cero si no tiene.",IF(AU30&gt;$E30," * La variable Personas con diagnóstico de demencia No puede ser mayor al Total Ambos Sexos.",""))</f>
        <v/>
      </c>
      <c r="CK30" s="30">
        <f>IF(AND(E30&gt;0,AP30=""),1,IF(AP30&gt;E30,1,0))</f>
        <v>0</v>
      </c>
      <c r="CL30" s="30">
        <f>IF(AND(E30&gt;0,AQ30=""),1,IF(AQ30&gt;E30,1,0))</f>
        <v>0</v>
      </c>
      <c r="CM30" s="30">
        <f>IF(AND(E30&gt;0,AR30=""),1,IF(AR30&gt;E30,1,0))</f>
        <v>0</v>
      </c>
      <c r="CN30" s="30">
        <f>IF(AND(E30&gt;0,AS30=""),1,IF(AS30&gt;E30,1,0))</f>
        <v>0</v>
      </c>
      <c r="CO30" s="30">
        <f>IF(AND(E30&gt;0,AT30=""),1,IF(AT30&gt;E30,1,0))</f>
        <v>0</v>
      </c>
      <c r="CP30" s="30">
        <f>IF(AND(E30&gt;0,AU30=""),1,IF(AU30&gt;E30,1,0))</f>
        <v>0</v>
      </c>
    </row>
    <row r="31" spans="1:97" x14ac:dyDescent="0.25">
      <c r="A31" s="115" t="s">
        <v>62</v>
      </c>
      <c r="B31" s="116">
        <f>SUM(C31:D31)</f>
        <v>0</v>
      </c>
      <c r="C31" s="97"/>
      <c r="D31" s="117"/>
      <c r="E31" s="118">
        <f>SUM(F31+G31)</f>
        <v>0</v>
      </c>
      <c r="F31" s="119">
        <f>SUM(H31+J31+L31+N31+P31+R31+T31+V31+X31+Z31+AB31+AD31+AF31+AH31+AJ31+AL31+AN31)</f>
        <v>0</v>
      </c>
      <c r="G31" s="120">
        <f>SUM(I31+K31+M31+O31+Q31+S31+U31+W31+Y31+AA31+AC31+AE31+AG31+AI31+AK31+AM31+AO31)</f>
        <v>0</v>
      </c>
      <c r="H31" s="95"/>
      <c r="I31" s="97"/>
      <c r="J31" s="95"/>
      <c r="K31" s="96"/>
      <c r="L31" s="95"/>
      <c r="M31" s="96"/>
      <c r="N31" s="95"/>
      <c r="O31" s="96"/>
      <c r="P31" s="95"/>
      <c r="Q31" s="97"/>
      <c r="R31" s="95"/>
      <c r="S31" s="97"/>
      <c r="T31" s="98"/>
      <c r="U31" s="96"/>
      <c r="V31" s="95"/>
      <c r="W31" s="96"/>
      <c r="X31" s="95"/>
      <c r="Y31" s="96"/>
      <c r="Z31" s="95"/>
      <c r="AA31" s="97"/>
      <c r="AB31" s="95"/>
      <c r="AC31" s="97"/>
      <c r="AD31" s="95"/>
      <c r="AE31" s="96"/>
      <c r="AF31" s="95"/>
      <c r="AG31" s="97"/>
      <c r="AH31" s="95"/>
      <c r="AI31" s="97"/>
      <c r="AJ31" s="95"/>
      <c r="AK31" s="96"/>
      <c r="AL31" s="95"/>
      <c r="AM31" s="96"/>
      <c r="AN31" s="98"/>
      <c r="AO31" s="99"/>
      <c r="AP31" s="100"/>
      <c r="AQ31" s="101"/>
      <c r="AR31" s="101"/>
      <c r="AS31" s="101"/>
      <c r="AT31" s="101"/>
      <c r="AU31" s="97"/>
      <c r="AV31" t="str">
        <f>CA31&amp;CB31&amp;CC31&amp;CD31&amp;CE31&amp;CF31</f>
        <v/>
      </c>
      <c r="CA31" s="29" t="str">
        <f>IF(AND($E31&gt;0,AP31=""),"  * No olvide digitar la variable Pueblos originarios. Digite Cero si no tiene.",IF(AP31&gt;E31," * La variable Pueblos originarios No puede ser mayor al Total Ambos Sexos.",""))</f>
        <v/>
      </c>
      <c r="CB31" s="29" t="str">
        <f>IF(AND($E31&gt;0,AQ31=""),"  * No olvide digitar la variable Migrantes. Digite Cero si no tiene.",IF(AQ31&gt;$E31," * La variable Migrantes No puede ser mayor al Total Ambos Sexos.",""))</f>
        <v/>
      </c>
      <c r="CC31" s="29" t="str">
        <f>IF(AND($E31&gt;0,AR31=""),"  * No olvide digitar la variable Niños, Niñas, adolescentes y jóvenes SENAME. Digite Cero si no tiene.",IF(AR31&gt;$E31," * La variable Niños, Niñas, adolescentes y jóvenes SENAME No puede ser mayor al Total Ambos Sexos.",""))</f>
        <v/>
      </c>
      <c r="CD31" s="29" t="str">
        <f>IF(AND($E31&gt;0,AS31=""),"  * No olvide digitar la variable Niños, Niñas, adolescentes y jóvenes Mejor Niñez. Digite Cero si no tiene.",IF(AS31&gt;$E31," * La variable Niños, Niñas, adolescentes y jóvenes Mejor Niñez No puede ser mayor al Total Ambos Sexos.",""))</f>
        <v/>
      </c>
      <c r="CE31" s="29" t="str">
        <f>IF(AND($E31&gt;0,AT31="")," * No olvide digitar la variable Personas con sospecha de demencia. Digite Cero si no tiene.",IF(AT31&gt;$E31," * La variable Personas con sospecha de demencia No puede ser mayor al Total Ambos Sexos.",""))</f>
        <v/>
      </c>
      <c r="CF31" s="29" t="str">
        <f>IF(AND($E31&gt;0,AU31="")," * No olvide digitar la variable Personas con diagnóstico de demencia. Digite Cero si no tiene.",IF(AU31&gt;$E31," * La variable Personas con diagnóstico de demencia No puede ser mayor al Total Ambos Sexos.",""))</f>
        <v/>
      </c>
      <c r="CK31" s="30">
        <f>IF(AND(E31&gt;0,AP31=""),1,IF(AP31&gt;E31,1,0))</f>
        <v>0</v>
      </c>
      <c r="CL31" s="30">
        <f>IF(AND(E31&gt;0,AQ31=""),1,IF(AQ31&gt;E31,1,0))</f>
        <v>0</v>
      </c>
      <c r="CM31" s="30">
        <f>IF(AND(E31&gt;0,AR31=""),1,IF(AR31&gt;E31,1,0))</f>
        <v>0</v>
      </c>
      <c r="CN31" s="30">
        <f>IF(AND(E31&gt;0,AS31=""),1,IF(AS31&gt;E31,1,0))</f>
        <v>0</v>
      </c>
      <c r="CO31" s="30">
        <f>IF(AND(E31&gt;0,AT31=""),1,IF(AT31&gt;E31,1,0))</f>
        <v>0</v>
      </c>
      <c r="CP31" s="30">
        <f>IF(AND(E31&gt;0,AU31=""),1,IF(AU31&gt;E31,1,0))</f>
        <v>0</v>
      </c>
    </row>
    <row r="32" spans="1:97" s="124" customFormat="1" ht="15" customHeight="1" x14ac:dyDescent="0.15">
      <c r="A32" s="121" t="s">
        <v>48</v>
      </c>
      <c r="B32" s="122">
        <f t="shared" ref="B32:H32" si="32">SUM(B30:B31)</f>
        <v>0</v>
      </c>
      <c r="C32" s="60">
        <f t="shared" si="32"/>
        <v>0</v>
      </c>
      <c r="D32" s="122">
        <f t="shared" si="32"/>
        <v>0</v>
      </c>
      <c r="E32" s="66">
        <f t="shared" si="32"/>
        <v>0</v>
      </c>
      <c r="F32" s="66">
        <f t="shared" si="32"/>
        <v>0</v>
      </c>
      <c r="G32" s="66">
        <f t="shared" si="32"/>
        <v>0</v>
      </c>
      <c r="H32" s="59">
        <f t="shared" si="32"/>
        <v>0</v>
      </c>
      <c r="I32" s="66">
        <f t="shared" ref="I32:AU32" si="33">SUM(I30:I31)</f>
        <v>0</v>
      </c>
      <c r="J32" s="59">
        <f t="shared" si="33"/>
        <v>0</v>
      </c>
      <c r="K32" s="66">
        <f t="shared" si="33"/>
        <v>0</v>
      </c>
      <c r="L32" s="59">
        <f t="shared" si="33"/>
        <v>0</v>
      </c>
      <c r="M32" s="66">
        <f t="shared" si="33"/>
        <v>0</v>
      </c>
      <c r="N32" s="59">
        <f t="shared" si="33"/>
        <v>0</v>
      </c>
      <c r="O32" s="66">
        <f t="shared" si="33"/>
        <v>0</v>
      </c>
      <c r="P32" s="59">
        <f t="shared" si="33"/>
        <v>0</v>
      </c>
      <c r="Q32" s="66">
        <f t="shared" si="33"/>
        <v>0</v>
      </c>
      <c r="R32" s="59">
        <f t="shared" si="33"/>
        <v>0</v>
      </c>
      <c r="S32" s="66">
        <f t="shared" si="33"/>
        <v>0</v>
      </c>
      <c r="T32" s="59">
        <f t="shared" si="33"/>
        <v>0</v>
      </c>
      <c r="U32" s="66">
        <f t="shared" si="33"/>
        <v>0</v>
      </c>
      <c r="V32" s="59">
        <f t="shared" si="33"/>
        <v>0</v>
      </c>
      <c r="W32" s="66">
        <f t="shared" si="33"/>
        <v>0</v>
      </c>
      <c r="X32" s="59">
        <f t="shared" si="33"/>
        <v>0</v>
      </c>
      <c r="Y32" s="66">
        <f t="shared" si="33"/>
        <v>0</v>
      </c>
      <c r="Z32" s="59">
        <f t="shared" si="33"/>
        <v>0</v>
      </c>
      <c r="AA32" s="66">
        <f t="shared" si="33"/>
        <v>0</v>
      </c>
      <c r="AB32" s="59">
        <f t="shared" si="33"/>
        <v>0</v>
      </c>
      <c r="AC32" s="66">
        <f t="shared" si="33"/>
        <v>0</v>
      </c>
      <c r="AD32" s="59">
        <f t="shared" si="33"/>
        <v>0</v>
      </c>
      <c r="AE32" s="66">
        <f t="shared" si="33"/>
        <v>0</v>
      </c>
      <c r="AF32" s="59">
        <f t="shared" si="33"/>
        <v>0</v>
      </c>
      <c r="AG32" s="66">
        <f t="shared" si="33"/>
        <v>0</v>
      </c>
      <c r="AH32" s="59">
        <f t="shared" si="33"/>
        <v>0</v>
      </c>
      <c r="AI32" s="66">
        <f t="shared" si="33"/>
        <v>0</v>
      </c>
      <c r="AJ32" s="59">
        <f t="shared" si="33"/>
        <v>0</v>
      </c>
      <c r="AK32" s="66">
        <f t="shared" si="33"/>
        <v>0</v>
      </c>
      <c r="AL32" s="59">
        <f t="shared" si="33"/>
        <v>0</v>
      </c>
      <c r="AM32" s="66">
        <f t="shared" si="33"/>
        <v>0</v>
      </c>
      <c r="AN32" s="59">
        <f t="shared" si="33"/>
        <v>0</v>
      </c>
      <c r="AO32" s="123">
        <f t="shared" si="33"/>
        <v>0</v>
      </c>
      <c r="AP32" s="64">
        <f t="shared" si="33"/>
        <v>0</v>
      </c>
      <c r="AQ32" s="65">
        <f t="shared" si="33"/>
        <v>0</v>
      </c>
      <c r="AR32" s="65">
        <f t="shared" si="33"/>
        <v>0</v>
      </c>
      <c r="AS32" s="65">
        <f t="shared" si="33"/>
        <v>0</v>
      </c>
      <c r="AT32" s="65">
        <f t="shared" si="33"/>
        <v>0</v>
      </c>
      <c r="AU32" s="60">
        <f t="shared" si="33"/>
        <v>0</v>
      </c>
    </row>
    <row r="33" spans="1:42" s="11" customFormat="1" ht="12" x14ac:dyDescent="0.2">
      <c r="A33" s="103" t="s">
        <v>63</v>
      </c>
      <c r="B33" s="103"/>
      <c r="C33" s="5"/>
      <c r="D33" s="103"/>
      <c r="E33" s="103"/>
      <c r="F33" s="103"/>
      <c r="G33" s="103"/>
      <c r="H33" s="103"/>
      <c r="I33" s="103"/>
      <c r="J33" s="103"/>
      <c r="K33" s="103"/>
      <c r="L33" s="103"/>
      <c r="M33" s="103"/>
    </row>
    <row r="34" spans="1:42" ht="15" customHeight="1" x14ac:dyDescent="0.25">
      <c r="A34" s="772" t="s">
        <v>3</v>
      </c>
      <c r="B34" s="772" t="s">
        <v>64</v>
      </c>
      <c r="C34" s="761" t="s">
        <v>65</v>
      </c>
      <c r="D34" s="775"/>
      <c r="E34" s="761" t="s">
        <v>56</v>
      </c>
      <c r="F34" s="762"/>
      <c r="G34" s="775"/>
      <c r="H34" s="790" t="s">
        <v>66</v>
      </c>
      <c r="I34" s="791"/>
      <c r="J34" s="791"/>
      <c r="K34" s="791"/>
      <c r="L34" s="791"/>
      <c r="M34" s="792"/>
    </row>
    <row r="35" spans="1:42" ht="42" x14ac:dyDescent="0.25">
      <c r="A35" s="924"/>
      <c r="B35" s="924"/>
      <c r="C35" s="15" t="s">
        <v>59</v>
      </c>
      <c r="D35" s="449" t="s">
        <v>67</v>
      </c>
      <c r="E35" s="15" t="s">
        <v>34</v>
      </c>
      <c r="F35" s="106" t="s">
        <v>35</v>
      </c>
      <c r="G35" s="126" t="s">
        <v>36</v>
      </c>
      <c r="H35" s="127" t="s">
        <v>68</v>
      </c>
      <c r="I35" s="128" t="s">
        <v>69</v>
      </c>
      <c r="J35" s="128" t="s">
        <v>70</v>
      </c>
      <c r="K35" s="128" t="s">
        <v>71</v>
      </c>
      <c r="L35" s="128" t="s">
        <v>72</v>
      </c>
      <c r="M35" s="129" t="s">
        <v>73</v>
      </c>
    </row>
    <row r="36" spans="1:42" x14ac:dyDescent="0.25">
      <c r="A36" s="90" t="s">
        <v>61</v>
      </c>
      <c r="B36" s="110">
        <f>SUM(C36:D36)</f>
        <v>2</v>
      </c>
      <c r="C36" s="21"/>
      <c r="D36" s="22">
        <v>2</v>
      </c>
      <c r="E36" s="130">
        <f>SUM(F36:G36)</f>
        <v>7</v>
      </c>
      <c r="F36" s="28">
        <v>2</v>
      </c>
      <c r="G36" s="22">
        <v>5</v>
      </c>
      <c r="H36" s="21"/>
      <c r="I36" s="27"/>
      <c r="J36" s="27"/>
      <c r="K36" s="27">
        <v>2</v>
      </c>
      <c r="L36" s="27"/>
      <c r="M36" s="23"/>
    </row>
    <row r="37" spans="1:42" x14ac:dyDescent="0.25">
      <c r="A37" s="450" t="s">
        <v>62</v>
      </c>
      <c r="B37" s="469">
        <f>SUM(C37:D37)</f>
        <v>0</v>
      </c>
      <c r="C37" s="470"/>
      <c r="D37" s="467"/>
      <c r="E37" s="471">
        <f>SUM(F37:G37)</f>
        <v>0</v>
      </c>
      <c r="F37" s="472"/>
      <c r="G37" s="467"/>
      <c r="H37" s="470"/>
      <c r="I37" s="134"/>
      <c r="J37" s="134"/>
      <c r="K37" s="134"/>
      <c r="L37" s="134"/>
      <c r="M37" s="135"/>
    </row>
    <row r="38" spans="1:42" x14ac:dyDescent="0.25">
      <c r="A38" s="121" t="s">
        <v>48</v>
      </c>
      <c r="B38" s="122">
        <f t="shared" ref="B38:M38" si="34">SUM(B36:B37)</f>
        <v>2</v>
      </c>
      <c r="C38" s="136">
        <f t="shared" si="34"/>
        <v>0</v>
      </c>
      <c r="D38" s="137">
        <f t="shared" si="34"/>
        <v>2</v>
      </c>
      <c r="E38" s="136">
        <f t="shared" si="34"/>
        <v>7</v>
      </c>
      <c r="F38" s="138">
        <f t="shared" si="34"/>
        <v>2</v>
      </c>
      <c r="G38" s="138">
        <f t="shared" si="34"/>
        <v>5</v>
      </c>
      <c r="H38" s="136">
        <f t="shared" si="34"/>
        <v>0</v>
      </c>
      <c r="I38" s="139">
        <f t="shared" si="34"/>
        <v>0</v>
      </c>
      <c r="J38" s="139">
        <f t="shared" si="34"/>
        <v>0</v>
      </c>
      <c r="K38" s="139">
        <f t="shared" si="34"/>
        <v>2</v>
      </c>
      <c r="L38" s="139">
        <f t="shared" si="34"/>
        <v>0</v>
      </c>
      <c r="M38" s="140">
        <f t="shared" si="34"/>
        <v>0</v>
      </c>
    </row>
    <row r="39" spans="1:42" s="11" customFormat="1" ht="12" x14ac:dyDescent="0.2">
      <c r="A39" s="141" t="s">
        <v>74</v>
      </c>
      <c r="B39" s="6"/>
      <c r="C39" s="6"/>
    </row>
    <row r="40" spans="1:42" x14ac:dyDescent="0.25">
      <c r="A40" s="142" t="s">
        <v>3</v>
      </c>
      <c r="B40" s="143" t="s">
        <v>4</v>
      </c>
      <c r="C40" s="143" t="s">
        <v>5</v>
      </c>
    </row>
    <row r="41" spans="1:42" x14ac:dyDescent="0.25">
      <c r="A41" s="785" t="s">
        <v>75</v>
      </c>
      <c r="B41" s="78" t="s">
        <v>52</v>
      </c>
      <c r="C41" s="144"/>
    </row>
    <row r="42" spans="1:42" x14ac:dyDescent="0.25">
      <c r="A42" s="934"/>
      <c r="B42" s="145" t="s">
        <v>39</v>
      </c>
      <c r="C42" s="146"/>
    </row>
    <row r="43" spans="1:42" x14ac:dyDescent="0.25">
      <c r="A43" s="785" t="s">
        <v>76</v>
      </c>
      <c r="B43" s="78" t="s">
        <v>52</v>
      </c>
      <c r="C43" s="144"/>
    </row>
    <row r="44" spans="1:42" x14ac:dyDescent="0.25">
      <c r="A44" s="934"/>
      <c r="B44" s="147" t="s">
        <v>39</v>
      </c>
      <c r="C44" s="117"/>
    </row>
    <row r="45" spans="1:42" s="11" customFormat="1" ht="12" x14ac:dyDescent="0.2">
      <c r="A45" s="103" t="s">
        <v>77</v>
      </c>
      <c r="B45" s="148"/>
      <c r="C45" s="148"/>
      <c r="D45" s="473"/>
      <c r="E45" s="473"/>
      <c r="F45" s="473"/>
      <c r="G45" s="473"/>
      <c r="H45" s="473"/>
      <c r="I45" s="473"/>
      <c r="J45" s="473"/>
      <c r="K45" s="473"/>
      <c r="L45" s="474"/>
      <c r="M45" s="475"/>
      <c r="N45" s="476"/>
      <c r="O45" s="376"/>
      <c r="P45" s="376"/>
      <c r="Q45" s="376"/>
      <c r="R45" s="376"/>
      <c r="S45" s="376"/>
      <c r="T45" s="376"/>
      <c r="U45" s="376"/>
      <c r="V45" s="477"/>
      <c r="W45" s="376"/>
      <c r="X45" s="376"/>
      <c r="Y45" s="376"/>
      <c r="Z45" s="376"/>
      <c r="AA45" s="376"/>
      <c r="AB45" s="376"/>
      <c r="AC45" s="376"/>
      <c r="AD45" s="376"/>
      <c r="AE45" s="376"/>
      <c r="AF45" s="376"/>
      <c r="AG45" s="376"/>
      <c r="AH45" s="376"/>
      <c r="AI45" s="376"/>
      <c r="AJ45" s="376"/>
      <c r="AK45" s="376"/>
      <c r="AL45" s="376"/>
      <c r="AM45" s="376"/>
      <c r="AN45" s="155"/>
      <c r="AO45" s="156"/>
      <c r="AP45" s="156"/>
    </row>
    <row r="46" spans="1:42" ht="15" customHeight="1" x14ac:dyDescent="0.25">
      <c r="A46" s="793" t="s">
        <v>78</v>
      </c>
      <c r="B46" s="794"/>
      <c r="C46" s="799" t="s">
        <v>5</v>
      </c>
      <c r="D46" s="800"/>
      <c r="E46" s="801"/>
      <c r="F46" s="761" t="s">
        <v>6</v>
      </c>
      <c r="G46" s="762"/>
      <c r="H46" s="762"/>
      <c r="I46" s="762"/>
      <c r="J46" s="762"/>
      <c r="K46" s="762"/>
      <c r="L46" s="762"/>
      <c r="M46" s="762"/>
      <c r="N46" s="762"/>
      <c r="O46" s="762"/>
      <c r="P46" s="762"/>
      <c r="Q46" s="762"/>
      <c r="R46" s="762"/>
      <c r="S46" s="762"/>
      <c r="T46" s="762"/>
      <c r="U46" s="762"/>
      <c r="V46" s="762"/>
      <c r="W46" s="762"/>
      <c r="X46" s="762"/>
      <c r="Y46" s="762"/>
      <c r="Z46" s="762"/>
      <c r="AA46" s="762"/>
      <c r="AB46" s="762"/>
      <c r="AC46" s="762"/>
      <c r="AD46" s="762"/>
      <c r="AE46" s="762"/>
      <c r="AF46" s="762"/>
      <c r="AG46" s="762"/>
      <c r="AH46" s="762"/>
      <c r="AI46" s="762"/>
      <c r="AJ46" s="762"/>
      <c r="AK46" s="763"/>
      <c r="AL46" s="764" t="s">
        <v>7</v>
      </c>
      <c r="AM46" s="776" t="s">
        <v>10</v>
      </c>
      <c r="AN46" s="757" t="s">
        <v>11</v>
      </c>
    </row>
    <row r="47" spans="1:42" x14ac:dyDescent="0.25">
      <c r="A47" s="795"/>
      <c r="B47" s="796"/>
      <c r="C47" s="937"/>
      <c r="D47" s="938"/>
      <c r="E47" s="939"/>
      <c r="F47" s="761" t="s">
        <v>16</v>
      </c>
      <c r="G47" s="775"/>
      <c r="H47" s="761" t="s">
        <v>17</v>
      </c>
      <c r="I47" s="775"/>
      <c r="J47" s="761" t="s">
        <v>18</v>
      </c>
      <c r="K47" s="775"/>
      <c r="L47" s="761" t="s">
        <v>19</v>
      </c>
      <c r="M47" s="775"/>
      <c r="N47" s="767" t="s">
        <v>20</v>
      </c>
      <c r="O47" s="768"/>
      <c r="P47" s="767" t="s">
        <v>21</v>
      </c>
      <c r="Q47" s="768"/>
      <c r="R47" s="767" t="s">
        <v>22</v>
      </c>
      <c r="S47" s="768"/>
      <c r="T47" s="767" t="s">
        <v>23</v>
      </c>
      <c r="U47" s="768"/>
      <c r="V47" s="767" t="s">
        <v>24</v>
      </c>
      <c r="W47" s="768"/>
      <c r="X47" s="767" t="s">
        <v>25</v>
      </c>
      <c r="Y47" s="768"/>
      <c r="Z47" s="767" t="s">
        <v>26</v>
      </c>
      <c r="AA47" s="768"/>
      <c r="AB47" s="767" t="s">
        <v>27</v>
      </c>
      <c r="AC47" s="768"/>
      <c r="AD47" s="767" t="s">
        <v>28</v>
      </c>
      <c r="AE47" s="768"/>
      <c r="AF47" s="767" t="s">
        <v>29</v>
      </c>
      <c r="AG47" s="768"/>
      <c r="AH47" s="767" t="s">
        <v>30</v>
      </c>
      <c r="AI47" s="768"/>
      <c r="AJ47" s="767" t="s">
        <v>31</v>
      </c>
      <c r="AK47" s="769"/>
      <c r="AL47" s="765"/>
      <c r="AM47" s="777"/>
      <c r="AN47" s="779"/>
    </row>
    <row r="48" spans="1:42" x14ac:dyDescent="0.25">
      <c r="A48" s="935"/>
      <c r="B48" s="936"/>
      <c r="C48" s="157" t="s">
        <v>34</v>
      </c>
      <c r="D48" s="158" t="s">
        <v>35</v>
      </c>
      <c r="E48" s="478" t="s">
        <v>36</v>
      </c>
      <c r="F48" s="15" t="s">
        <v>35</v>
      </c>
      <c r="G48" s="107" t="s">
        <v>36</v>
      </c>
      <c r="H48" s="15" t="s">
        <v>35</v>
      </c>
      <c r="I48" s="107" t="s">
        <v>36</v>
      </c>
      <c r="J48" s="15" t="s">
        <v>35</v>
      </c>
      <c r="K48" s="107" t="s">
        <v>36</v>
      </c>
      <c r="L48" s="15" t="s">
        <v>35</v>
      </c>
      <c r="M48" s="107" t="s">
        <v>36</v>
      </c>
      <c r="N48" s="15" t="s">
        <v>35</v>
      </c>
      <c r="O48" s="107" t="s">
        <v>36</v>
      </c>
      <c r="P48" s="15" t="s">
        <v>35</v>
      </c>
      <c r="Q48" s="107" t="s">
        <v>36</v>
      </c>
      <c r="R48" s="15" t="s">
        <v>35</v>
      </c>
      <c r="S48" s="107" t="s">
        <v>36</v>
      </c>
      <c r="T48" s="15" t="s">
        <v>35</v>
      </c>
      <c r="U48" s="107" t="s">
        <v>36</v>
      </c>
      <c r="V48" s="15" t="s">
        <v>35</v>
      </c>
      <c r="W48" s="107" t="s">
        <v>36</v>
      </c>
      <c r="X48" s="15" t="s">
        <v>35</v>
      </c>
      <c r="Y48" s="107" t="s">
        <v>36</v>
      </c>
      <c r="Z48" s="15" t="s">
        <v>35</v>
      </c>
      <c r="AA48" s="107" t="s">
        <v>36</v>
      </c>
      <c r="AB48" s="15" t="s">
        <v>35</v>
      </c>
      <c r="AC48" s="107" t="s">
        <v>36</v>
      </c>
      <c r="AD48" s="15" t="s">
        <v>35</v>
      </c>
      <c r="AE48" s="107" t="s">
        <v>36</v>
      </c>
      <c r="AF48" s="15" t="s">
        <v>35</v>
      </c>
      <c r="AG48" s="107" t="s">
        <v>36</v>
      </c>
      <c r="AH48" s="15" t="s">
        <v>35</v>
      </c>
      <c r="AI48" s="107" t="s">
        <v>36</v>
      </c>
      <c r="AJ48" s="160" t="s">
        <v>35</v>
      </c>
      <c r="AK48" s="109" t="s">
        <v>36</v>
      </c>
      <c r="AL48" s="766"/>
      <c r="AM48" s="778"/>
      <c r="AN48" s="923"/>
    </row>
    <row r="49" spans="1:91" x14ac:dyDescent="0.25">
      <c r="A49" s="161" t="s">
        <v>79</v>
      </c>
      <c r="B49" s="161" t="s">
        <v>80</v>
      </c>
      <c r="C49" s="18">
        <f>SUM(D49+E49)</f>
        <v>0</v>
      </c>
      <c r="D49" s="19">
        <f>SUM(F49+H49+J49+L49+N49+P49+R49+T49+V49+X49+Z49+AB49+AD49+AF49+AH49+AJ49)</f>
        <v>0</v>
      </c>
      <c r="E49" s="20">
        <f>SUM(G49+I49+K49+M49+O49+Q49+S49+U49+W49+Y49+AA49+AC49+AE49+AG49+AI49+AK49)</f>
        <v>0</v>
      </c>
      <c r="F49" s="21"/>
      <c r="G49" s="28"/>
      <c r="H49" s="21"/>
      <c r="I49" s="28"/>
      <c r="J49" s="21"/>
      <c r="K49" s="23"/>
      <c r="L49" s="21"/>
      <c r="M49" s="23"/>
      <c r="N49" s="24"/>
      <c r="O49" s="23"/>
      <c r="P49" s="24"/>
      <c r="Q49" s="23"/>
      <c r="R49" s="24"/>
      <c r="S49" s="23"/>
      <c r="T49" s="24"/>
      <c r="U49" s="23"/>
      <c r="V49" s="24"/>
      <c r="W49" s="23"/>
      <c r="X49" s="24"/>
      <c r="Y49" s="23"/>
      <c r="Z49" s="24"/>
      <c r="AA49" s="23"/>
      <c r="AB49" s="24"/>
      <c r="AC49" s="23"/>
      <c r="AD49" s="24"/>
      <c r="AE49" s="23"/>
      <c r="AF49" s="24"/>
      <c r="AG49" s="23"/>
      <c r="AH49" s="24"/>
      <c r="AI49" s="23"/>
      <c r="AJ49" s="162"/>
      <c r="AK49" s="25"/>
      <c r="AL49" s="163"/>
      <c r="AM49" s="164"/>
      <c r="AN49" s="165"/>
      <c r="AO49" t="str">
        <f>CA49&amp;CB49&amp;CC49&amp;CD49</f>
        <v/>
      </c>
      <c r="CA49" s="29" t="str">
        <f>IF(AND($C49&gt;0,AL49="")," * No olvide digitar la variable Beneficiarios. Digite Cero si no tiene.",IF(AL49&gt;$C49,"  * La variable Beneficiarios No puede ser mayor al Total Ambos Sexos.",""))</f>
        <v/>
      </c>
      <c r="CB49" s="29" t="str">
        <f>IF(AND($C49&gt;0,AM49=""),"  * No olvide digitar la variable Pueblos originarios. Digite Cero si no tiene.",IF(AM49&gt;$C49,"  * La variable Pueblos originarios No puede ser mayor al Total Ambos Sexos.",""))</f>
        <v/>
      </c>
      <c r="CC49" s="29" t="str">
        <f>IF(AND($C49&gt;0,AN49="")," * No olvide digitar la variable Migrantes. Digite Cero si no tiene.",IF(AN49&gt;$C49,"  * La variable Migrantes No puede ser mayor al Total Ambos Sexos.",""))</f>
        <v/>
      </c>
      <c r="CK49" s="30">
        <f>IF(AND(C49&gt;0,AL49=""),1,IF(AL49&gt;C49,1,0))</f>
        <v>0</v>
      </c>
      <c r="CL49" s="30">
        <f>IF(AND(C49&gt;0,AM49=""),1,IF(AM49&gt;C49,1,0))</f>
        <v>0</v>
      </c>
      <c r="CM49" s="30">
        <f>IF(AND(C49&gt;0,AN49=""),1,IF(AN49&gt;C49,1,0))</f>
        <v>0</v>
      </c>
    </row>
    <row r="50" spans="1:91" x14ac:dyDescent="0.25">
      <c r="A50" s="479" t="s">
        <v>81</v>
      </c>
      <c r="B50" s="479" t="s">
        <v>80</v>
      </c>
      <c r="C50" s="451">
        <f>SUM(D50+E50)</f>
        <v>0</v>
      </c>
      <c r="D50" s="93">
        <f>SUM(F50+H50+J50+L50+N50+P50+R50+T50+V50+X50+Z50+AB50+AD50+AF50+AH50+AJ50)</f>
        <v>0</v>
      </c>
      <c r="E50" s="453">
        <f>SUM(G50+I50+K50+M50+O50+Q50+S50+U50+W50+Y50+AA50+AC50+AE50+AG50+AI50+AK50)</f>
        <v>0</v>
      </c>
      <c r="F50" s="470"/>
      <c r="G50" s="472"/>
      <c r="H50" s="470"/>
      <c r="I50" s="472"/>
      <c r="J50" s="470"/>
      <c r="K50" s="135"/>
      <c r="L50" s="470"/>
      <c r="M50" s="135"/>
      <c r="N50" s="468"/>
      <c r="O50" s="135"/>
      <c r="P50" s="468"/>
      <c r="Q50" s="135"/>
      <c r="R50" s="468"/>
      <c r="S50" s="135"/>
      <c r="T50" s="468"/>
      <c r="U50" s="135"/>
      <c r="V50" s="468"/>
      <c r="W50" s="135"/>
      <c r="X50" s="468"/>
      <c r="Y50" s="135"/>
      <c r="Z50" s="468"/>
      <c r="AA50" s="135"/>
      <c r="AB50" s="468"/>
      <c r="AC50" s="135"/>
      <c r="AD50" s="468"/>
      <c r="AE50" s="135"/>
      <c r="AF50" s="468"/>
      <c r="AG50" s="135"/>
      <c r="AH50" s="468"/>
      <c r="AI50" s="135"/>
      <c r="AJ50" s="480"/>
      <c r="AK50" s="168"/>
      <c r="AL50" s="169"/>
      <c r="AM50" s="170"/>
      <c r="AN50" s="481"/>
      <c r="AO50" t="str">
        <f>CA50&amp;CB50&amp;CC50&amp;CD50</f>
        <v/>
      </c>
      <c r="CA50" s="29" t="str">
        <f>IF(AND($C50&gt;0,AL50="")," * No olvide digitar la variable Beneficiarios. Digite Cero si no tiene.",IF(AL50&gt;$C50,"  * La variable Beneficiarios No puede ser mayor al Total Ambos Sexos.",""))</f>
        <v/>
      </c>
      <c r="CB50" s="29" t="str">
        <f>IF(AND($C50&gt;0,AM50=""),"  * No olvide digitar la variable Pueblos originarios. Digite Cero si no tiene.",IF(AM50&gt;$C50,"  * La variable Pueblos originarios No puede ser mayor al Total Ambos Sexos.",""))</f>
        <v/>
      </c>
      <c r="CC50" s="29" t="str">
        <f>IF(AND($C50&gt;0,AN50="")," * No olvide digitar la variable Migrantes. Digite Cero si no tiene.",IF(AN50&gt;$C50,"  * La variable Migrantes No puede ser mayor al Total Ambos Sexos.",""))</f>
        <v/>
      </c>
      <c r="CK50" s="30">
        <f>IF(AND(C50&gt;0,AL50=""),1,IF(AL50&gt;C50,1,0))</f>
        <v>0</v>
      </c>
      <c r="CL50" s="30">
        <f>IF(AND(C50&gt;0,AM50=""),1,IF(AM50&gt;C50,1,0))</f>
        <v>0</v>
      </c>
      <c r="CM50" s="30">
        <f>IF(AND(C50&gt;0,AN50=""),1,IF(AN50&gt;C50,1,0))</f>
        <v>0</v>
      </c>
    </row>
    <row r="51" spans="1:91" s="11" customFormat="1" ht="12" customHeight="1" x14ac:dyDescent="0.2">
      <c r="A51" s="805" t="s">
        <v>82</v>
      </c>
      <c r="B51" s="805"/>
      <c r="C51" s="805"/>
      <c r="D51" s="805"/>
      <c r="E51" s="805"/>
      <c r="F51" s="805"/>
      <c r="G51" s="805"/>
      <c r="H51" s="805"/>
      <c r="I51" s="805"/>
      <c r="J51" s="805"/>
      <c r="K51" s="805"/>
      <c r="L51" s="805"/>
      <c r="M51" s="805"/>
      <c r="N51" s="171"/>
      <c r="O51" s="172"/>
      <c r="P51" s="172"/>
      <c r="Q51" s="172"/>
      <c r="R51" s="172"/>
      <c r="S51" s="172"/>
      <c r="T51" s="172"/>
      <c r="U51" s="172"/>
      <c r="V51" s="173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4"/>
    </row>
    <row r="52" spans="1:91" ht="15" customHeight="1" x14ac:dyDescent="0.25">
      <c r="A52" s="793" t="s">
        <v>3</v>
      </c>
      <c r="B52" s="794"/>
      <c r="C52" s="800" t="s">
        <v>5</v>
      </c>
      <c r="D52" s="800"/>
      <c r="E52" s="801"/>
      <c r="F52" s="806" t="s">
        <v>6</v>
      </c>
      <c r="G52" s="807"/>
      <c r="H52" s="807"/>
      <c r="I52" s="807"/>
      <c r="J52" s="807"/>
      <c r="K52" s="807"/>
      <c r="L52" s="807"/>
      <c r="M52" s="807"/>
      <c r="N52" s="807"/>
      <c r="O52" s="807"/>
      <c r="P52" s="807"/>
      <c r="Q52" s="807"/>
      <c r="R52" s="807"/>
      <c r="S52" s="807"/>
      <c r="T52" s="807"/>
      <c r="U52" s="807"/>
      <c r="V52" s="807"/>
      <c r="W52" s="807"/>
      <c r="X52" s="807"/>
      <c r="Y52" s="807"/>
      <c r="Z52" s="807"/>
      <c r="AA52" s="807"/>
      <c r="AB52" s="807"/>
      <c r="AC52" s="807"/>
      <c r="AD52" s="807"/>
      <c r="AE52" s="807"/>
      <c r="AF52" s="807"/>
      <c r="AG52" s="807"/>
      <c r="AH52" s="807"/>
      <c r="AI52" s="807"/>
      <c r="AJ52" s="807"/>
      <c r="AK52" s="808"/>
      <c r="AL52" s="764" t="s">
        <v>10</v>
      </c>
      <c r="AM52" s="757" t="s">
        <v>11</v>
      </c>
    </row>
    <row r="53" spans="1:91" x14ac:dyDescent="0.25">
      <c r="A53" s="795"/>
      <c r="B53" s="796"/>
      <c r="C53" s="938"/>
      <c r="D53" s="938"/>
      <c r="E53" s="939"/>
      <c r="F53" s="761" t="s">
        <v>16</v>
      </c>
      <c r="G53" s="775"/>
      <c r="H53" s="761" t="s">
        <v>17</v>
      </c>
      <c r="I53" s="775"/>
      <c r="J53" s="761" t="s">
        <v>18</v>
      </c>
      <c r="K53" s="775"/>
      <c r="L53" s="761" t="s">
        <v>19</v>
      </c>
      <c r="M53" s="775"/>
      <c r="N53" s="767" t="s">
        <v>20</v>
      </c>
      <c r="O53" s="768"/>
      <c r="P53" s="767" t="s">
        <v>21</v>
      </c>
      <c r="Q53" s="768"/>
      <c r="R53" s="767" t="s">
        <v>22</v>
      </c>
      <c r="S53" s="768"/>
      <c r="T53" s="767" t="s">
        <v>23</v>
      </c>
      <c r="U53" s="768"/>
      <c r="V53" s="767" t="s">
        <v>24</v>
      </c>
      <c r="W53" s="768"/>
      <c r="X53" s="767" t="s">
        <v>25</v>
      </c>
      <c r="Y53" s="768"/>
      <c r="Z53" s="767" t="s">
        <v>26</v>
      </c>
      <c r="AA53" s="768"/>
      <c r="AB53" s="767" t="s">
        <v>27</v>
      </c>
      <c r="AC53" s="768"/>
      <c r="AD53" s="767" t="s">
        <v>28</v>
      </c>
      <c r="AE53" s="768"/>
      <c r="AF53" s="767" t="s">
        <v>29</v>
      </c>
      <c r="AG53" s="768"/>
      <c r="AH53" s="767" t="s">
        <v>30</v>
      </c>
      <c r="AI53" s="768"/>
      <c r="AJ53" s="767" t="s">
        <v>31</v>
      </c>
      <c r="AK53" s="769"/>
      <c r="AL53" s="765"/>
      <c r="AM53" s="779"/>
    </row>
    <row r="54" spans="1:91" x14ac:dyDescent="0.25">
      <c r="A54" s="935"/>
      <c r="B54" s="936"/>
      <c r="C54" s="175" t="s">
        <v>34</v>
      </c>
      <c r="D54" s="176" t="s">
        <v>35</v>
      </c>
      <c r="E54" s="177" t="s">
        <v>36</v>
      </c>
      <c r="F54" s="12" t="s">
        <v>35</v>
      </c>
      <c r="G54" s="178" t="s">
        <v>36</v>
      </c>
      <c r="H54" s="12" t="s">
        <v>35</v>
      </c>
      <c r="I54" s="178" t="s">
        <v>36</v>
      </c>
      <c r="J54" s="12" t="s">
        <v>35</v>
      </c>
      <c r="K54" s="178" t="s">
        <v>36</v>
      </c>
      <c r="L54" s="12" t="s">
        <v>35</v>
      </c>
      <c r="M54" s="178" t="s">
        <v>36</v>
      </c>
      <c r="N54" s="12" t="s">
        <v>35</v>
      </c>
      <c r="O54" s="178" t="s">
        <v>36</v>
      </c>
      <c r="P54" s="12" t="s">
        <v>35</v>
      </c>
      <c r="Q54" s="178" t="s">
        <v>36</v>
      </c>
      <c r="R54" s="12" t="s">
        <v>35</v>
      </c>
      <c r="S54" s="178" t="s">
        <v>36</v>
      </c>
      <c r="T54" s="12" t="s">
        <v>35</v>
      </c>
      <c r="U54" s="178" t="s">
        <v>36</v>
      </c>
      <c r="V54" s="12" t="s">
        <v>35</v>
      </c>
      <c r="W54" s="178" t="s">
        <v>36</v>
      </c>
      <c r="X54" s="12" t="s">
        <v>35</v>
      </c>
      <c r="Y54" s="178" t="s">
        <v>36</v>
      </c>
      <c r="Z54" s="12" t="s">
        <v>35</v>
      </c>
      <c r="AA54" s="178" t="s">
        <v>36</v>
      </c>
      <c r="AB54" s="12" t="s">
        <v>35</v>
      </c>
      <c r="AC54" s="178" t="s">
        <v>36</v>
      </c>
      <c r="AD54" s="12" t="s">
        <v>35</v>
      </c>
      <c r="AE54" s="178" t="s">
        <v>36</v>
      </c>
      <c r="AF54" s="12" t="s">
        <v>35</v>
      </c>
      <c r="AG54" s="178" t="s">
        <v>36</v>
      </c>
      <c r="AH54" s="12" t="s">
        <v>35</v>
      </c>
      <c r="AI54" s="178" t="s">
        <v>36</v>
      </c>
      <c r="AJ54" s="179" t="s">
        <v>35</v>
      </c>
      <c r="AK54" s="180" t="s">
        <v>36</v>
      </c>
      <c r="AL54" s="766"/>
      <c r="AM54" s="923"/>
    </row>
    <row r="55" spans="1:91" x14ac:dyDescent="0.25">
      <c r="A55" s="809" t="s">
        <v>83</v>
      </c>
      <c r="B55" s="181" t="s">
        <v>38</v>
      </c>
      <c r="C55" s="18">
        <f>SUM(D55+E55)</f>
        <v>0</v>
      </c>
      <c r="D55" s="19">
        <f t="shared" ref="D55:E60" si="35">SUM(F55+H55+J55+L55+N55+P55+R55+T55+V55+X55+Z55+AB55+AD55+AF55+AH55+AJ55)</f>
        <v>0</v>
      </c>
      <c r="E55" s="20">
        <f t="shared" si="35"/>
        <v>0</v>
      </c>
      <c r="F55" s="21"/>
      <c r="G55" s="22"/>
      <c r="H55" s="21"/>
      <c r="I55" s="23"/>
      <c r="J55" s="21"/>
      <c r="K55" s="23"/>
      <c r="L55" s="21"/>
      <c r="M55" s="23"/>
      <c r="N55" s="24"/>
      <c r="O55" s="23"/>
      <c r="P55" s="24"/>
      <c r="Q55" s="23"/>
      <c r="R55" s="24"/>
      <c r="S55" s="23"/>
      <c r="T55" s="24"/>
      <c r="U55" s="23"/>
      <c r="V55" s="24"/>
      <c r="W55" s="23"/>
      <c r="X55" s="24"/>
      <c r="Y55" s="23"/>
      <c r="Z55" s="24"/>
      <c r="AA55" s="23"/>
      <c r="AB55" s="24"/>
      <c r="AC55" s="23"/>
      <c r="AD55" s="24"/>
      <c r="AE55" s="23"/>
      <c r="AF55" s="24"/>
      <c r="AG55" s="23"/>
      <c r="AH55" s="24"/>
      <c r="AI55" s="23"/>
      <c r="AJ55" s="24"/>
      <c r="AK55" s="25"/>
      <c r="AL55" s="163"/>
      <c r="AM55" s="165"/>
      <c r="AN55" t="str">
        <f t="shared" ref="AN55:AN76" si="36">CA55&amp;CB55&amp;CC55</f>
        <v/>
      </c>
      <c r="CA55" s="29" t="str">
        <f>IF(AND($C55&gt;0,AL55="")," * No olvide digitar la variable Pueblos Originarios. Digite cero si no tiene.",IF(AL55&gt;$C55," * La variable Pueblos Originarios no puede ser mayor al Total Ambos Sexos.",""))</f>
        <v/>
      </c>
      <c r="CB55" s="29" t="str">
        <f>IF(AND($C55&gt;0,AM55="")," * No olvide digitar la variable Migrantes. Digite cero si no tiene.",IF(AM55&gt;$C55," * La variable Migrantes no puede ser mayor al Total Ambos Sexos.",""))</f>
        <v/>
      </c>
      <c r="CK55" s="30">
        <f t="shared" ref="CK55:CK76" si="37">IF(AND(C55&gt;0,AL55=""),1,IF(AL55&gt;C55,1,0))</f>
        <v>0</v>
      </c>
      <c r="CL55" s="30">
        <f t="shared" ref="CL55:CL76" si="38">IF(AND(C55&gt;0,AM55=""),1,IF(AM55&gt;C55,1,0))</f>
        <v>0</v>
      </c>
    </row>
    <row r="56" spans="1:91" x14ac:dyDescent="0.25">
      <c r="A56" s="810"/>
      <c r="B56" s="182" t="s">
        <v>52</v>
      </c>
      <c r="C56" s="32">
        <f t="shared" ref="C56:C76" si="39">SUM(D56+E56)</f>
        <v>0</v>
      </c>
      <c r="D56" s="33">
        <f t="shared" si="35"/>
        <v>0</v>
      </c>
      <c r="E56" s="34">
        <f t="shared" si="35"/>
        <v>0</v>
      </c>
      <c r="F56" s="35"/>
      <c r="G56" s="36"/>
      <c r="H56" s="35"/>
      <c r="I56" s="37"/>
      <c r="J56" s="35"/>
      <c r="K56" s="37"/>
      <c r="L56" s="35"/>
      <c r="M56" s="37"/>
      <c r="N56" s="38"/>
      <c r="O56" s="37"/>
      <c r="P56" s="38"/>
      <c r="Q56" s="37"/>
      <c r="R56" s="38"/>
      <c r="S56" s="37"/>
      <c r="T56" s="38"/>
      <c r="U56" s="37"/>
      <c r="V56" s="38"/>
      <c r="W56" s="37"/>
      <c r="X56" s="38"/>
      <c r="Y56" s="37"/>
      <c r="Z56" s="38"/>
      <c r="AA56" s="37"/>
      <c r="AB56" s="38"/>
      <c r="AC56" s="37"/>
      <c r="AD56" s="38"/>
      <c r="AE56" s="37"/>
      <c r="AF56" s="38"/>
      <c r="AG56" s="37"/>
      <c r="AH56" s="38"/>
      <c r="AI56" s="37"/>
      <c r="AJ56" s="38"/>
      <c r="AK56" s="39"/>
      <c r="AL56" s="183"/>
      <c r="AM56" s="184"/>
      <c r="AN56" t="str">
        <f t="shared" si="36"/>
        <v/>
      </c>
      <c r="CA56" s="29" t="str">
        <f t="shared" ref="CA56:CA76" si="40">IF(AND($C56&gt;0,AL56="")," * No olvide digitar la variable Pueblos Originarios. Digite cero si no tiene.",IF(AL56&gt;$C56," * La variable Pueblos Originarios no puede ser mayor al Total Ambos Sexos.",""))</f>
        <v/>
      </c>
      <c r="CB56" s="29" t="str">
        <f t="shared" ref="CB56:CB76" si="41">IF(AND($C56&gt;0,AM56="")," * No olvide digitar la variable Migrantes. Digite cero si no tiene.",IF(AM56&gt;$C56," * La variable Migrantes no puede ser mayor al Total Ambos Sexos.",""))</f>
        <v/>
      </c>
      <c r="CK56" s="30">
        <f t="shared" si="37"/>
        <v>0</v>
      </c>
      <c r="CL56" s="30">
        <f t="shared" si="38"/>
        <v>0</v>
      </c>
    </row>
    <row r="57" spans="1:91" x14ac:dyDescent="0.25">
      <c r="A57" s="810"/>
      <c r="B57" s="182" t="s">
        <v>39</v>
      </c>
      <c r="C57" s="32">
        <f t="shared" si="39"/>
        <v>0</v>
      </c>
      <c r="D57" s="33">
        <f t="shared" si="35"/>
        <v>0</v>
      </c>
      <c r="E57" s="34">
        <f t="shared" si="35"/>
        <v>0</v>
      </c>
      <c r="F57" s="35"/>
      <c r="G57" s="36"/>
      <c r="H57" s="35"/>
      <c r="I57" s="37"/>
      <c r="J57" s="35"/>
      <c r="K57" s="37"/>
      <c r="L57" s="35"/>
      <c r="M57" s="37"/>
      <c r="N57" s="38"/>
      <c r="O57" s="37"/>
      <c r="P57" s="38"/>
      <c r="Q57" s="37"/>
      <c r="R57" s="38"/>
      <c r="S57" s="37"/>
      <c r="T57" s="38"/>
      <c r="U57" s="37"/>
      <c r="V57" s="38"/>
      <c r="W57" s="37"/>
      <c r="X57" s="38"/>
      <c r="Y57" s="37"/>
      <c r="Z57" s="38"/>
      <c r="AA57" s="37"/>
      <c r="AB57" s="38"/>
      <c r="AC57" s="37"/>
      <c r="AD57" s="38"/>
      <c r="AE57" s="37"/>
      <c r="AF57" s="38"/>
      <c r="AG57" s="37"/>
      <c r="AH57" s="38"/>
      <c r="AI57" s="37"/>
      <c r="AJ57" s="38"/>
      <c r="AK57" s="39"/>
      <c r="AL57" s="183"/>
      <c r="AM57" s="184"/>
      <c r="AN57" t="str">
        <f t="shared" si="36"/>
        <v/>
      </c>
      <c r="CA57" s="29" t="str">
        <f t="shared" si="40"/>
        <v/>
      </c>
      <c r="CB57" s="29" t="str">
        <f t="shared" si="41"/>
        <v/>
      </c>
      <c r="CK57" s="30">
        <f t="shared" si="37"/>
        <v>0</v>
      </c>
      <c r="CL57" s="30">
        <f t="shared" si="38"/>
        <v>0</v>
      </c>
    </row>
    <row r="58" spans="1:91" x14ac:dyDescent="0.25">
      <c r="A58" s="810"/>
      <c r="B58" s="182" t="s">
        <v>84</v>
      </c>
      <c r="C58" s="32">
        <f t="shared" si="39"/>
        <v>0</v>
      </c>
      <c r="D58" s="33">
        <f t="shared" si="35"/>
        <v>0</v>
      </c>
      <c r="E58" s="34">
        <f t="shared" si="35"/>
        <v>0</v>
      </c>
      <c r="F58" s="35"/>
      <c r="G58" s="36"/>
      <c r="H58" s="35"/>
      <c r="I58" s="37"/>
      <c r="J58" s="35"/>
      <c r="K58" s="37"/>
      <c r="L58" s="35"/>
      <c r="M58" s="37"/>
      <c r="N58" s="38"/>
      <c r="O58" s="37"/>
      <c r="P58" s="38"/>
      <c r="Q58" s="37"/>
      <c r="R58" s="38"/>
      <c r="S58" s="37"/>
      <c r="T58" s="38"/>
      <c r="U58" s="37"/>
      <c r="V58" s="38"/>
      <c r="W58" s="37"/>
      <c r="X58" s="38"/>
      <c r="Y58" s="37"/>
      <c r="Z58" s="38"/>
      <c r="AA58" s="37"/>
      <c r="AB58" s="38"/>
      <c r="AC58" s="37"/>
      <c r="AD58" s="38"/>
      <c r="AE58" s="37"/>
      <c r="AF58" s="38"/>
      <c r="AG58" s="37"/>
      <c r="AH58" s="38"/>
      <c r="AI58" s="37"/>
      <c r="AJ58" s="38"/>
      <c r="AK58" s="39"/>
      <c r="AL58" s="183"/>
      <c r="AM58" s="184"/>
      <c r="AN58" t="str">
        <f t="shared" si="36"/>
        <v/>
      </c>
      <c r="CA58" s="29" t="str">
        <f t="shared" si="40"/>
        <v/>
      </c>
      <c r="CB58" s="29" t="str">
        <f t="shared" si="41"/>
        <v/>
      </c>
      <c r="CK58" s="30">
        <f t="shared" si="37"/>
        <v>0</v>
      </c>
      <c r="CL58" s="30">
        <f t="shared" si="38"/>
        <v>0</v>
      </c>
    </row>
    <row r="59" spans="1:91" x14ac:dyDescent="0.25">
      <c r="A59" s="810"/>
      <c r="B59" s="182" t="s">
        <v>42</v>
      </c>
      <c r="C59" s="32">
        <f t="shared" si="39"/>
        <v>0</v>
      </c>
      <c r="D59" s="33">
        <f t="shared" si="35"/>
        <v>0</v>
      </c>
      <c r="E59" s="34">
        <f t="shared" si="35"/>
        <v>0</v>
      </c>
      <c r="F59" s="35"/>
      <c r="G59" s="36"/>
      <c r="H59" s="35"/>
      <c r="I59" s="37"/>
      <c r="J59" s="35"/>
      <c r="K59" s="37"/>
      <c r="L59" s="35"/>
      <c r="M59" s="37"/>
      <c r="N59" s="38"/>
      <c r="O59" s="37"/>
      <c r="P59" s="38"/>
      <c r="Q59" s="37"/>
      <c r="R59" s="38"/>
      <c r="S59" s="37"/>
      <c r="T59" s="38"/>
      <c r="U59" s="37"/>
      <c r="V59" s="38"/>
      <c r="W59" s="37"/>
      <c r="X59" s="38"/>
      <c r="Y59" s="37"/>
      <c r="Z59" s="38"/>
      <c r="AA59" s="37"/>
      <c r="AB59" s="38"/>
      <c r="AC59" s="37"/>
      <c r="AD59" s="38"/>
      <c r="AE59" s="37"/>
      <c r="AF59" s="38"/>
      <c r="AG59" s="37"/>
      <c r="AH59" s="38"/>
      <c r="AI59" s="37"/>
      <c r="AJ59" s="38"/>
      <c r="AK59" s="39"/>
      <c r="AL59" s="183"/>
      <c r="AM59" s="184"/>
      <c r="AN59" t="str">
        <f t="shared" si="36"/>
        <v/>
      </c>
      <c r="CA59" s="29" t="str">
        <f t="shared" si="40"/>
        <v/>
      </c>
      <c r="CB59" s="29" t="str">
        <f t="shared" si="41"/>
        <v/>
      </c>
      <c r="CK59" s="30">
        <f t="shared" si="37"/>
        <v>0</v>
      </c>
      <c r="CL59" s="30">
        <f t="shared" si="38"/>
        <v>0</v>
      </c>
    </row>
    <row r="60" spans="1:91" x14ac:dyDescent="0.25">
      <c r="A60" s="940"/>
      <c r="B60" s="185" t="s">
        <v>85</v>
      </c>
      <c r="C60" s="186">
        <f t="shared" si="39"/>
        <v>0</v>
      </c>
      <c r="D60" s="54">
        <f t="shared" si="35"/>
        <v>0</v>
      </c>
      <c r="E60" s="187">
        <f t="shared" si="35"/>
        <v>0</v>
      </c>
      <c r="F60" s="95"/>
      <c r="G60" s="97"/>
      <c r="H60" s="95"/>
      <c r="I60" s="96"/>
      <c r="J60" s="95"/>
      <c r="K60" s="96"/>
      <c r="L60" s="95"/>
      <c r="M60" s="96"/>
      <c r="N60" s="98"/>
      <c r="O60" s="96"/>
      <c r="P60" s="98"/>
      <c r="Q60" s="96"/>
      <c r="R60" s="98"/>
      <c r="S60" s="96"/>
      <c r="T60" s="98"/>
      <c r="U60" s="96"/>
      <c r="V60" s="98"/>
      <c r="W60" s="96"/>
      <c r="X60" s="98"/>
      <c r="Y60" s="96"/>
      <c r="Z60" s="98"/>
      <c r="AA60" s="96"/>
      <c r="AB60" s="98"/>
      <c r="AC60" s="96"/>
      <c r="AD60" s="98"/>
      <c r="AE60" s="96"/>
      <c r="AF60" s="98"/>
      <c r="AG60" s="96"/>
      <c r="AH60" s="98"/>
      <c r="AI60" s="96"/>
      <c r="AJ60" s="98"/>
      <c r="AK60" s="99"/>
      <c r="AL60" s="188"/>
      <c r="AM60" s="189"/>
      <c r="AN60" t="str">
        <f t="shared" si="36"/>
        <v/>
      </c>
      <c r="CA60" s="29" t="str">
        <f t="shared" si="40"/>
        <v/>
      </c>
      <c r="CB60" s="29" t="str">
        <f t="shared" si="41"/>
        <v/>
      </c>
      <c r="CK60" s="30">
        <f t="shared" si="37"/>
        <v>0</v>
      </c>
      <c r="CL60" s="30">
        <f t="shared" si="38"/>
        <v>0</v>
      </c>
    </row>
    <row r="61" spans="1:91" ht="15" customHeight="1" x14ac:dyDescent="0.25">
      <c r="A61" s="809" t="s">
        <v>86</v>
      </c>
      <c r="B61" s="181" t="s">
        <v>39</v>
      </c>
      <c r="C61" s="18">
        <f t="shared" si="39"/>
        <v>0</v>
      </c>
      <c r="D61" s="19">
        <f t="shared" ref="D61:E66" si="42">SUM(H61+J61+L61)</f>
        <v>0</v>
      </c>
      <c r="E61" s="20">
        <f t="shared" si="42"/>
        <v>0</v>
      </c>
      <c r="F61" s="190"/>
      <c r="G61" s="191"/>
      <c r="H61" s="21"/>
      <c r="I61" s="23"/>
      <c r="J61" s="21"/>
      <c r="K61" s="23"/>
      <c r="L61" s="21"/>
      <c r="M61" s="23"/>
      <c r="N61" s="192"/>
      <c r="O61" s="193"/>
      <c r="P61" s="192"/>
      <c r="Q61" s="193"/>
      <c r="R61" s="192"/>
      <c r="S61" s="193"/>
      <c r="T61" s="192"/>
      <c r="U61" s="193"/>
      <c r="V61" s="192"/>
      <c r="W61" s="193"/>
      <c r="X61" s="192"/>
      <c r="Y61" s="193"/>
      <c r="Z61" s="192"/>
      <c r="AA61" s="193"/>
      <c r="AB61" s="192"/>
      <c r="AC61" s="193"/>
      <c r="AD61" s="192"/>
      <c r="AE61" s="193"/>
      <c r="AF61" s="192"/>
      <c r="AG61" s="193"/>
      <c r="AH61" s="190"/>
      <c r="AI61" s="193"/>
      <c r="AJ61" s="192"/>
      <c r="AK61" s="194"/>
      <c r="AL61" s="163"/>
      <c r="AM61" s="165"/>
      <c r="AN61" t="str">
        <f t="shared" si="36"/>
        <v/>
      </c>
      <c r="CA61" s="29" t="str">
        <f t="shared" si="40"/>
        <v/>
      </c>
      <c r="CB61" s="29" t="str">
        <f t="shared" si="41"/>
        <v/>
      </c>
      <c r="CK61" s="30">
        <f t="shared" si="37"/>
        <v>0</v>
      </c>
      <c r="CL61" s="30">
        <f t="shared" si="38"/>
        <v>0</v>
      </c>
    </row>
    <row r="62" spans="1:91" x14ac:dyDescent="0.25">
      <c r="A62" s="940"/>
      <c r="B62" s="182" t="s">
        <v>42</v>
      </c>
      <c r="C62" s="186">
        <f t="shared" si="39"/>
        <v>0</v>
      </c>
      <c r="D62" s="54">
        <f t="shared" si="42"/>
        <v>0</v>
      </c>
      <c r="E62" s="187">
        <f t="shared" si="42"/>
        <v>0</v>
      </c>
      <c r="F62" s="195"/>
      <c r="G62" s="196"/>
      <c r="H62" s="95"/>
      <c r="I62" s="96"/>
      <c r="J62" s="95"/>
      <c r="K62" s="96"/>
      <c r="L62" s="95"/>
      <c r="M62" s="96"/>
      <c r="N62" s="197"/>
      <c r="O62" s="198"/>
      <c r="P62" s="197"/>
      <c r="Q62" s="198"/>
      <c r="R62" s="197"/>
      <c r="S62" s="198"/>
      <c r="T62" s="197"/>
      <c r="U62" s="198"/>
      <c r="V62" s="197"/>
      <c r="W62" s="198"/>
      <c r="X62" s="197"/>
      <c r="Y62" s="198"/>
      <c r="Z62" s="197"/>
      <c r="AA62" s="198"/>
      <c r="AB62" s="197"/>
      <c r="AC62" s="198"/>
      <c r="AD62" s="197"/>
      <c r="AE62" s="198"/>
      <c r="AF62" s="197"/>
      <c r="AG62" s="198"/>
      <c r="AH62" s="195"/>
      <c r="AI62" s="198"/>
      <c r="AJ62" s="197"/>
      <c r="AK62" s="199"/>
      <c r="AL62" s="188"/>
      <c r="AM62" s="189"/>
      <c r="AN62" t="str">
        <f t="shared" si="36"/>
        <v/>
      </c>
      <c r="CA62" s="29" t="str">
        <f t="shared" si="40"/>
        <v/>
      </c>
      <c r="CB62" s="29" t="str">
        <f t="shared" si="41"/>
        <v/>
      </c>
      <c r="CK62" s="30">
        <f t="shared" si="37"/>
        <v>0</v>
      </c>
      <c r="CL62" s="30">
        <f t="shared" si="38"/>
        <v>0</v>
      </c>
    </row>
    <row r="63" spans="1:91" ht="15" customHeight="1" x14ac:dyDescent="0.25">
      <c r="A63" s="809" t="s">
        <v>87</v>
      </c>
      <c r="B63" s="181" t="s">
        <v>38</v>
      </c>
      <c r="C63" s="18">
        <f t="shared" si="39"/>
        <v>0</v>
      </c>
      <c r="D63" s="19">
        <f t="shared" si="42"/>
        <v>0</v>
      </c>
      <c r="E63" s="20">
        <f t="shared" si="42"/>
        <v>0</v>
      </c>
      <c r="F63" s="190"/>
      <c r="G63" s="191"/>
      <c r="H63" s="21"/>
      <c r="I63" s="23"/>
      <c r="J63" s="21"/>
      <c r="K63" s="23"/>
      <c r="L63" s="21"/>
      <c r="M63" s="23"/>
      <c r="N63" s="192"/>
      <c r="O63" s="193"/>
      <c r="P63" s="192"/>
      <c r="Q63" s="193"/>
      <c r="R63" s="192"/>
      <c r="S63" s="193"/>
      <c r="T63" s="192"/>
      <c r="U63" s="193"/>
      <c r="V63" s="192"/>
      <c r="W63" s="193"/>
      <c r="X63" s="192"/>
      <c r="Y63" s="193"/>
      <c r="Z63" s="192"/>
      <c r="AA63" s="193"/>
      <c r="AB63" s="192"/>
      <c r="AC63" s="193"/>
      <c r="AD63" s="192"/>
      <c r="AE63" s="193"/>
      <c r="AF63" s="192"/>
      <c r="AG63" s="193"/>
      <c r="AH63" s="190"/>
      <c r="AI63" s="193"/>
      <c r="AJ63" s="192"/>
      <c r="AK63" s="194"/>
      <c r="AL63" s="163"/>
      <c r="AM63" s="165"/>
      <c r="AN63" t="str">
        <f t="shared" si="36"/>
        <v/>
      </c>
      <c r="CA63" s="29" t="str">
        <f t="shared" si="40"/>
        <v/>
      </c>
      <c r="CB63" s="29" t="str">
        <f t="shared" si="41"/>
        <v/>
      </c>
      <c r="CK63" s="30">
        <f t="shared" si="37"/>
        <v>0</v>
      </c>
      <c r="CL63" s="30">
        <f t="shared" si="38"/>
        <v>0</v>
      </c>
    </row>
    <row r="64" spans="1:91" x14ac:dyDescent="0.25">
      <c r="A64" s="810"/>
      <c r="B64" s="182" t="s">
        <v>52</v>
      </c>
      <c r="C64" s="32">
        <f t="shared" si="39"/>
        <v>0</v>
      </c>
      <c r="D64" s="33">
        <f t="shared" si="42"/>
        <v>0</v>
      </c>
      <c r="E64" s="34">
        <f t="shared" si="42"/>
        <v>0</v>
      </c>
      <c r="F64" s="200"/>
      <c r="G64" s="201"/>
      <c r="H64" s="35"/>
      <c r="I64" s="37"/>
      <c r="J64" s="35"/>
      <c r="K64" s="37"/>
      <c r="L64" s="35"/>
      <c r="M64" s="37"/>
      <c r="N64" s="202"/>
      <c r="O64" s="203"/>
      <c r="P64" s="202"/>
      <c r="Q64" s="203"/>
      <c r="R64" s="202"/>
      <c r="S64" s="203"/>
      <c r="T64" s="202"/>
      <c r="U64" s="203"/>
      <c r="V64" s="202"/>
      <c r="W64" s="203"/>
      <c r="X64" s="202"/>
      <c r="Y64" s="203"/>
      <c r="Z64" s="202"/>
      <c r="AA64" s="203"/>
      <c r="AB64" s="202"/>
      <c r="AC64" s="203"/>
      <c r="AD64" s="202"/>
      <c r="AE64" s="203"/>
      <c r="AF64" s="202"/>
      <c r="AG64" s="203"/>
      <c r="AH64" s="200"/>
      <c r="AI64" s="203"/>
      <c r="AJ64" s="202"/>
      <c r="AK64" s="204"/>
      <c r="AL64" s="183"/>
      <c r="AM64" s="184"/>
      <c r="AN64" t="str">
        <f t="shared" si="36"/>
        <v/>
      </c>
      <c r="CA64" s="29" t="str">
        <f t="shared" si="40"/>
        <v/>
      </c>
      <c r="CB64" s="29" t="str">
        <f t="shared" si="41"/>
        <v/>
      </c>
      <c r="CK64" s="30">
        <f t="shared" si="37"/>
        <v>0</v>
      </c>
      <c r="CL64" s="30">
        <f t="shared" si="38"/>
        <v>0</v>
      </c>
    </row>
    <row r="65" spans="1:90" x14ac:dyDescent="0.25">
      <c r="A65" s="810"/>
      <c r="B65" s="182" t="s">
        <v>39</v>
      </c>
      <c r="C65" s="32">
        <f t="shared" si="39"/>
        <v>0</v>
      </c>
      <c r="D65" s="33">
        <f t="shared" si="42"/>
        <v>0</v>
      </c>
      <c r="E65" s="34">
        <f t="shared" si="42"/>
        <v>0</v>
      </c>
      <c r="F65" s="200"/>
      <c r="G65" s="201"/>
      <c r="H65" s="35"/>
      <c r="I65" s="37"/>
      <c r="J65" s="35"/>
      <c r="K65" s="37"/>
      <c r="L65" s="35"/>
      <c r="M65" s="37"/>
      <c r="N65" s="202"/>
      <c r="O65" s="203"/>
      <c r="P65" s="202"/>
      <c r="Q65" s="203"/>
      <c r="R65" s="202"/>
      <c r="S65" s="203"/>
      <c r="T65" s="202"/>
      <c r="U65" s="203"/>
      <c r="V65" s="202"/>
      <c r="W65" s="203"/>
      <c r="X65" s="202"/>
      <c r="Y65" s="203"/>
      <c r="Z65" s="202"/>
      <c r="AA65" s="203"/>
      <c r="AB65" s="202"/>
      <c r="AC65" s="203"/>
      <c r="AD65" s="202"/>
      <c r="AE65" s="203"/>
      <c r="AF65" s="202"/>
      <c r="AG65" s="203"/>
      <c r="AH65" s="200"/>
      <c r="AI65" s="203"/>
      <c r="AJ65" s="202"/>
      <c r="AK65" s="204"/>
      <c r="AL65" s="183"/>
      <c r="AM65" s="184"/>
      <c r="AN65" t="str">
        <f t="shared" si="36"/>
        <v/>
      </c>
      <c r="CA65" s="29" t="str">
        <f t="shared" si="40"/>
        <v/>
      </c>
      <c r="CB65" s="29" t="str">
        <f t="shared" si="41"/>
        <v/>
      </c>
      <c r="CK65" s="30">
        <f t="shared" si="37"/>
        <v>0</v>
      </c>
      <c r="CL65" s="30">
        <f t="shared" si="38"/>
        <v>0</v>
      </c>
    </row>
    <row r="66" spans="1:90" x14ac:dyDescent="0.25">
      <c r="A66" s="940"/>
      <c r="B66" s="182" t="s">
        <v>42</v>
      </c>
      <c r="C66" s="186">
        <f t="shared" si="39"/>
        <v>0</v>
      </c>
      <c r="D66" s="54">
        <f t="shared" si="42"/>
        <v>0</v>
      </c>
      <c r="E66" s="187">
        <f t="shared" si="42"/>
        <v>0</v>
      </c>
      <c r="F66" s="195"/>
      <c r="G66" s="196"/>
      <c r="H66" s="95"/>
      <c r="I66" s="96"/>
      <c r="J66" s="95"/>
      <c r="K66" s="96"/>
      <c r="L66" s="95"/>
      <c r="M66" s="96"/>
      <c r="N66" s="197"/>
      <c r="O66" s="198"/>
      <c r="P66" s="197"/>
      <c r="Q66" s="198"/>
      <c r="R66" s="197"/>
      <c r="S66" s="198"/>
      <c r="T66" s="197"/>
      <c r="U66" s="198"/>
      <c r="V66" s="197"/>
      <c r="W66" s="198"/>
      <c r="X66" s="197"/>
      <c r="Y66" s="198"/>
      <c r="Z66" s="197"/>
      <c r="AA66" s="198"/>
      <c r="AB66" s="197"/>
      <c r="AC66" s="198"/>
      <c r="AD66" s="197"/>
      <c r="AE66" s="198"/>
      <c r="AF66" s="197"/>
      <c r="AG66" s="198"/>
      <c r="AH66" s="195"/>
      <c r="AI66" s="198"/>
      <c r="AJ66" s="197"/>
      <c r="AK66" s="199"/>
      <c r="AL66" s="188"/>
      <c r="AM66" s="189"/>
      <c r="AN66" t="str">
        <f t="shared" si="36"/>
        <v/>
      </c>
      <c r="CA66" s="29" t="str">
        <f t="shared" si="40"/>
        <v/>
      </c>
      <c r="CB66" s="29" t="str">
        <f t="shared" si="41"/>
        <v/>
      </c>
      <c r="CK66" s="30">
        <f t="shared" si="37"/>
        <v>0</v>
      </c>
      <c r="CL66" s="30">
        <f t="shared" si="38"/>
        <v>0</v>
      </c>
    </row>
    <row r="67" spans="1:90" x14ac:dyDescent="0.25">
      <c r="A67" s="809" t="s">
        <v>88</v>
      </c>
      <c r="B67" s="181" t="s">
        <v>38</v>
      </c>
      <c r="C67" s="18">
        <f t="shared" si="39"/>
        <v>0</v>
      </c>
      <c r="D67" s="19">
        <f t="shared" ref="D67:D76" si="43">SUM(H67+J67+L67+N67+P67+R67+T67+V67+X67+Z67+AB67+AD67+AF67+AH67+AJ67)</f>
        <v>0</v>
      </c>
      <c r="E67" s="20">
        <f t="shared" ref="E67:E76" si="44">SUM(I67+K67+M67+O67+Q67+S67+U67+W67+Y67+AA67+AC67+AE67+AG67+AI67+AK67)</f>
        <v>0</v>
      </c>
      <c r="F67" s="190"/>
      <c r="G67" s="193"/>
      <c r="H67" s="21"/>
      <c r="I67" s="23"/>
      <c r="J67" s="21"/>
      <c r="K67" s="23"/>
      <c r="L67" s="21"/>
      <c r="M67" s="23"/>
      <c r="N67" s="21"/>
      <c r="O67" s="23"/>
      <c r="P67" s="21"/>
      <c r="Q67" s="23"/>
      <c r="R67" s="21"/>
      <c r="S67" s="23"/>
      <c r="T67" s="21"/>
      <c r="U67" s="23"/>
      <c r="V67" s="21"/>
      <c r="W67" s="23"/>
      <c r="X67" s="21"/>
      <c r="Y67" s="23"/>
      <c r="Z67" s="21"/>
      <c r="AA67" s="23"/>
      <c r="AB67" s="21"/>
      <c r="AC67" s="23"/>
      <c r="AD67" s="21"/>
      <c r="AE67" s="23"/>
      <c r="AF67" s="21"/>
      <c r="AG67" s="23"/>
      <c r="AH67" s="21"/>
      <c r="AI67" s="23"/>
      <c r="AJ67" s="21"/>
      <c r="AK67" s="25"/>
      <c r="AL67" s="163"/>
      <c r="AM67" s="165"/>
      <c r="AN67" t="str">
        <f t="shared" si="36"/>
        <v/>
      </c>
      <c r="CA67" s="29" t="str">
        <f t="shared" si="40"/>
        <v/>
      </c>
      <c r="CB67" s="29" t="str">
        <f t="shared" si="41"/>
        <v/>
      </c>
      <c r="CK67" s="30">
        <f t="shared" si="37"/>
        <v>0</v>
      </c>
      <c r="CL67" s="30">
        <f t="shared" si="38"/>
        <v>0</v>
      </c>
    </row>
    <row r="68" spans="1:90" x14ac:dyDescent="0.25">
      <c r="A68" s="940"/>
      <c r="B68" s="182" t="s">
        <v>52</v>
      </c>
      <c r="C68" s="43">
        <f t="shared" si="39"/>
        <v>0</v>
      </c>
      <c r="D68" s="44">
        <f t="shared" si="43"/>
        <v>0</v>
      </c>
      <c r="E68" s="187">
        <f t="shared" si="44"/>
        <v>0</v>
      </c>
      <c r="F68" s="195"/>
      <c r="G68" s="198"/>
      <c r="H68" s="95"/>
      <c r="I68" s="96"/>
      <c r="J68" s="95"/>
      <c r="K68" s="96"/>
      <c r="L68" s="95"/>
      <c r="M68" s="96"/>
      <c r="N68" s="95"/>
      <c r="O68" s="96"/>
      <c r="P68" s="95"/>
      <c r="Q68" s="96"/>
      <c r="R68" s="95"/>
      <c r="S68" s="96"/>
      <c r="T68" s="95"/>
      <c r="U68" s="96"/>
      <c r="V68" s="95"/>
      <c r="W68" s="96"/>
      <c r="X68" s="95"/>
      <c r="Y68" s="96"/>
      <c r="Z68" s="95"/>
      <c r="AA68" s="96"/>
      <c r="AB68" s="95"/>
      <c r="AC68" s="96"/>
      <c r="AD68" s="95"/>
      <c r="AE68" s="96"/>
      <c r="AF68" s="95"/>
      <c r="AG68" s="96"/>
      <c r="AH68" s="95"/>
      <c r="AI68" s="96"/>
      <c r="AJ68" s="95"/>
      <c r="AK68" s="99"/>
      <c r="AL68" s="188"/>
      <c r="AM68" s="189"/>
      <c r="AN68" t="str">
        <f t="shared" si="36"/>
        <v/>
      </c>
      <c r="CA68" s="29" t="str">
        <f t="shared" si="40"/>
        <v/>
      </c>
      <c r="CB68" s="29" t="str">
        <f t="shared" si="41"/>
        <v/>
      </c>
      <c r="CK68" s="30">
        <f t="shared" si="37"/>
        <v>0</v>
      </c>
      <c r="CL68" s="30">
        <f t="shared" si="38"/>
        <v>0</v>
      </c>
    </row>
    <row r="69" spans="1:90" x14ac:dyDescent="0.25">
      <c r="A69" s="809" t="s">
        <v>89</v>
      </c>
      <c r="B69" s="181" t="s">
        <v>38</v>
      </c>
      <c r="C69" s="18">
        <f t="shared" si="39"/>
        <v>0</v>
      </c>
      <c r="D69" s="19">
        <f t="shared" si="43"/>
        <v>0</v>
      </c>
      <c r="E69" s="20">
        <f t="shared" si="44"/>
        <v>0</v>
      </c>
      <c r="F69" s="190"/>
      <c r="G69" s="191"/>
      <c r="H69" s="21"/>
      <c r="I69" s="23"/>
      <c r="J69" s="21"/>
      <c r="K69" s="23"/>
      <c r="L69" s="21"/>
      <c r="M69" s="23"/>
      <c r="N69" s="21"/>
      <c r="O69" s="23"/>
      <c r="P69" s="21"/>
      <c r="Q69" s="23"/>
      <c r="R69" s="21"/>
      <c r="S69" s="23"/>
      <c r="T69" s="21"/>
      <c r="U69" s="23"/>
      <c r="V69" s="21"/>
      <c r="W69" s="23"/>
      <c r="X69" s="21"/>
      <c r="Y69" s="23"/>
      <c r="Z69" s="21"/>
      <c r="AA69" s="23"/>
      <c r="AB69" s="21"/>
      <c r="AC69" s="23"/>
      <c r="AD69" s="21"/>
      <c r="AE69" s="23"/>
      <c r="AF69" s="21"/>
      <c r="AG69" s="23"/>
      <c r="AH69" s="21"/>
      <c r="AI69" s="23"/>
      <c r="AJ69" s="21"/>
      <c r="AK69" s="25"/>
      <c r="AL69" s="163"/>
      <c r="AM69" s="165"/>
      <c r="AN69" t="str">
        <f t="shared" si="36"/>
        <v/>
      </c>
      <c r="CA69" s="29" t="str">
        <f t="shared" si="40"/>
        <v/>
      </c>
      <c r="CB69" s="29" t="str">
        <f t="shared" si="41"/>
        <v/>
      </c>
      <c r="CK69" s="30">
        <f t="shared" si="37"/>
        <v>0</v>
      </c>
      <c r="CL69" s="30">
        <f t="shared" si="38"/>
        <v>0</v>
      </c>
    </row>
    <row r="70" spans="1:90" x14ac:dyDescent="0.25">
      <c r="A70" s="940"/>
      <c r="B70" s="182" t="s">
        <v>52</v>
      </c>
      <c r="C70" s="186">
        <f t="shared" si="39"/>
        <v>0</v>
      </c>
      <c r="D70" s="54">
        <f t="shared" si="43"/>
        <v>0</v>
      </c>
      <c r="E70" s="187">
        <f t="shared" si="44"/>
        <v>0</v>
      </c>
      <c r="F70" s="195"/>
      <c r="G70" s="196"/>
      <c r="H70" s="95"/>
      <c r="I70" s="96"/>
      <c r="J70" s="95"/>
      <c r="K70" s="96"/>
      <c r="L70" s="95"/>
      <c r="M70" s="96"/>
      <c r="N70" s="95"/>
      <c r="O70" s="96"/>
      <c r="P70" s="95"/>
      <c r="Q70" s="96"/>
      <c r="R70" s="95"/>
      <c r="S70" s="96"/>
      <c r="T70" s="95"/>
      <c r="U70" s="96"/>
      <c r="V70" s="95"/>
      <c r="W70" s="96"/>
      <c r="X70" s="95"/>
      <c r="Y70" s="96"/>
      <c r="Z70" s="95"/>
      <c r="AA70" s="96"/>
      <c r="AB70" s="95"/>
      <c r="AC70" s="96"/>
      <c r="AD70" s="95"/>
      <c r="AE70" s="96"/>
      <c r="AF70" s="95"/>
      <c r="AG70" s="96"/>
      <c r="AH70" s="95"/>
      <c r="AI70" s="96"/>
      <c r="AJ70" s="95"/>
      <c r="AK70" s="99"/>
      <c r="AL70" s="188"/>
      <c r="AM70" s="189"/>
      <c r="AN70" t="str">
        <f t="shared" si="36"/>
        <v/>
      </c>
      <c r="CA70" s="29" t="str">
        <f t="shared" si="40"/>
        <v/>
      </c>
      <c r="CB70" s="29" t="str">
        <f t="shared" si="41"/>
        <v/>
      </c>
      <c r="CK70" s="30">
        <f t="shared" si="37"/>
        <v>0</v>
      </c>
      <c r="CL70" s="30">
        <f t="shared" si="38"/>
        <v>0</v>
      </c>
    </row>
    <row r="71" spans="1:90" ht="15" customHeight="1" x14ac:dyDescent="0.25">
      <c r="A71" s="809" t="s">
        <v>90</v>
      </c>
      <c r="B71" s="181" t="s">
        <v>38</v>
      </c>
      <c r="C71" s="18">
        <f t="shared" si="39"/>
        <v>0</v>
      </c>
      <c r="D71" s="19">
        <f t="shared" si="43"/>
        <v>0</v>
      </c>
      <c r="E71" s="20">
        <f t="shared" si="44"/>
        <v>0</v>
      </c>
      <c r="F71" s="190"/>
      <c r="G71" s="191"/>
      <c r="H71" s="21"/>
      <c r="I71" s="23"/>
      <c r="J71" s="21"/>
      <c r="K71" s="23"/>
      <c r="L71" s="21"/>
      <c r="M71" s="23"/>
      <c r="N71" s="21"/>
      <c r="O71" s="23"/>
      <c r="P71" s="21"/>
      <c r="Q71" s="23"/>
      <c r="R71" s="21"/>
      <c r="S71" s="23"/>
      <c r="T71" s="21"/>
      <c r="U71" s="23"/>
      <c r="V71" s="21"/>
      <c r="W71" s="23"/>
      <c r="X71" s="21"/>
      <c r="Y71" s="23"/>
      <c r="Z71" s="21"/>
      <c r="AA71" s="23"/>
      <c r="AB71" s="21"/>
      <c r="AC71" s="23"/>
      <c r="AD71" s="21"/>
      <c r="AE71" s="23"/>
      <c r="AF71" s="21"/>
      <c r="AG71" s="23"/>
      <c r="AH71" s="21"/>
      <c r="AI71" s="23"/>
      <c r="AJ71" s="21"/>
      <c r="AK71" s="25"/>
      <c r="AL71" s="163"/>
      <c r="AM71" s="165"/>
      <c r="AN71" t="str">
        <f t="shared" si="36"/>
        <v/>
      </c>
      <c r="CA71" s="29" t="str">
        <f t="shared" si="40"/>
        <v/>
      </c>
      <c r="CB71" s="29" t="str">
        <f t="shared" si="41"/>
        <v/>
      </c>
      <c r="CK71" s="30">
        <f t="shared" si="37"/>
        <v>0</v>
      </c>
      <c r="CL71" s="30">
        <f t="shared" si="38"/>
        <v>0</v>
      </c>
    </row>
    <row r="72" spans="1:90" x14ac:dyDescent="0.25">
      <c r="A72" s="810"/>
      <c r="B72" s="182" t="s">
        <v>52</v>
      </c>
      <c r="C72" s="32">
        <f t="shared" si="39"/>
        <v>0</v>
      </c>
      <c r="D72" s="33">
        <f t="shared" si="43"/>
        <v>0</v>
      </c>
      <c r="E72" s="34">
        <f t="shared" si="44"/>
        <v>0</v>
      </c>
      <c r="F72" s="200"/>
      <c r="G72" s="201"/>
      <c r="H72" s="35"/>
      <c r="I72" s="37"/>
      <c r="J72" s="35"/>
      <c r="K72" s="37"/>
      <c r="L72" s="35"/>
      <c r="M72" s="37"/>
      <c r="N72" s="35"/>
      <c r="O72" s="37"/>
      <c r="P72" s="35"/>
      <c r="Q72" s="37"/>
      <c r="R72" s="35"/>
      <c r="S72" s="37"/>
      <c r="T72" s="35"/>
      <c r="U72" s="37"/>
      <c r="V72" s="35"/>
      <c r="W72" s="37"/>
      <c r="X72" s="35"/>
      <c r="Y72" s="37"/>
      <c r="Z72" s="35"/>
      <c r="AA72" s="37"/>
      <c r="AB72" s="35"/>
      <c r="AC72" s="37"/>
      <c r="AD72" s="35"/>
      <c r="AE72" s="37"/>
      <c r="AF72" s="35"/>
      <c r="AG72" s="37"/>
      <c r="AH72" s="35"/>
      <c r="AI72" s="37"/>
      <c r="AJ72" s="35"/>
      <c r="AK72" s="39"/>
      <c r="AL72" s="183"/>
      <c r="AM72" s="184"/>
      <c r="AN72" t="str">
        <f t="shared" si="36"/>
        <v/>
      </c>
      <c r="CA72" s="29" t="str">
        <f t="shared" si="40"/>
        <v/>
      </c>
      <c r="CB72" s="29" t="str">
        <f t="shared" si="41"/>
        <v/>
      </c>
      <c r="CK72" s="30">
        <f t="shared" si="37"/>
        <v>0</v>
      </c>
      <c r="CL72" s="30">
        <f t="shared" si="38"/>
        <v>0</v>
      </c>
    </row>
    <row r="73" spans="1:90" x14ac:dyDescent="0.25">
      <c r="A73" s="810"/>
      <c r="B73" s="182" t="s">
        <v>39</v>
      </c>
      <c r="C73" s="32">
        <f t="shared" si="39"/>
        <v>0</v>
      </c>
      <c r="D73" s="33">
        <f t="shared" si="43"/>
        <v>0</v>
      </c>
      <c r="E73" s="34">
        <f t="shared" si="44"/>
        <v>0</v>
      </c>
      <c r="F73" s="200"/>
      <c r="G73" s="201"/>
      <c r="H73" s="35"/>
      <c r="I73" s="37"/>
      <c r="J73" s="35"/>
      <c r="K73" s="37"/>
      <c r="L73" s="35"/>
      <c r="M73" s="37"/>
      <c r="N73" s="35"/>
      <c r="O73" s="37"/>
      <c r="P73" s="35"/>
      <c r="Q73" s="37"/>
      <c r="R73" s="35"/>
      <c r="S73" s="37"/>
      <c r="T73" s="35"/>
      <c r="U73" s="37"/>
      <c r="V73" s="35"/>
      <c r="W73" s="37"/>
      <c r="X73" s="35"/>
      <c r="Y73" s="37"/>
      <c r="Z73" s="35"/>
      <c r="AA73" s="37"/>
      <c r="AB73" s="35"/>
      <c r="AC73" s="37"/>
      <c r="AD73" s="35"/>
      <c r="AE73" s="37"/>
      <c r="AF73" s="35"/>
      <c r="AG73" s="37"/>
      <c r="AH73" s="35"/>
      <c r="AI73" s="37"/>
      <c r="AJ73" s="35"/>
      <c r="AK73" s="39"/>
      <c r="AL73" s="183"/>
      <c r="AM73" s="184"/>
      <c r="AN73" t="str">
        <f t="shared" si="36"/>
        <v/>
      </c>
      <c r="CA73" s="29" t="str">
        <f t="shared" si="40"/>
        <v/>
      </c>
      <c r="CB73" s="29" t="str">
        <f t="shared" si="41"/>
        <v/>
      </c>
      <c r="CK73" s="30">
        <f t="shared" si="37"/>
        <v>0</v>
      </c>
      <c r="CL73" s="30">
        <f t="shared" si="38"/>
        <v>0</v>
      </c>
    </row>
    <row r="74" spans="1:90" x14ac:dyDescent="0.25">
      <c r="A74" s="810"/>
      <c r="B74" s="182" t="s">
        <v>84</v>
      </c>
      <c r="C74" s="32">
        <f t="shared" si="39"/>
        <v>0</v>
      </c>
      <c r="D74" s="33">
        <f t="shared" si="43"/>
        <v>0</v>
      </c>
      <c r="E74" s="34">
        <f t="shared" si="44"/>
        <v>0</v>
      </c>
      <c r="F74" s="200"/>
      <c r="G74" s="201"/>
      <c r="H74" s="35"/>
      <c r="I74" s="37"/>
      <c r="J74" s="35"/>
      <c r="K74" s="37"/>
      <c r="L74" s="35"/>
      <c r="M74" s="37"/>
      <c r="N74" s="35"/>
      <c r="O74" s="37"/>
      <c r="P74" s="35"/>
      <c r="Q74" s="37"/>
      <c r="R74" s="35"/>
      <c r="S74" s="37"/>
      <c r="T74" s="35"/>
      <c r="U74" s="37"/>
      <c r="V74" s="35"/>
      <c r="W74" s="37"/>
      <c r="X74" s="35"/>
      <c r="Y74" s="37"/>
      <c r="Z74" s="35"/>
      <c r="AA74" s="37"/>
      <c r="AB74" s="35"/>
      <c r="AC74" s="37"/>
      <c r="AD74" s="35"/>
      <c r="AE74" s="37"/>
      <c r="AF74" s="35"/>
      <c r="AG74" s="37"/>
      <c r="AH74" s="35"/>
      <c r="AI74" s="37"/>
      <c r="AJ74" s="35"/>
      <c r="AK74" s="39"/>
      <c r="AL74" s="183"/>
      <c r="AM74" s="184"/>
      <c r="AN74" t="str">
        <f t="shared" si="36"/>
        <v/>
      </c>
      <c r="CA74" s="29" t="str">
        <f t="shared" si="40"/>
        <v/>
      </c>
      <c r="CB74" s="29" t="str">
        <f t="shared" si="41"/>
        <v/>
      </c>
      <c r="CK74" s="30">
        <f t="shared" si="37"/>
        <v>0</v>
      </c>
      <c r="CL74" s="30">
        <f t="shared" si="38"/>
        <v>0</v>
      </c>
    </row>
    <row r="75" spans="1:90" x14ac:dyDescent="0.25">
      <c r="A75" s="810"/>
      <c r="B75" s="182" t="s">
        <v>42</v>
      </c>
      <c r="C75" s="32">
        <f t="shared" si="39"/>
        <v>0</v>
      </c>
      <c r="D75" s="33">
        <f t="shared" si="43"/>
        <v>0</v>
      </c>
      <c r="E75" s="34">
        <f t="shared" si="44"/>
        <v>0</v>
      </c>
      <c r="F75" s="200"/>
      <c r="G75" s="201"/>
      <c r="H75" s="35"/>
      <c r="I75" s="37"/>
      <c r="J75" s="35"/>
      <c r="K75" s="37"/>
      <c r="L75" s="35"/>
      <c r="M75" s="37"/>
      <c r="N75" s="35"/>
      <c r="O75" s="37"/>
      <c r="P75" s="35"/>
      <c r="Q75" s="37"/>
      <c r="R75" s="35"/>
      <c r="S75" s="37"/>
      <c r="T75" s="35"/>
      <c r="U75" s="37"/>
      <c r="V75" s="35"/>
      <c r="W75" s="37"/>
      <c r="X75" s="35"/>
      <c r="Y75" s="37"/>
      <c r="Z75" s="35"/>
      <c r="AA75" s="37"/>
      <c r="AB75" s="35"/>
      <c r="AC75" s="37"/>
      <c r="AD75" s="35"/>
      <c r="AE75" s="37"/>
      <c r="AF75" s="35"/>
      <c r="AG75" s="37"/>
      <c r="AH75" s="35"/>
      <c r="AI75" s="37"/>
      <c r="AJ75" s="35"/>
      <c r="AK75" s="39"/>
      <c r="AL75" s="183"/>
      <c r="AM75" s="184"/>
      <c r="AN75" t="str">
        <f t="shared" si="36"/>
        <v/>
      </c>
      <c r="CA75" s="29" t="str">
        <f t="shared" si="40"/>
        <v/>
      </c>
      <c r="CB75" s="29" t="str">
        <f t="shared" si="41"/>
        <v/>
      </c>
      <c r="CK75" s="30">
        <f t="shared" si="37"/>
        <v>0</v>
      </c>
      <c r="CL75" s="30">
        <f t="shared" si="38"/>
        <v>0</v>
      </c>
    </row>
    <row r="76" spans="1:90" x14ac:dyDescent="0.25">
      <c r="A76" s="940"/>
      <c r="B76" s="185" t="s">
        <v>85</v>
      </c>
      <c r="C76" s="186">
        <f t="shared" si="39"/>
        <v>0</v>
      </c>
      <c r="D76" s="54">
        <f t="shared" si="43"/>
        <v>0</v>
      </c>
      <c r="E76" s="187">
        <f t="shared" si="44"/>
        <v>0</v>
      </c>
      <c r="F76" s="195"/>
      <c r="G76" s="196"/>
      <c r="H76" s="95"/>
      <c r="I76" s="96"/>
      <c r="J76" s="95"/>
      <c r="K76" s="96"/>
      <c r="L76" s="95"/>
      <c r="M76" s="96"/>
      <c r="N76" s="95"/>
      <c r="O76" s="96"/>
      <c r="P76" s="95"/>
      <c r="Q76" s="96"/>
      <c r="R76" s="95"/>
      <c r="S76" s="96"/>
      <c r="T76" s="95"/>
      <c r="U76" s="96"/>
      <c r="V76" s="95"/>
      <c r="W76" s="96"/>
      <c r="X76" s="95"/>
      <c r="Y76" s="96"/>
      <c r="Z76" s="95"/>
      <c r="AA76" s="96"/>
      <c r="AB76" s="95"/>
      <c r="AC76" s="96"/>
      <c r="AD76" s="95"/>
      <c r="AE76" s="96"/>
      <c r="AF76" s="95"/>
      <c r="AG76" s="96"/>
      <c r="AH76" s="95"/>
      <c r="AI76" s="96"/>
      <c r="AJ76" s="95"/>
      <c r="AK76" s="99"/>
      <c r="AL76" s="188"/>
      <c r="AM76" s="189"/>
      <c r="AN76" t="str">
        <f t="shared" si="36"/>
        <v/>
      </c>
      <c r="CA76" s="29" t="str">
        <f t="shared" si="40"/>
        <v/>
      </c>
      <c r="CB76" s="29" t="str">
        <f t="shared" si="41"/>
        <v/>
      </c>
      <c r="CK76" s="30">
        <f t="shared" si="37"/>
        <v>0</v>
      </c>
      <c r="CL76" s="30">
        <f t="shared" si="38"/>
        <v>0</v>
      </c>
    </row>
    <row r="77" spans="1:90" s="11" customFormat="1" ht="12" x14ac:dyDescent="0.2">
      <c r="A77" s="205" t="s">
        <v>91</v>
      </c>
      <c r="B77" s="206"/>
      <c r="C77" s="206"/>
      <c r="D77" s="482"/>
      <c r="E77" s="482"/>
      <c r="F77" s="482"/>
      <c r="G77" s="173"/>
      <c r="H77" s="173"/>
      <c r="I77" s="173"/>
    </row>
    <row r="78" spans="1:90" ht="15" customHeight="1" x14ac:dyDescent="0.25">
      <c r="A78" s="818" t="s">
        <v>92</v>
      </c>
      <c r="B78" s="813" t="s">
        <v>93</v>
      </c>
      <c r="C78" s="813"/>
      <c r="D78" s="813" t="s">
        <v>94</v>
      </c>
      <c r="E78" s="824"/>
      <c r="F78" s="812" t="s">
        <v>95</v>
      </c>
      <c r="G78" s="813"/>
      <c r="H78" s="812" t="s">
        <v>96</v>
      </c>
      <c r="I78" s="813"/>
    </row>
    <row r="79" spans="1:90" ht="21" x14ac:dyDescent="0.25">
      <c r="A79" s="942"/>
      <c r="B79" s="208" t="s">
        <v>97</v>
      </c>
      <c r="C79" s="209" t="s">
        <v>98</v>
      </c>
      <c r="D79" s="208" t="s">
        <v>97</v>
      </c>
      <c r="E79" s="210" t="s">
        <v>98</v>
      </c>
      <c r="F79" s="211" t="s">
        <v>97</v>
      </c>
      <c r="G79" s="209" t="s">
        <v>98</v>
      </c>
      <c r="H79" s="211" t="s">
        <v>97</v>
      </c>
      <c r="I79" s="209" t="s">
        <v>98</v>
      </c>
    </row>
    <row r="80" spans="1:90" x14ac:dyDescent="0.25">
      <c r="A80" s="212" t="s">
        <v>99</v>
      </c>
      <c r="B80" s="213"/>
      <c r="C80" s="214"/>
      <c r="D80" s="213"/>
      <c r="E80" s="215"/>
      <c r="F80" s="216"/>
      <c r="G80" s="214"/>
      <c r="H80" s="216"/>
      <c r="I80" s="214"/>
    </row>
    <row r="81" spans="1:9" x14ac:dyDescent="0.25">
      <c r="A81" s="217" t="s">
        <v>100</v>
      </c>
      <c r="B81" s="218"/>
      <c r="C81" s="219"/>
      <c r="D81" s="218"/>
      <c r="E81" s="220"/>
      <c r="F81" s="221"/>
      <c r="G81" s="219"/>
      <c r="H81" s="221"/>
      <c r="I81" s="219"/>
    </row>
    <row r="82" spans="1:9" x14ac:dyDescent="0.25">
      <c r="A82" s="217" t="s">
        <v>101</v>
      </c>
      <c r="B82" s="218"/>
      <c r="C82" s="219"/>
      <c r="D82" s="218"/>
      <c r="E82" s="220"/>
      <c r="F82" s="221"/>
      <c r="G82" s="219"/>
      <c r="H82" s="221"/>
      <c r="I82" s="219"/>
    </row>
    <row r="83" spans="1:9" x14ac:dyDescent="0.25">
      <c r="A83" s="222" t="s">
        <v>102</v>
      </c>
      <c r="B83" s="95"/>
      <c r="C83" s="198"/>
      <c r="D83" s="95"/>
      <c r="E83" s="199"/>
      <c r="F83" s="102"/>
      <c r="G83" s="198"/>
      <c r="H83" s="102"/>
      <c r="I83" s="198"/>
    </row>
    <row r="84" spans="1:9" s="11" customFormat="1" ht="12" x14ac:dyDescent="0.2">
      <c r="A84" s="103" t="s">
        <v>103</v>
      </c>
      <c r="B84" s="473"/>
      <c r="C84" s="473"/>
      <c r="D84" s="473"/>
    </row>
    <row r="85" spans="1:9" ht="31.5" x14ac:dyDescent="0.25">
      <c r="A85" s="223" t="s">
        <v>104</v>
      </c>
      <c r="B85" s="224" t="s">
        <v>105</v>
      </c>
      <c r="C85" s="225" t="s">
        <v>106</v>
      </c>
      <c r="D85" s="226" t="s">
        <v>107</v>
      </c>
    </row>
    <row r="86" spans="1:9" x14ac:dyDescent="0.25">
      <c r="A86" s="227" t="s">
        <v>108</v>
      </c>
      <c r="B86" s="228">
        <v>9</v>
      </c>
      <c r="C86" s="229">
        <v>11</v>
      </c>
      <c r="D86" s="230">
        <v>6</v>
      </c>
    </row>
    <row r="87" spans="1:9" x14ac:dyDescent="0.25">
      <c r="A87" s="217" t="s">
        <v>109</v>
      </c>
      <c r="B87" s="231"/>
      <c r="C87" s="232"/>
      <c r="D87" s="233"/>
    </row>
    <row r="88" spans="1:9" x14ac:dyDescent="0.25">
      <c r="A88" s="217" t="s">
        <v>110</v>
      </c>
      <c r="B88" s="231"/>
      <c r="C88" s="232"/>
      <c r="D88" s="233"/>
    </row>
    <row r="89" spans="1:9" x14ac:dyDescent="0.25">
      <c r="A89" s="234" t="s">
        <v>111</v>
      </c>
      <c r="B89" s="231"/>
      <c r="C89" s="232"/>
      <c r="D89" s="233"/>
    </row>
    <row r="90" spans="1:9" ht="22.5" x14ac:dyDescent="0.25">
      <c r="A90" s="235" t="s">
        <v>112</v>
      </c>
      <c r="B90" s="231"/>
      <c r="C90" s="232"/>
      <c r="D90" s="233"/>
    </row>
    <row r="91" spans="1:9" ht="22.5" x14ac:dyDescent="0.25">
      <c r="A91" s="235" t="s">
        <v>113</v>
      </c>
      <c r="B91" s="236"/>
      <c r="C91" s="232"/>
      <c r="D91" s="233"/>
    </row>
    <row r="92" spans="1:9" ht="22.5" x14ac:dyDescent="0.25">
      <c r="A92" s="235" t="s">
        <v>114</v>
      </c>
      <c r="B92" s="231"/>
      <c r="C92" s="232"/>
      <c r="D92" s="233"/>
    </row>
    <row r="93" spans="1:9" x14ac:dyDescent="0.25">
      <c r="A93" s="237" t="s">
        <v>115</v>
      </c>
      <c r="B93" s="238"/>
      <c r="C93" s="239"/>
      <c r="D93" s="240"/>
    </row>
    <row r="94" spans="1:9" s="11" customFormat="1" ht="12" x14ac:dyDescent="0.2">
      <c r="A94" s="476" t="s">
        <v>116</v>
      </c>
      <c r="B94" s="155"/>
      <c r="C94" s="155"/>
      <c r="D94" s="155"/>
      <c r="E94" s="8"/>
      <c r="F94" s="155"/>
    </row>
    <row r="95" spans="1:9" ht="15" customHeight="1" x14ac:dyDescent="0.25">
      <c r="A95" s="772" t="s">
        <v>117</v>
      </c>
      <c r="B95" s="814" t="s">
        <v>118</v>
      </c>
      <c r="C95" s="816" t="s">
        <v>119</v>
      </c>
      <c r="D95" s="801" t="s">
        <v>120</v>
      </c>
      <c r="E95" s="806" t="s">
        <v>121</v>
      </c>
      <c r="F95" s="812"/>
    </row>
    <row r="96" spans="1:9" x14ac:dyDescent="0.25">
      <c r="A96" s="924"/>
      <c r="B96" s="941"/>
      <c r="C96" s="817"/>
      <c r="D96" s="939"/>
      <c r="E96" s="208" t="s">
        <v>122</v>
      </c>
      <c r="F96" s="241" t="s">
        <v>123</v>
      </c>
    </row>
    <row r="97" spans="1:16" x14ac:dyDescent="0.25">
      <c r="A97" s="242" t="s">
        <v>124</v>
      </c>
      <c r="B97" s="35">
        <v>37</v>
      </c>
      <c r="C97" s="41">
        <v>3</v>
      </c>
      <c r="D97" s="22">
        <v>40</v>
      </c>
      <c r="E97" s="21">
        <v>0</v>
      </c>
      <c r="F97" s="22">
        <v>0</v>
      </c>
    </row>
    <row r="98" spans="1:16" x14ac:dyDescent="0.25">
      <c r="A98" s="243" t="s">
        <v>125</v>
      </c>
      <c r="B98" s="35"/>
      <c r="C98" s="41"/>
      <c r="D98" s="36"/>
      <c r="E98" s="35"/>
      <c r="F98" s="36"/>
    </row>
    <row r="99" spans="1:16" x14ac:dyDescent="0.25">
      <c r="A99" s="243" t="s">
        <v>126</v>
      </c>
      <c r="B99" s="35"/>
      <c r="C99" s="41"/>
      <c r="D99" s="36"/>
      <c r="E99" s="35"/>
      <c r="F99" s="36"/>
    </row>
    <row r="100" spans="1:16" x14ac:dyDescent="0.25">
      <c r="A100" s="243" t="s">
        <v>127</v>
      </c>
      <c r="B100" s="35"/>
      <c r="C100" s="41"/>
      <c r="D100" s="36"/>
      <c r="E100" s="35"/>
      <c r="F100" s="36"/>
    </row>
    <row r="101" spans="1:16" x14ac:dyDescent="0.25">
      <c r="A101" s="243" t="s">
        <v>128</v>
      </c>
      <c r="B101" s="35"/>
      <c r="C101" s="41"/>
      <c r="D101" s="36"/>
      <c r="E101" s="35"/>
      <c r="F101" s="36"/>
    </row>
    <row r="102" spans="1:16" x14ac:dyDescent="0.25">
      <c r="A102" s="244" t="s">
        <v>48</v>
      </c>
      <c r="B102" s="245">
        <f>SUM(B97:B101)</f>
        <v>37</v>
      </c>
      <c r="C102" s="246">
        <f>SUM(C97:C101)</f>
        <v>3</v>
      </c>
      <c r="D102" s="247">
        <f>SUM(D97:D101)</f>
        <v>40</v>
      </c>
      <c r="E102" s="245">
        <f>SUM(E97:E101)</f>
        <v>0</v>
      </c>
      <c r="F102" s="248">
        <f>SUM(F97:F101)</f>
        <v>0</v>
      </c>
    </row>
    <row r="103" spans="1:16" x14ac:dyDescent="0.25">
      <c r="A103" s="476" t="s">
        <v>129</v>
      </c>
      <c r="B103" s="155"/>
      <c r="C103" s="155"/>
      <c r="D103" s="155"/>
      <c r="E103" s="8"/>
      <c r="F103" s="155"/>
    </row>
    <row r="104" spans="1:16" ht="15" customHeight="1" x14ac:dyDescent="0.25">
      <c r="A104" s="772" t="s">
        <v>130</v>
      </c>
      <c r="B104" s="814" t="s">
        <v>118</v>
      </c>
      <c r="C104" s="801" t="s">
        <v>119</v>
      </c>
      <c r="D104" s="799" t="s">
        <v>120</v>
      </c>
      <c r="E104" s="820" t="s">
        <v>8</v>
      </c>
      <c r="F104" s="822" t="s">
        <v>9</v>
      </c>
    </row>
    <row r="105" spans="1:16" x14ac:dyDescent="0.25">
      <c r="A105" s="924"/>
      <c r="B105" s="941"/>
      <c r="C105" s="939"/>
      <c r="D105" s="937"/>
      <c r="E105" s="943"/>
      <c r="F105" s="823"/>
    </row>
    <row r="106" spans="1:16" x14ac:dyDescent="0.25">
      <c r="A106" s="242" t="s">
        <v>131</v>
      </c>
      <c r="B106" s="21">
        <v>17</v>
      </c>
      <c r="C106" s="36"/>
      <c r="D106" s="249">
        <v>17</v>
      </c>
      <c r="E106" s="26">
        <v>0</v>
      </c>
      <c r="F106" s="22">
        <v>0</v>
      </c>
    </row>
    <row r="107" spans="1:16" ht="21" x14ac:dyDescent="0.25">
      <c r="A107" s="243" t="s">
        <v>132</v>
      </c>
      <c r="B107" s="35"/>
      <c r="C107" s="36"/>
      <c r="D107" s="250"/>
      <c r="E107" s="40"/>
      <c r="F107" s="36"/>
    </row>
    <row r="108" spans="1:16" x14ac:dyDescent="0.25">
      <c r="A108" s="243" t="s">
        <v>133</v>
      </c>
      <c r="B108" s="35">
        <v>9</v>
      </c>
      <c r="C108" s="36">
        <v>25</v>
      </c>
      <c r="D108" s="250">
        <v>34</v>
      </c>
      <c r="E108" s="42">
        <v>0</v>
      </c>
      <c r="F108" s="36">
        <v>0</v>
      </c>
    </row>
    <row r="109" spans="1:16" x14ac:dyDescent="0.25">
      <c r="A109" s="244" t="s">
        <v>48</v>
      </c>
      <c r="B109" s="245">
        <f>SUM(B106:B108)</f>
        <v>26</v>
      </c>
      <c r="C109" s="247">
        <f>SUM(C106:C108)</f>
        <v>25</v>
      </c>
      <c r="D109" s="251">
        <f>SUM(D106:D108)</f>
        <v>51</v>
      </c>
      <c r="E109" s="252">
        <f>SUM(E106:E108)</f>
        <v>0</v>
      </c>
      <c r="F109" s="248">
        <f>SUM(F106:F108)</f>
        <v>0</v>
      </c>
    </row>
    <row r="110" spans="1:16" s="11" customFormat="1" ht="12" x14ac:dyDescent="0.2">
      <c r="A110" s="483" t="s">
        <v>134</v>
      </c>
      <c r="B110" s="10"/>
      <c r="C110" s="10"/>
      <c r="D110" s="10"/>
      <c r="E110" s="484"/>
      <c r="F110" s="485"/>
      <c r="G110" s="484"/>
      <c r="H110" s="484"/>
      <c r="I110" s="484"/>
      <c r="J110" s="484"/>
      <c r="K110" s="484"/>
      <c r="L110" s="484"/>
      <c r="M110" s="484"/>
      <c r="N110" s="155"/>
      <c r="O110" s="155"/>
      <c r="P110" s="155"/>
    </row>
    <row r="111" spans="1:16" ht="15" customHeight="1" x14ac:dyDescent="0.25">
      <c r="A111" s="752" t="s">
        <v>3</v>
      </c>
      <c r="B111" s="755" t="s">
        <v>5</v>
      </c>
      <c r="C111" s="756"/>
      <c r="D111" s="757"/>
      <c r="E111" s="761" t="s">
        <v>6</v>
      </c>
      <c r="F111" s="762"/>
      <c r="G111" s="762"/>
      <c r="H111" s="762"/>
      <c r="I111" s="762"/>
      <c r="J111" s="762"/>
      <c r="K111" s="762"/>
      <c r="L111" s="762"/>
      <c r="M111" s="762"/>
      <c r="N111" s="256"/>
      <c r="O111" s="757" t="s">
        <v>10</v>
      </c>
      <c r="P111" s="757" t="s">
        <v>11</v>
      </c>
    </row>
    <row r="112" spans="1:16" x14ac:dyDescent="0.25">
      <c r="A112" s="753"/>
      <c r="B112" s="945"/>
      <c r="C112" s="946"/>
      <c r="D112" s="947"/>
      <c r="E112" s="761" t="s">
        <v>15</v>
      </c>
      <c r="F112" s="775"/>
      <c r="G112" s="761" t="s">
        <v>16</v>
      </c>
      <c r="H112" s="775"/>
      <c r="I112" s="761" t="s">
        <v>17</v>
      </c>
      <c r="J112" s="775"/>
      <c r="K112" s="761" t="s">
        <v>18</v>
      </c>
      <c r="L112" s="775"/>
      <c r="M112" s="761" t="s">
        <v>19</v>
      </c>
      <c r="N112" s="763"/>
      <c r="O112" s="779"/>
      <c r="P112" s="779"/>
    </row>
    <row r="113" spans="1:90" x14ac:dyDescent="0.25">
      <c r="A113" s="944"/>
      <c r="B113" s="257" t="s">
        <v>34</v>
      </c>
      <c r="C113" s="258" t="s">
        <v>35</v>
      </c>
      <c r="D113" s="486" t="s">
        <v>36</v>
      </c>
      <c r="E113" s="15" t="s">
        <v>35</v>
      </c>
      <c r="F113" s="107" t="s">
        <v>36</v>
      </c>
      <c r="G113" s="15" t="s">
        <v>35</v>
      </c>
      <c r="H113" s="107" t="s">
        <v>36</v>
      </c>
      <c r="I113" s="15" t="s">
        <v>35</v>
      </c>
      <c r="J113" s="107" t="s">
        <v>36</v>
      </c>
      <c r="K113" s="15" t="s">
        <v>35</v>
      </c>
      <c r="L113" s="107" t="s">
        <v>36</v>
      </c>
      <c r="M113" s="15" t="s">
        <v>35</v>
      </c>
      <c r="N113" s="109" t="s">
        <v>36</v>
      </c>
      <c r="O113" s="947"/>
      <c r="P113" s="947"/>
    </row>
    <row r="114" spans="1:90" x14ac:dyDescent="0.25">
      <c r="A114" s="90" t="s">
        <v>135</v>
      </c>
      <c r="B114" s="18">
        <f>SUM(C114:D114)</f>
        <v>0</v>
      </c>
      <c r="C114" s="260">
        <f t="shared" ref="C114:D116" si="45">SUM(E114+G114+I114+K114+M114)</f>
        <v>0</v>
      </c>
      <c r="D114" s="20">
        <f>SUM(F114+H114+J114+L114+N114)</f>
        <v>0</v>
      </c>
      <c r="E114" s="229"/>
      <c r="F114" s="230"/>
      <c r="G114" s="229"/>
      <c r="H114" s="230"/>
      <c r="I114" s="229"/>
      <c r="J114" s="261"/>
      <c r="K114" s="229"/>
      <c r="L114" s="261"/>
      <c r="M114" s="262"/>
      <c r="N114" s="263"/>
      <c r="O114" s="230"/>
      <c r="P114" s="230"/>
      <c r="Q114" t="str">
        <f>CA114&amp;CB114</f>
        <v/>
      </c>
      <c r="CA114" s="29" t="str">
        <f>IF(AND($B114&gt;0,O114="")," * No olvide digitar la variable Pueblos Originarios. Digite cero si no tiene.",IF(O114&gt;$B114,"* La variable Pueblos Originarios no puede ser mayor al Total Ambos Sexos.",""))</f>
        <v/>
      </c>
      <c r="CB114" s="29" t="str">
        <f>IF(AND($B114&gt;0,P114="")," * No olvide digitar la variable Migrantes. Digite cero si no tiene.",IF(P114&gt;$B114,"* La variable Migrantes no puede ser mayor al Total Ambos Sexos.",""))</f>
        <v/>
      </c>
      <c r="CK114" s="30">
        <f>IF(AND(B114&gt;0,O114=""),1,IF(O114&gt;B114,1,0))</f>
        <v>0</v>
      </c>
      <c r="CL114" s="30">
        <f>IF(AND(B114&gt;0,P114=""),1,IF(P114&gt;B114,1,0))</f>
        <v>0</v>
      </c>
    </row>
    <row r="115" spans="1:90" ht="21" x14ac:dyDescent="0.25">
      <c r="A115" s="243" t="s">
        <v>136</v>
      </c>
      <c r="B115" s="32">
        <f>SUM(C115:D115)</f>
        <v>0</v>
      </c>
      <c r="C115" s="264">
        <f t="shared" si="45"/>
        <v>0</v>
      </c>
      <c r="D115" s="34">
        <f t="shared" si="45"/>
        <v>0</v>
      </c>
      <c r="E115" s="232"/>
      <c r="F115" s="233"/>
      <c r="G115" s="232"/>
      <c r="H115" s="233"/>
      <c r="I115" s="232"/>
      <c r="J115" s="233"/>
      <c r="K115" s="232"/>
      <c r="L115" s="233"/>
      <c r="M115" s="265"/>
      <c r="N115" s="266"/>
      <c r="O115" s="233"/>
      <c r="P115" s="233"/>
      <c r="Q115" t="str">
        <f>CA115&amp;CB115</f>
        <v/>
      </c>
      <c r="CA115" s="29" t="str">
        <f t="shared" ref="CA115:CA116" si="46">IF(AND($B115&gt;0,O115="")," * No olvide digitar la variable Pueblos Originarios. Digite cero si no tiene.",IF(O115&gt;$B115,"* La variable Pueblos Originarios no puede ser mayor al Total Ambos Sexos.",""))</f>
        <v/>
      </c>
      <c r="CB115" s="29" t="str">
        <f t="shared" ref="CB115:CB116" si="47">IF(AND($B115&gt;0,P115="")," * No olvide digitar la variable Migrantes. Digite cero si no tiene.",IF(P115&gt;$B115,"* La variable Migrantes no puede ser mayor al Total Ambos Sexos.",""))</f>
        <v/>
      </c>
      <c r="CK115" s="30">
        <f>IF(AND(B115&gt;0,O115=""),1,IF(O115&gt;B115,1,0))</f>
        <v>0</v>
      </c>
      <c r="CL115" s="30">
        <f>IF(AND(B115&gt;0,P115=""),1,IF(P115&gt;B115,1,0))</f>
        <v>0</v>
      </c>
    </row>
    <row r="116" spans="1:90" ht="21" x14ac:dyDescent="0.25">
      <c r="A116" s="487" t="s">
        <v>137</v>
      </c>
      <c r="B116" s="488">
        <f>SUM(C116:D116)</f>
        <v>0</v>
      </c>
      <c r="C116" s="489">
        <f t="shared" si="45"/>
        <v>0</v>
      </c>
      <c r="D116" s="490">
        <f t="shared" si="45"/>
        <v>0</v>
      </c>
      <c r="E116" s="491"/>
      <c r="F116" s="492"/>
      <c r="G116" s="491"/>
      <c r="H116" s="273"/>
      <c r="I116" s="491"/>
      <c r="J116" s="492"/>
      <c r="K116" s="491"/>
      <c r="L116" s="492"/>
      <c r="M116" s="493"/>
      <c r="N116" s="275"/>
      <c r="O116" s="492"/>
      <c r="P116" s="492"/>
      <c r="Q116" t="str">
        <f>CA116&amp;CB116</f>
        <v/>
      </c>
      <c r="CA116" s="29" t="str">
        <f t="shared" si="46"/>
        <v/>
      </c>
      <c r="CB116" s="29" t="str">
        <f t="shared" si="47"/>
        <v/>
      </c>
      <c r="CK116" s="30">
        <f>IF(AND(B116&gt;0,O116=""),1,IF(O116&gt;B116,1,0))</f>
        <v>0</v>
      </c>
      <c r="CL116" s="30">
        <f>IF(AND(B116&gt;0,P116=""),1,IF(P116&gt;B116,1,0))</f>
        <v>0</v>
      </c>
    </row>
    <row r="117" spans="1:90" s="11" customFormat="1" ht="12" x14ac:dyDescent="0.2">
      <c r="A117" s="5" t="s">
        <v>138</v>
      </c>
      <c r="D117" s="10"/>
    </row>
    <row r="118" spans="1:90" ht="15" customHeight="1" x14ac:dyDescent="0.25">
      <c r="A118" s="772" t="s">
        <v>139</v>
      </c>
      <c r="B118" s="767" t="s">
        <v>140</v>
      </c>
      <c r="C118" s="831"/>
      <c r="D118" s="769"/>
      <c r="E118" s="832" t="s">
        <v>141</v>
      </c>
    </row>
    <row r="119" spans="1:90" x14ac:dyDescent="0.25">
      <c r="A119" s="948"/>
      <c r="B119" s="257" t="s">
        <v>142</v>
      </c>
      <c r="C119" s="276" t="s">
        <v>143</v>
      </c>
      <c r="D119" s="277" t="s">
        <v>144</v>
      </c>
      <c r="E119" s="833"/>
    </row>
    <row r="120" spans="1:90" x14ac:dyDescent="0.25">
      <c r="A120" s="244" t="s">
        <v>48</v>
      </c>
      <c r="B120" s="278"/>
      <c r="C120" s="279"/>
      <c r="D120" s="280"/>
      <c r="E120" s="281"/>
    </row>
    <row r="121" spans="1:90" s="11" customFormat="1" ht="12" x14ac:dyDescent="0.2">
      <c r="A121" s="483" t="s">
        <v>145</v>
      </c>
      <c r="B121" s="10"/>
      <c r="C121" s="10"/>
      <c r="D121" s="8"/>
      <c r="E121" s="8"/>
      <c r="F121" s="8"/>
      <c r="G121" s="8"/>
      <c r="H121" s="484"/>
      <c r="I121" s="484"/>
      <c r="J121" s="484"/>
    </row>
    <row r="122" spans="1:90" x14ac:dyDescent="0.25">
      <c r="A122" s="752" t="s">
        <v>3</v>
      </c>
      <c r="B122" s="755" t="s">
        <v>5</v>
      </c>
      <c r="C122" s="756"/>
      <c r="D122" s="757"/>
      <c r="E122" s="829" t="s">
        <v>146</v>
      </c>
      <c r="F122" s="829"/>
      <c r="G122" s="829" t="s">
        <v>147</v>
      </c>
      <c r="H122" s="829"/>
      <c r="I122" s="829" t="s">
        <v>148</v>
      </c>
      <c r="J122" s="829"/>
    </row>
    <row r="123" spans="1:90" x14ac:dyDescent="0.25">
      <c r="A123" s="944"/>
      <c r="B123" s="257" t="s">
        <v>34</v>
      </c>
      <c r="C123" s="276" t="s">
        <v>35</v>
      </c>
      <c r="D123" s="107" t="s">
        <v>36</v>
      </c>
      <c r="E123" s="15" t="s">
        <v>35</v>
      </c>
      <c r="F123" s="107" t="s">
        <v>36</v>
      </c>
      <c r="G123" s="15" t="s">
        <v>35</v>
      </c>
      <c r="H123" s="107" t="s">
        <v>36</v>
      </c>
      <c r="I123" s="15" t="s">
        <v>35</v>
      </c>
      <c r="J123" s="107" t="s">
        <v>36</v>
      </c>
    </row>
    <row r="124" spans="1:90" ht="21" x14ac:dyDescent="0.25">
      <c r="A124" s="115" t="s">
        <v>149</v>
      </c>
      <c r="B124" s="18">
        <f>SUM(C124:D124)</f>
        <v>0</v>
      </c>
      <c r="C124" s="260">
        <f>+E124+G124+I124</f>
        <v>0</v>
      </c>
      <c r="D124" s="20">
        <f>+F124+H124+J124</f>
        <v>0</v>
      </c>
      <c r="E124" s="229"/>
      <c r="F124" s="230"/>
      <c r="G124" s="229"/>
      <c r="H124" s="230"/>
      <c r="I124" s="229"/>
      <c r="J124" s="261"/>
    </row>
    <row r="125" spans="1:90" ht="21" x14ac:dyDescent="0.25">
      <c r="A125" s="282" t="s">
        <v>150</v>
      </c>
      <c r="B125" s="283">
        <f>SUM(C125:D125)</f>
        <v>0</v>
      </c>
      <c r="C125" s="284">
        <f t="shared" ref="C125:D126" si="48">+E125+G125+I125</f>
        <v>0</v>
      </c>
      <c r="D125" s="285">
        <f t="shared" si="48"/>
        <v>0</v>
      </c>
      <c r="E125" s="286"/>
      <c r="F125" s="287"/>
      <c r="G125" s="286"/>
      <c r="H125" s="287"/>
      <c r="I125" s="286"/>
      <c r="J125" s="288"/>
    </row>
    <row r="126" spans="1:90" ht="31.5" x14ac:dyDescent="0.25">
      <c r="A126" s="147" t="s">
        <v>151</v>
      </c>
      <c r="B126" s="488">
        <f>SUM(C126:D126)</f>
        <v>0</v>
      </c>
      <c r="C126" s="489">
        <f t="shared" si="48"/>
        <v>0</v>
      </c>
      <c r="D126" s="490">
        <f t="shared" si="48"/>
        <v>0</v>
      </c>
      <c r="E126" s="491"/>
      <c r="F126" s="492"/>
      <c r="G126" s="491"/>
      <c r="H126" s="273"/>
      <c r="I126" s="491"/>
      <c r="J126" s="492"/>
    </row>
    <row r="127" spans="1:90" s="11" customFormat="1" ht="12" x14ac:dyDescent="0.2">
      <c r="A127" s="483" t="s">
        <v>152</v>
      </c>
      <c r="B127" s="289"/>
      <c r="C127" s="290"/>
      <c r="D127" s="290"/>
      <c r="E127" s="8"/>
      <c r="F127" s="494"/>
      <c r="G127" s="495"/>
      <c r="H127" s="495"/>
    </row>
    <row r="128" spans="1:90" ht="15" customHeight="1" x14ac:dyDescent="0.25">
      <c r="A128" s="757" t="s">
        <v>3</v>
      </c>
      <c r="B128" s="752" t="s">
        <v>48</v>
      </c>
      <c r="C128" s="755" t="s">
        <v>153</v>
      </c>
      <c r="D128" s="757"/>
      <c r="E128" s="755" t="s">
        <v>154</v>
      </c>
      <c r="F128" s="757"/>
      <c r="G128" s="761" t="s">
        <v>155</v>
      </c>
      <c r="H128" s="762"/>
      <c r="I128" s="775"/>
    </row>
    <row r="129" spans="1:93" ht="42" x14ac:dyDescent="0.25">
      <c r="A129" s="947"/>
      <c r="B129" s="944"/>
      <c r="C129" s="15" t="s">
        <v>35</v>
      </c>
      <c r="D129" s="293" t="s">
        <v>36</v>
      </c>
      <c r="E129" s="160" t="s">
        <v>156</v>
      </c>
      <c r="F129" s="107" t="s">
        <v>157</v>
      </c>
      <c r="G129" s="160" t="s">
        <v>158</v>
      </c>
      <c r="H129" s="106" t="s">
        <v>159</v>
      </c>
      <c r="I129" s="107" t="s">
        <v>160</v>
      </c>
    </row>
    <row r="130" spans="1:93" x14ac:dyDescent="0.25">
      <c r="A130" s="294" t="s">
        <v>161</v>
      </c>
      <c r="B130" s="295">
        <f>SUM(C130:D130)</f>
        <v>0</v>
      </c>
      <c r="C130" s="296"/>
      <c r="D130" s="297"/>
      <c r="E130" s="296"/>
      <c r="F130" s="298"/>
      <c r="G130" s="296"/>
      <c r="H130" s="296"/>
      <c r="I130" s="298"/>
    </row>
    <row r="131" spans="1:93" s="11" customFormat="1" ht="12" x14ac:dyDescent="0.2">
      <c r="A131" s="299" t="s">
        <v>162</v>
      </c>
      <c r="C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</row>
    <row r="132" spans="1:93" ht="15" customHeight="1" x14ac:dyDescent="0.25">
      <c r="A132" s="752" t="s">
        <v>3</v>
      </c>
      <c r="B132" s="752" t="s">
        <v>4</v>
      </c>
      <c r="C132" s="755" t="s">
        <v>5</v>
      </c>
      <c r="D132" s="756"/>
      <c r="E132" s="757"/>
      <c r="F132" s="761" t="s">
        <v>6</v>
      </c>
      <c r="G132" s="762"/>
      <c r="H132" s="762"/>
      <c r="I132" s="762"/>
      <c r="J132" s="762"/>
      <c r="K132" s="762"/>
      <c r="L132" s="762"/>
      <c r="M132" s="762"/>
      <c r="N132" s="762"/>
      <c r="O132" s="762"/>
      <c r="P132" s="762"/>
      <c r="Q132" s="762"/>
      <c r="R132" s="762"/>
      <c r="S132" s="762"/>
      <c r="T132" s="762"/>
      <c r="U132" s="762"/>
      <c r="V132" s="762"/>
      <c r="W132" s="762"/>
      <c r="X132" s="762"/>
      <c r="Y132" s="762"/>
      <c r="Z132" s="762"/>
      <c r="AA132" s="762"/>
      <c r="AB132" s="762"/>
      <c r="AC132" s="762"/>
      <c r="AD132" s="762"/>
      <c r="AE132" s="762"/>
      <c r="AF132" s="762"/>
      <c r="AG132" s="762"/>
      <c r="AH132" s="762"/>
      <c r="AI132" s="762"/>
      <c r="AJ132" s="762"/>
      <c r="AK132" s="762"/>
      <c r="AL132" s="762"/>
      <c r="AM132" s="763"/>
      <c r="AN132" s="764" t="s">
        <v>7</v>
      </c>
      <c r="AO132" s="776" t="s">
        <v>163</v>
      </c>
      <c r="AP132" s="776" t="s">
        <v>9</v>
      </c>
      <c r="AQ132" s="776" t="s">
        <v>10</v>
      </c>
      <c r="AR132" s="757" t="s">
        <v>11</v>
      </c>
    </row>
    <row r="133" spans="1:93" x14ac:dyDescent="0.25">
      <c r="A133" s="753"/>
      <c r="B133" s="753"/>
      <c r="C133" s="945"/>
      <c r="D133" s="946"/>
      <c r="E133" s="947"/>
      <c r="F133" s="761" t="s">
        <v>15</v>
      </c>
      <c r="G133" s="775"/>
      <c r="H133" s="761" t="s">
        <v>16</v>
      </c>
      <c r="I133" s="775"/>
      <c r="J133" s="761" t="s">
        <v>17</v>
      </c>
      <c r="K133" s="775"/>
      <c r="L133" s="761" t="s">
        <v>18</v>
      </c>
      <c r="M133" s="775"/>
      <c r="N133" s="761" t="s">
        <v>19</v>
      </c>
      <c r="O133" s="775"/>
      <c r="P133" s="767" t="s">
        <v>20</v>
      </c>
      <c r="Q133" s="768"/>
      <c r="R133" s="767" t="s">
        <v>21</v>
      </c>
      <c r="S133" s="768"/>
      <c r="T133" s="767" t="s">
        <v>22</v>
      </c>
      <c r="U133" s="768"/>
      <c r="V133" s="767" t="s">
        <v>23</v>
      </c>
      <c r="W133" s="768"/>
      <c r="X133" s="767" t="s">
        <v>24</v>
      </c>
      <c r="Y133" s="768"/>
      <c r="Z133" s="767" t="s">
        <v>25</v>
      </c>
      <c r="AA133" s="768"/>
      <c r="AB133" s="767" t="s">
        <v>26</v>
      </c>
      <c r="AC133" s="768"/>
      <c r="AD133" s="767" t="s">
        <v>27</v>
      </c>
      <c r="AE133" s="768"/>
      <c r="AF133" s="767" t="s">
        <v>28</v>
      </c>
      <c r="AG133" s="768"/>
      <c r="AH133" s="767" t="s">
        <v>29</v>
      </c>
      <c r="AI133" s="768"/>
      <c r="AJ133" s="767" t="s">
        <v>30</v>
      </c>
      <c r="AK133" s="768"/>
      <c r="AL133" s="767" t="s">
        <v>164</v>
      </c>
      <c r="AM133" s="769"/>
      <c r="AN133" s="765"/>
      <c r="AO133" s="777"/>
      <c r="AP133" s="777"/>
      <c r="AQ133" s="777"/>
      <c r="AR133" s="779"/>
    </row>
    <row r="134" spans="1:93" x14ac:dyDescent="0.25">
      <c r="A134" s="944"/>
      <c r="B134" s="944"/>
      <c r="C134" s="12" t="s">
        <v>34</v>
      </c>
      <c r="D134" s="13" t="s">
        <v>35</v>
      </c>
      <c r="E134" s="14" t="s">
        <v>36</v>
      </c>
      <c r="F134" s="15" t="s">
        <v>35</v>
      </c>
      <c r="G134" s="14" t="s">
        <v>36</v>
      </c>
      <c r="H134" s="15" t="s">
        <v>35</v>
      </c>
      <c r="I134" s="14" t="s">
        <v>36</v>
      </c>
      <c r="J134" s="15" t="s">
        <v>35</v>
      </c>
      <c r="K134" s="14" t="s">
        <v>36</v>
      </c>
      <c r="L134" s="15" t="s">
        <v>35</v>
      </c>
      <c r="M134" s="14" t="s">
        <v>36</v>
      </c>
      <c r="N134" s="15" t="s">
        <v>35</v>
      </c>
      <c r="O134" s="14" t="s">
        <v>36</v>
      </c>
      <c r="P134" s="15" t="s">
        <v>35</v>
      </c>
      <c r="Q134" s="14" t="s">
        <v>36</v>
      </c>
      <c r="R134" s="15" t="s">
        <v>35</v>
      </c>
      <c r="S134" s="14" t="s">
        <v>36</v>
      </c>
      <c r="T134" s="15" t="s">
        <v>35</v>
      </c>
      <c r="U134" s="14" t="s">
        <v>36</v>
      </c>
      <c r="V134" s="15" t="s">
        <v>35</v>
      </c>
      <c r="W134" s="14" t="s">
        <v>36</v>
      </c>
      <c r="X134" s="15" t="s">
        <v>35</v>
      </c>
      <c r="Y134" s="14" t="s">
        <v>36</v>
      </c>
      <c r="Z134" s="15" t="s">
        <v>35</v>
      </c>
      <c r="AA134" s="14" t="s">
        <v>36</v>
      </c>
      <c r="AB134" s="15" t="s">
        <v>35</v>
      </c>
      <c r="AC134" s="14" t="s">
        <v>36</v>
      </c>
      <c r="AD134" s="15" t="s">
        <v>35</v>
      </c>
      <c r="AE134" s="14" t="s">
        <v>36</v>
      </c>
      <c r="AF134" s="15" t="s">
        <v>35</v>
      </c>
      <c r="AG134" s="14" t="s">
        <v>36</v>
      </c>
      <c r="AH134" s="15" t="s">
        <v>35</v>
      </c>
      <c r="AI134" s="14" t="s">
        <v>36</v>
      </c>
      <c r="AJ134" s="15" t="s">
        <v>35</v>
      </c>
      <c r="AK134" s="14" t="s">
        <v>36</v>
      </c>
      <c r="AL134" s="15" t="s">
        <v>35</v>
      </c>
      <c r="AM134" s="16" t="s">
        <v>36</v>
      </c>
      <c r="AN134" s="766"/>
      <c r="AO134" s="778"/>
      <c r="AP134" s="778"/>
      <c r="AQ134" s="778"/>
      <c r="AR134" s="947"/>
    </row>
    <row r="135" spans="1:93" x14ac:dyDescent="0.25">
      <c r="A135" s="836" t="s">
        <v>165</v>
      </c>
      <c r="B135" s="300" t="s">
        <v>166</v>
      </c>
      <c r="C135" s="301">
        <f>SUM(D135+E135)</f>
        <v>29</v>
      </c>
      <c r="D135" s="302">
        <f t="shared" ref="D135:E138" si="49">SUM(F135+H135+J135+L135+N135+P135+R135+T135+V135+X135+Z135+AB135+AD135+AF135+AH135+AJ135+AL135)</f>
        <v>10</v>
      </c>
      <c r="E135" s="303">
        <f t="shared" si="49"/>
        <v>19</v>
      </c>
      <c r="F135" s="21"/>
      <c r="G135" s="23"/>
      <c r="H135" s="21"/>
      <c r="I135" s="23"/>
      <c r="J135" s="21"/>
      <c r="K135" s="23"/>
      <c r="L135" s="21">
        <v>4</v>
      </c>
      <c r="M135" s="23">
        <v>1</v>
      </c>
      <c r="N135" s="21">
        <v>3</v>
      </c>
      <c r="O135" s="23"/>
      <c r="P135" s="21"/>
      <c r="Q135" s="23">
        <v>1</v>
      </c>
      <c r="R135" s="21"/>
      <c r="S135" s="23">
        <v>1</v>
      </c>
      <c r="T135" s="21"/>
      <c r="U135" s="23">
        <v>4</v>
      </c>
      <c r="V135" s="21">
        <v>2</v>
      </c>
      <c r="W135" s="23">
        <v>3</v>
      </c>
      <c r="X135" s="21"/>
      <c r="Y135" s="23">
        <v>5</v>
      </c>
      <c r="Z135" s="21">
        <v>1</v>
      </c>
      <c r="AA135" s="23"/>
      <c r="AB135" s="21"/>
      <c r="AC135" s="23">
        <v>2</v>
      </c>
      <c r="AD135" s="21"/>
      <c r="AE135" s="23">
        <v>1</v>
      </c>
      <c r="AF135" s="21"/>
      <c r="AG135" s="23"/>
      <c r="AH135" s="21"/>
      <c r="AI135" s="23"/>
      <c r="AJ135" s="21"/>
      <c r="AK135" s="23">
        <v>1</v>
      </c>
      <c r="AL135" s="21"/>
      <c r="AM135" s="25"/>
      <c r="AN135" s="26">
        <v>29</v>
      </c>
      <c r="AO135" s="27">
        <v>0</v>
      </c>
      <c r="AP135" s="27">
        <v>0</v>
      </c>
      <c r="AQ135" s="27">
        <v>0</v>
      </c>
      <c r="AR135" s="22">
        <v>0</v>
      </c>
      <c r="AS135" t="str">
        <f>CA135&amp;CB135&amp;CC135&amp;CD135&amp;CE135&amp;CF135&amp;CG135</f>
        <v/>
      </c>
      <c r="CA135" s="29" t="str">
        <f>IF(AND($C135&gt;0,AN135="")," No olvide digitar la variable Beneficiarios. Digite cero si no tiene.",IF(AN135&gt;$C135," *  La variable Beneficiarios no puede ser mayor al Total Ambos sexos.",""))</f>
        <v/>
      </c>
      <c r="CB135" s="29" t="str">
        <f>IF(AND($C135&gt;0,AO135="")," No olvide digitar la variable Niños, Niñas, adolescentes y jóvenes SENAME. Digite cero si no tiene.",IF(AO135&gt;$C135," * La variable Niños, Niñas, adolescentes y jóvenes SENAME no puede ser mayor al Total Ambos sexos.",""))</f>
        <v/>
      </c>
      <c r="CC135" s="29" t="str">
        <f>IF(AND($C135&gt;0,AP135="")," No olvide digitar la variable Niños, Niñas, adolescentes y jóvenes mejor Niñez. Digite cero si no tiene.",IF(AP135&gt;$C135," * La variable Niños, Niñas, adolescentes y jóvenes mejor Niñez no puede ser mayor al Total Ambos sexos.",""))</f>
        <v/>
      </c>
      <c r="CD135" s="29" t="str">
        <f>IF(AND($C135&gt;0,AQ135="")," No olvide digitar la variable Pueblos originarios. Digite cero si no tiene.",IF(AQ135&gt;$C135," * La variable Pueblos originarios no puede ser mayor al Total Ambos sexos.",""))</f>
        <v/>
      </c>
      <c r="CE135" s="29" t="str">
        <f>IF(AND($C135&gt;0,AR135="")," No olvide digitar la variable Migrantes. Digite cero si no tiene.",IF(AR135&gt;$C135," * La variable Migrantes no puede ser mayor al Total Ambos sexos.",""))</f>
        <v/>
      </c>
      <c r="CK135" s="30">
        <f>IF(AND(C135&gt;0,AN135=""),1,IF(AN135&gt;C135,1,0))</f>
        <v>0</v>
      </c>
      <c r="CL135" s="30">
        <f>IF(AND(C135&gt;0,AO135=""),1,IF(AO135&gt;C135,1,0))</f>
        <v>0</v>
      </c>
      <c r="CM135" s="30">
        <f>IF(AND(C135&gt;0,AP135=""),1,IF(AP135&gt;C135,1,0))</f>
        <v>0</v>
      </c>
      <c r="CN135" s="30">
        <f>IF(AND(C135&gt;0,AQ135=""),1,IF(AQ135&gt;C135,1,0))</f>
        <v>0</v>
      </c>
      <c r="CO135" s="30">
        <f>IF(AND(C135&gt;0,AR135=""),1,IF(AR135&gt;C135,1,0))</f>
        <v>0</v>
      </c>
    </row>
    <row r="136" spans="1:93" x14ac:dyDescent="0.25">
      <c r="A136" s="837"/>
      <c r="B136" s="304" t="s">
        <v>167</v>
      </c>
      <c r="C136" s="305">
        <f>SUM(D136+E136)</f>
        <v>2</v>
      </c>
      <c r="D136" s="306">
        <f t="shared" si="49"/>
        <v>1</v>
      </c>
      <c r="E136" s="307">
        <f t="shared" si="49"/>
        <v>1</v>
      </c>
      <c r="F136" s="35"/>
      <c r="G136" s="37"/>
      <c r="H136" s="35"/>
      <c r="I136" s="37">
        <v>1</v>
      </c>
      <c r="J136" s="35"/>
      <c r="K136" s="37"/>
      <c r="L136" s="35"/>
      <c r="M136" s="37"/>
      <c r="N136" s="35"/>
      <c r="O136" s="37"/>
      <c r="P136" s="35"/>
      <c r="Q136" s="37"/>
      <c r="R136" s="35"/>
      <c r="S136" s="37"/>
      <c r="T136" s="35"/>
      <c r="U136" s="37"/>
      <c r="V136" s="35"/>
      <c r="W136" s="37"/>
      <c r="X136" s="35"/>
      <c r="Y136" s="37"/>
      <c r="Z136" s="35">
        <v>1</v>
      </c>
      <c r="AA136" s="37"/>
      <c r="AB136" s="35"/>
      <c r="AC136" s="37"/>
      <c r="AD136" s="35"/>
      <c r="AE136" s="37"/>
      <c r="AF136" s="35"/>
      <c r="AG136" s="37"/>
      <c r="AH136" s="35"/>
      <c r="AI136" s="37"/>
      <c r="AJ136" s="35"/>
      <c r="AK136" s="37"/>
      <c r="AL136" s="35"/>
      <c r="AM136" s="39"/>
      <c r="AN136" s="40">
        <v>2</v>
      </c>
      <c r="AO136" s="41">
        <v>0</v>
      </c>
      <c r="AP136" s="41">
        <v>0</v>
      </c>
      <c r="AQ136" s="41">
        <v>0</v>
      </c>
      <c r="AR136" s="36">
        <v>0</v>
      </c>
      <c r="AS136" t="str">
        <f>CA136&amp;CB136&amp;CC136&amp;CD136&amp;CE136&amp;CF136&amp;CG136</f>
        <v/>
      </c>
      <c r="CA136" s="29" t="str">
        <f t="shared" ref="CA136:CA137" si="50">IF(AND($C136&gt;0,AN136="")," No olvide digitar la variable Beneficiarios. Digite cero si no tiene.",IF(AN136&gt;$C136," *  La variable Beneficiarios no puede ser mayor al Total Ambos sexos.",""))</f>
        <v/>
      </c>
      <c r="CB136" s="29" t="str">
        <f t="shared" ref="CB136:CB137" si="51">IF(AND($C136&gt;0,AO136="")," No olvide digitar la variable Niños, Niñas, adolescentes y jóvenes SENAME. Digite cero si no tiene.",IF(AO136&gt;$C136," * La variable Niños, Niñas, adolescentes y jóvenes SENAME no puede ser mayor al Total Ambos sexos.",""))</f>
        <v/>
      </c>
      <c r="CC136" s="29" t="str">
        <f t="shared" ref="CC136:CC137" si="52">IF(AND($C136&gt;0,AP136="")," No olvide digitar la variable Niños, Niñas, adolescentes y jóvenes mejor Niñez. Digite cero si no tiene.",IF(AP136&gt;$C136," * La variable Niños, Niñas, adolescentes y jóvenes mejor Niñez no puede ser mayor al Total Ambos sexos.",""))</f>
        <v/>
      </c>
      <c r="CD136" s="29" t="str">
        <f t="shared" ref="CD136:CD137" si="53">IF(AND($C136&gt;0,AQ136="")," No olvide digitar la variable Pueblos originarios. Digite cero si no tiene.",IF(AQ136&gt;$C136," * La variable Pueblos originarios no puede ser mayor al Total Ambos sexos.",""))</f>
        <v/>
      </c>
      <c r="CE136" s="29" t="str">
        <f t="shared" ref="CE136:CE137" si="54">IF(AND($C136&gt;0,AR136="")," No olvide digitar la variable Migrantes. Digite cero si no tiene.",IF(AR136&gt;$C136," * La variable Migrantes no puede ser mayor al Total Ambos sexos.",""))</f>
        <v/>
      </c>
      <c r="CK136" s="30">
        <f>IF(AND(C136&gt;0,AN136=""),1,IF(AN136&gt;C136,1,0))</f>
        <v>0</v>
      </c>
      <c r="CL136" s="30">
        <f>IF(AND(C136&gt;0,AO136=""),1,IF(AO136&gt;C136,1,0))</f>
        <v>0</v>
      </c>
      <c r="CM136" s="30">
        <f>IF(AND(C136&gt;0,AP136=""),1,IF(AP136&gt;C136,1,0))</f>
        <v>0</v>
      </c>
      <c r="CN136" s="30">
        <f>IF(AND(C136&gt;0,AQ136=""),1,IF(AQ136&gt;C136,1,0))</f>
        <v>0</v>
      </c>
      <c r="CO136" s="30">
        <f>IF(AND(C136&gt;0,AR136=""),1,IF(AR136&gt;C136,1,0))</f>
        <v>0</v>
      </c>
    </row>
    <row r="137" spans="1:93" x14ac:dyDescent="0.25">
      <c r="A137" s="837"/>
      <c r="B137" s="304" t="s">
        <v>168</v>
      </c>
      <c r="C137" s="305">
        <f>SUM(D137+E137)</f>
        <v>2</v>
      </c>
      <c r="D137" s="306">
        <f t="shared" si="49"/>
        <v>0</v>
      </c>
      <c r="E137" s="307">
        <f t="shared" si="49"/>
        <v>2</v>
      </c>
      <c r="F137" s="95"/>
      <c r="G137" s="96"/>
      <c r="H137" s="95"/>
      <c r="I137" s="96"/>
      <c r="J137" s="95"/>
      <c r="K137" s="96"/>
      <c r="L137" s="95"/>
      <c r="M137" s="96">
        <v>1</v>
      </c>
      <c r="N137" s="95"/>
      <c r="O137" s="96">
        <v>1</v>
      </c>
      <c r="P137" s="95"/>
      <c r="Q137" s="96"/>
      <c r="R137" s="95"/>
      <c r="S137" s="96"/>
      <c r="T137" s="95"/>
      <c r="U137" s="96"/>
      <c r="V137" s="95"/>
      <c r="W137" s="96"/>
      <c r="X137" s="95"/>
      <c r="Y137" s="96"/>
      <c r="Z137" s="95"/>
      <c r="AA137" s="96"/>
      <c r="AB137" s="95"/>
      <c r="AC137" s="96"/>
      <c r="AD137" s="95"/>
      <c r="AE137" s="96"/>
      <c r="AF137" s="95"/>
      <c r="AG137" s="96"/>
      <c r="AH137" s="95"/>
      <c r="AI137" s="96"/>
      <c r="AJ137" s="95"/>
      <c r="AK137" s="96"/>
      <c r="AL137" s="95"/>
      <c r="AM137" s="99"/>
      <c r="AN137" s="100">
        <v>2</v>
      </c>
      <c r="AO137" s="101">
        <v>0</v>
      </c>
      <c r="AP137" s="101">
        <v>0</v>
      </c>
      <c r="AQ137" s="101">
        <v>0</v>
      </c>
      <c r="AR137" s="97">
        <v>0</v>
      </c>
      <c r="AS137" t="str">
        <f>CA137&amp;CB137&amp;CC137&amp;CD137&amp;CE137&amp;CF137&amp;CG137</f>
        <v/>
      </c>
      <c r="CA137" s="29" t="str">
        <f t="shared" si="50"/>
        <v/>
      </c>
      <c r="CB137" s="29" t="str">
        <f t="shared" si="51"/>
        <v/>
      </c>
      <c r="CC137" s="29" t="str">
        <f t="shared" si="52"/>
        <v/>
      </c>
      <c r="CD137" s="29" t="str">
        <f t="shared" si="53"/>
        <v/>
      </c>
      <c r="CE137" s="29" t="str">
        <f t="shared" si="54"/>
        <v/>
      </c>
      <c r="CK137" s="30">
        <f>IF(AND(C137&gt;0,AN137=""),1,IF(AN137&gt;C137,1,0))</f>
        <v>0</v>
      </c>
      <c r="CL137" s="30">
        <f>IF(AND(C137&gt;0,AO137=""),1,IF(AO137&gt;C137,1,0))</f>
        <v>0</v>
      </c>
      <c r="CM137" s="30">
        <f>IF(AND(C137&gt;0,AP137=""),1,IF(AP137&gt;C137,1,0))</f>
        <v>0</v>
      </c>
      <c r="CN137" s="30">
        <f>IF(AND(C137&gt;0,AQ137=""),1,IF(AQ137&gt;C137,1,0))</f>
        <v>0</v>
      </c>
      <c r="CO137" s="30">
        <f>IF(AND(C137&gt;0,AR137=""),1,IF(AR137&gt;C137,1,0))</f>
        <v>0</v>
      </c>
    </row>
    <row r="138" spans="1:93" x14ac:dyDescent="0.25">
      <c r="A138" s="950"/>
      <c r="B138" s="55" t="s">
        <v>48</v>
      </c>
      <c r="C138" s="56">
        <f>SUM(D138+E138)</f>
        <v>33</v>
      </c>
      <c r="D138" s="57">
        <f t="shared" si="49"/>
        <v>11</v>
      </c>
      <c r="E138" s="58">
        <f t="shared" si="49"/>
        <v>22</v>
      </c>
      <c r="F138" s="59">
        <f>SUM(F135:F137)</f>
        <v>0</v>
      </c>
      <c r="G138" s="60">
        <f t="shared" ref="G138:AR138" si="55">SUM(G135:G137)</f>
        <v>0</v>
      </c>
      <c r="H138" s="59">
        <f t="shared" si="55"/>
        <v>0</v>
      </c>
      <c r="I138" s="60">
        <f t="shared" si="55"/>
        <v>1</v>
      </c>
      <c r="J138" s="59">
        <f t="shared" si="55"/>
        <v>0</v>
      </c>
      <c r="K138" s="61">
        <f t="shared" si="55"/>
        <v>0</v>
      </c>
      <c r="L138" s="59">
        <f t="shared" si="55"/>
        <v>4</v>
      </c>
      <c r="M138" s="61">
        <f t="shared" si="55"/>
        <v>2</v>
      </c>
      <c r="N138" s="59">
        <f t="shared" si="55"/>
        <v>3</v>
      </c>
      <c r="O138" s="61">
        <f t="shared" si="55"/>
        <v>1</v>
      </c>
      <c r="P138" s="59">
        <f t="shared" si="55"/>
        <v>0</v>
      </c>
      <c r="Q138" s="61">
        <f t="shared" si="55"/>
        <v>1</v>
      </c>
      <c r="R138" s="59">
        <f t="shared" si="55"/>
        <v>0</v>
      </c>
      <c r="S138" s="61">
        <f t="shared" si="55"/>
        <v>1</v>
      </c>
      <c r="T138" s="59">
        <f t="shared" si="55"/>
        <v>0</v>
      </c>
      <c r="U138" s="61">
        <f t="shared" si="55"/>
        <v>4</v>
      </c>
      <c r="V138" s="59">
        <f t="shared" si="55"/>
        <v>2</v>
      </c>
      <c r="W138" s="61">
        <f t="shared" si="55"/>
        <v>3</v>
      </c>
      <c r="X138" s="59">
        <f t="shared" si="55"/>
        <v>0</v>
      </c>
      <c r="Y138" s="61">
        <f t="shared" si="55"/>
        <v>5</v>
      </c>
      <c r="Z138" s="59">
        <f t="shared" si="55"/>
        <v>2</v>
      </c>
      <c r="AA138" s="61">
        <f t="shared" si="55"/>
        <v>0</v>
      </c>
      <c r="AB138" s="59">
        <f t="shared" si="55"/>
        <v>0</v>
      </c>
      <c r="AC138" s="61">
        <f t="shared" si="55"/>
        <v>2</v>
      </c>
      <c r="AD138" s="59">
        <f t="shared" si="55"/>
        <v>0</v>
      </c>
      <c r="AE138" s="61">
        <f t="shared" si="55"/>
        <v>1</v>
      </c>
      <c r="AF138" s="59">
        <f t="shared" si="55"/>
        <v>0</v>
      </c>
      <c r="AG138" s="61">
        <f t="shared" si="55"/>
        <v>0</v>
      </c>
      <c r="AH138" s="59">
        <f t="shared" si="55"/>
        <v>0</v>
      </c>
      <c r="AI138" s="61">
        <f t="shared" si="55"/>
        <v>0</v>
      </c>
      <c r="AJ138" s="59">
        <f t="shared" si="55"/>
        <v>0</v>
      </c>
      <c r="AK138" s="61">
        <f t="shared" si="55"/>
        <v>1</v>
      </c>
      <c r="AL138" s="62">
        <f t="shared" si="55"/>
        <v>0</v>
      </c>
      <c r="AM138" s="63">
        <f t="shared" si="55"/>
        <v>0</v>
      </c>
      <c r="AN138" s="64">
        <f t="shared" si="55"/>
        <v>33</v>
      </c>
      <c r="AO138" s="65">
        <f t="shared" si="55"/>
        <v>0</v>
      </c>
      <c r="AP138" s="65">
        <f>SUM(AP135:AP137)</f>
        <v>0</v>
      </c>
      <c r="AQ138" s="65">
        <f t="shared" si="55"/>
        <v>0</v>
      </c>
      <c r="AR138" s="60">
        <f t="shared" si="55"/>
        <v>0</v>
      </c>
    </row>
    <row r="139" spans="1:93" s="11" customFormat="1" ht="12" x14ac:dyDescent="0.2">
      <c r="A139" s="496" t="s">
        <v>169</v>
      </c>
      <c r="B139" s="496"/>
      <c r="C139" s="496"/>
      <c r="D139" s="496"/>
      <c r="E139" s="496"/>
      <c r="F139" s="496"/>
      <c r="G139" s="496"/>
      <c r="H139" s="485"/>
      <c r="I139" s="10"/>
    </row>
    <row r="140" spans="1:93" ht="15" customHeight="1" x14ac:dyDescent="0.25">
      <c r="A140" s="752" t="s">
        <v>170</v>
      </c>
      <c r="B140" s="767" t="s">
        <v>171</v>
      </c>
      <c r="C140" s="831"/>
      <c r="D140" s="831"/>
      <c r="E140" s="831"/>
      <c r="F140" s="768"/>
      <c r="G140" s="839" t="s">
        <v>172</v>
      </c>
      <c r="H140" s="842" t="s">
        <v>173</v>
      </c>
      <c r="I140" s="829"/>
    </row>
    <row r="141" spans="1:93" x14ac:dyDescent="0.25">
      <c r="A141" s="753"/>
      <c r="B141" s="783" t="s">
        <v>48</v>
      </c>
      <c r="C141" s="767" t="s">
        <v>174</v>
      </c>
      <c r="D141" s="831"/>
      <c r="E141" s="831"/>
      <c r="F141" s="768"/>
      <c r="G141" s="840"/>
      <c r="H141" s="952"/>
      <c r="I141" s="829"/>
    </row>
    <row r="142" spans="1:93" ht="31.5" x14ac:dyDescent="0.25">
      <c r="A142" s="944"/>
      <c r="B142" s="953"/>
      <c r="C142" s="15" t="s">
        <v>175</v>
      </c>
      <c r="D142" s="160" t="s">
        <v>176</v>
      </c>
      <c r="E142" s="106" t="s">
        <v>177</v>
      </c>
      <c r="F142" s="293" t="s">
        <v>178</v>
      </c>
      <c r="G142" s="951"/>
      <c r="H142" s="309" t="s">
        <v>179</v>
      </c>
      <c r="I142" s="107" t="s">
        <v>172</v>
      </c>
    </row>
    <row r="143" spans="1:93" x14ac:dyDescent="0.25">
      <c r="A143" s="310" t="s">
        <v>180</v>
      </c>
      <c r="B143" s="311">
        <f>SUM(C143:F143)+H143</f>
        <v>2</v>
      </c>
      <c r="C143" s="35"/>
      <c r="D143" s="42"/>
      <c r="E143" s="41"/>
      <c r="F143" s="37"/>
      <c r="G143" s="38"/>
      <c r="H143" s="40">
        <v>2</v>
      </c>
      <c r="I143" s="36"/>
    </row>
    <row r="144" spans="1:93" x14ac:dyDescent="0.25">
      <c r="A144" s="310" t="s">
        <v>16</v>
      </c>
      <c r="B144" s="311">
        <f t="shared" ref="B144:B148" si="56">SUM(C144:F144)+H144</f>
        <v>2</v>
      </c>
      <c r="C144" s="35"/>
      <c r="D144" s="42"/>
      <c r="E144" s="41"/>
      <c r="F144" s="37"/>
      <c r="G144" s="38"/>
      <c r="H144" s="40">
        <v>2</v>
      </c>
      <c r="I144" s="36"/>
    </row>
    <row r="145" spans="1:95" x14ac:dyDescent="0.25">
      <c r="A145" s="312" t="s">
        <v>17</v>
      </c>
      <c r="B145" s="311">
        <f>SUM(C145:F145)+H145</f>
        <v>9</v>
      </c>
      <c r="C145" s="35"/>
      <c r="D145" s="42"/>
      <c r="E145" s="41"/>
      <c r="F145" s="37"/>
      <c r="G145" s="38"/>
      <c r="H145" s="40">
        <v>9</v>
      </c>
      <c r="I145" s="36"/>
    </row>
    <row r="146" spans="1:95" x14ac:dyDescent="0.25">
      <c r="A146" s="312" t="s">
        <v>18</v>
      </c>
      <c r="B146" s="311">
        <f t="shared" si="56"/>
        <v>16</v>
      </c>
      <c r="C146" s="35"/>
      <c r="D146" s="42"/>
      <c r="E146" s="41"/>
      <c r="F146" s="37"/>
      <c r="G146" s="38"/>
      <c r="H146" s="40">
        <v>16</v>
      </c>
      <c r="I146" s="36"/>
    </row>
    <row r="147" spans="1:95" x14ac:dyDescent="0.25">
      <c r="A147" s="310" t="s">
        <v>19</v>
      </c>
      <c r="B147" s="311">
        <f>SUM(C147:F147)+H147</f>
        <v>0</v>
      </c>
      <c r="C147" s="35"/>
      <c r="D147" s="42"/>
      <c r="E147" s="41"/>
      <c r="F147" s="37"/>
      <c r="G147" s="38"/>
      <c r="H147" s="40">
        <v>0</v>
      </c>
      <c r="I147" s="36"/>
    </row>
    <row r="148" spans="1:95" x14ac:dyDescent="0.25">
      <c r="A148" s="310" t="s">
        <v>181</v>
      </c>
      <c r="B148" s="311">
        <f t="shared" si="56"/>
        <v>8</v>
      </c>
      <c r="C148" s="35"/>
      <c r="D148" s="42"/>
      <c r="E148" s="41"/>
      <c r="F148" s="37"/>
      <c r="G148" s="38"/>
      <c r="H148" s="40">
        <v>8</v>
      </c>
      <c r="I148" s="36"/>
    </row>
    <row r="149" spans="1:95" x14ac:dyDescent="0.25">
      <c r="A149" s="313" t="s">
        <v>182</v>
      </c>
      <c r="B149" s="314">
        <f>SUM(C149:F149)+H149</f>
        <v>0</v>
      </c>
      <c r="C149" s="46"/>
      <c r="D149" s="53"/>
      <c r="E149" s="52"/>
      <c r="F149" s="48"/>
      <c r="G149" s="49"/>
      <c r="H149" s="51">
        <v>0</v>
      </c>
      <c r="I149" s="47"/>
    </row>
    <row r="150" spans="1:95" x14ac:dyDescent="0.25">
      <c r="A150" s="497" t="s">
        <v>31</v>
      </c>
      <c r="B150" s="316">
        <f>SUM(C150:F150)+H150</f>
        <v>0</v>
      </c>
      <c r="C150" s="95"/>
      <c r="D150" s="102"/>
      <c r="E150" s="101"/>
      <c r="F150" s="96"/>
      <c r="G150" s="98"/>
      <c r="H150" s="100">
        <v>0</v>
      </c>
      <c r="I150" s="97"/>
    </row>
    <row r="151" spans="1:95" x14ac:dyDescent="0.25">
      <c r="A151" s="1" t="s">
        <v>183</v>
      </c>
    </row>
    <row r="152" spans="1:95" s="11" customFormat="1" ht="12" x14ac:dyDescent="0.2">
      <c r="A152" s="498" t="s">
        <v>184</v>
      </c>
      <c r="B152" s="8"/>
      <c r="C152" s="8"/>
    </row>
    <row r="153" spans="1:95" ht="21" x14ac:dyDescent="0.25">
      <c r="A153" s="318" t="s">
        <v>185</v>
      </c>
      <c r="B153" s="319" t="s">
        <v>186</v>
      </c>
      <c r="C153" s="319" t="s">
        <v>187</v>
      </c>
    </row>
    <row r="154" spans="1:95" ht="21" x14ac:dyDescent="0.25">
      <c r="A154" s="320" t="s">
        <v>188</v>
      </c>
      <c r="B154" s="36"/>
      <c r="C154" s="146"/>
    </row>
    <row r="155" spans="1:95" x14ac:dyDescent="0.25">
      <c r="A155" s="321" t="s">
        <v>189</v>
      </c>
      <c r="B155" s="97"/>
      <c r="C155" s="117"/>
    </row>
    <row r="156" spans="1:95" s="11" customFormat="1" ht="12" x14ac:dyDescent="0.2">
      <c r="A156" s="949" t="s">
        <v>190</v>
      </c>
      <c r="B156" s="949"/>
      <c r="C156" s="949"/>
      <c r="D156" s="949"/>
      <c r="E156" s="949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10"/>
      <c r="Q156" s="10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</row>
    <row r="157" spans="1:95" ht="15" customHeight="1" x14ac:dyDescent="0.25">
      <c r="A157" s="752" t="s">
        <v>3</v>
      </c>
      <c r="B157" s="752" t="s">
        <v>4</v>
      </c>
      <c r="C157" s="755" t="s">
        <v>191</v>
      </c>
      <c r="D157" s="756"/>
      <c r="E157" s="757"/>
      <c r="F157" s="829" t="s">
        <v>6</v>
      </c>
      <c r="G157" s="829"/>
      <c r="H157" s="829"/>
      <c r="I157" s="829"/>
      <c r="J157" s="829"/>
      <c r="K157" s="829"/>
      <c r="L157" s="829"/>
      <c r="M157" s="835"/>
      <c r="N157" s="764" t="s">
        <v>192</v>
      </c>
      <c r="O157" s="776" t="s">
        <v>193</v>
      </c>
      <c r="P157" s="776" t="s">
        <v>194</v>
      </c>
      <c r="Q157" s="850" t="s">
        <v>195</v>
      </c>
      <c r="R157" s="764" t="s">
        <v>7</v>
      </c>
      <c r="S157" s="776" t="s">
        <v>9</v>
      </c>
      <c r="T157" s="776" t="s">
        <v>196</v>
      </c>
      <c r="U157" s="776" t="s">
        <v>10</v>
      </c>
      <c r="V157" s="757" t="s">
        <v>11</v>
      </c>
      <c r="W157" s="761" t="s">
        <v>197</v>
      </c>
      <c r="X157" s="775"/>
    </row>
    <row r="158" spans="1:95" ht="15" customHeight="1" x14ac:dyDescent="0.25">
      <c r="A158" s="753"/>
      <c r="B158" s="753"/>
      <c r="C158" s="945"/>
      <c r="D158" s="946"/>
      <c r="E158" s="947"/>
      <c r="F158" s="829" t="s">
        <v>198</v>
      </c>
      <c r="G158" s="829"/>
      <c r="H158" s="829" t="s">
        <v>199</v>
      </c>
      <c r="I158" s="829"/>
      <c r="J158" s="829" t="s">
        <v>200</v>
      </c>
      <c r="K158" s="829"/>
      <c r="L158" s="829" t="s">
        <v>201</v>
      </c>
      <c r="M158" s="835"/>
      <c r="N158" s="765"/>
      <c r="O158" s="777"/>
      <c r="P158" s="777"/>
      <c r="Q158" s="851"/>
      <c r="R158" s="765"/>
      <c r="S158" s="777"/>
      <c r="T158" s="777"/>
      <c r="U158" s="777"/>
      <c r="V158" s="779"/>
      <c r="W158" s="848" t="s">
        <v>32</v>
      </c>
      <c r="X158" s="757" t="s">
        <v>33</v>
      </c>
    </row>
    <row r="159" spans="1:95" x14ac:dyDescent="0.25">
      <c r="A159" s="944"/>
      <c r="B159" s="944"/>
      <c r="C159" s="12" t="s">
        <v>34</v>
      </c>
      <c r="D159" s="13" t="s">
        <v>35</v>
      </c>
      <c r="E159" s="14" t="s">
        <v>36</v>
      </c>
      <c r="F159" s="15" t="s">
        <v>35</v>
      </c>
      <c r="G159" s="107" t="s">
        <v>36</v>
      </c>
      <c r="H159" s="15" t="s">
        <v>35</v>
      </c>
      <c r="I159" s="107" t="s">
        <v>36</v>
      </c>
      <c r="J159" s="15" t="s">
        <v>35</v>
      </c>
      <c r="K159" s="107" t="s">
        <v>36</v>
      </c>
      <c r="L159" s="15" t="s">
        <v>35</v>
      </c>
      <c r="M159" s="109" t="s">
        <v>36</v>
      </c>
      <c r="N159" s="766"/>
      <c r="O159" s="778"/>
      <c r="P159" s="778"/>
      <c r="Q159" s="956"/>
      <c r="R159" s="766"/>
      <c r="S159" s="778"/>
      <c r="T159" s="778"/>
      <c r="U159" s="778"/>
      <c r="V159" s="947"/>
      <c r="W159" s="955"/>
      <c r="X159" s="947"/>
    </row>
    <row r="160" spans="1:95" x14ac:dyDescent="0.25">
      <c r="A160" s="845" t="s">
        <v>202</v>
      </c>
      <c r="B160" s="17" t="s">
        <v>38</v>
      </c>
      <c r="C160" s="18">
        <f>SUM(D160:E160)</f>
        <v>0</v>
      </c>
      <c r="D160" s="19">
        <f>SUM(F160+H160+J160+L160)</f>
        <v>0</v>
      </c>
      <c r="E160" s="322">
        <f>SUM(G160+I160+K160+M160)</f>
        <v>0</v>
      </c>
      <c r="F160" s="21"/>
      <c r="G160" s="28"/>
      <c r="H160" s="21"/>
      <c r="I160" s="28"/>
      <c r="J160" s="21"/>
      <c r="K160" s="28"/>
      <c r="L160" s="21"/>
      <c r="M160" s="323"/>
      <c r="N160" s="26"/>
      <c r="O160" s="27"/>
      <c r="P160" s="27"/>
      <c r="Q160" s="323"/>
      <c r="R160" s="26"/>
      <c r="S160" s="27"/>
      <c r="T160" s="27"/>
      <c r="U160" s="27"/>
      <c r="V160" s="22"/>
      <c r="W160" s="21"/>
      <c r="X160" s="22"/>
      <c r="Y160" t="str">
        <f>CA160&amp;CB160&amp;CC160&amp;CD160&amp;CE160&amp;CF160&amp;CG160</f>
        <v/>
      </c>
      <c r="CA160" s="29" t="str">
        <f>IF(AND($C160&gt;0,R160="")," * No olvide digitar la variable Beneficiarios. Digite cero si no tiene.",IF(R160&gt;$C160," * La variable Beneficiarios no puede ser mayor al Total Ambos Sexos.",""))</f>
        <v/>
      </c>
      <c r="CB160" s="29" t="str">
        <f>IF(AND($C160&gt;0,S160="")," * No olvide digitar la variable Niños, Niñas, Adolescentes y Jóvenes Mejor Niñez. Digite cero si no tiene.",IF(S160&gt;$C160," * La variable Niños, Niñas, Adolescentes y Jóvenes Mejor Niñez no puede ser mayor al Total Ambos Sexos.",""))</f>
        <v/>
      </c>
      <c r="CC160" s="29" t="str">
        <f>IF(AND($C160&gt;0,T160="")," * No olvide digitar la variable Niños, Niñas, Adolescentes y Jóvenes SENAME. Digite cero si no tiene.",IF(T160&gt;$C160," * La variable Niños, Niñas, Adolescentes y Jóvenes SENAME no puede ser mayor al Total Ambos Sexos.",""))</f>
        <v/>
      </c>
      <c r="CD160" s="29" t="str">
        <f>IF(AND($C160&gt;0,U160="")," * No olvide digitar la variable Pueblos Originarios. Digite cero si no tiene.",IF(U160&gt;$C160," * La variable Pueblos Originarios no puede ser mayor al Total Ambos Sexos.",""))</f>
        <v/>
      </c>
      <c r="CE160" s="29" t="str">
        <f>IF(AND($C160&gt;0,V160="")," * No olvide digitar la variable Migrantes. Digite cero si no tiene.",IF(V160&gt;$C160," * La variable Migrantes no puede ser mayor al Total Ambos Sexos.",""))</f>
        <v/>
      </c>
      <c r="CF160" s="29" t="str">
        <f>IF(AND($E160&gt;0,OR(W160=""))," * No olvide digitar la variable Trans (Masculino). Digite cero si no tiene.",IF((W160)&gt;$E160," * La variable Trans (Masculino) no puede ser mayor al Total Mujeres.",""))</f>
        <v/>
      </c>
      <c r="CG160" s="29" t="str">
        <f>IF(AND($D160&gt;0,OR(X160=""))," * No olvide digitar la variable Trans (Femenino). Digite cero si no tiene.",IF((X160)&gt;$D160," * La variable Trans (Femenino) no puede ser mayor al Total Hombres.",""))</f>
        <v/>
      </c>
      <c r="CK160" s="30">
        <f>IF(AND(C160&gt;0,R160=""),1,IF(R160&gt;C160,1,0))</f>
        <v>0</v>
      </c>
      <c r="CL160" s="30">
        <f>IF(AND(C160&gt;0,S160=""),1,IF(S160&gt;C160,1,0))</f>
        <v>0</v>
      </c>
      <c r="CM160" s="30">
        <f>IF(AND(C160&gt;0,T160=""),1,IF(T160&gt;C160,1,0))</f>
        <v>0</v>
      </c>
      <c r="CN160" s="30">
        <f>IF(AND(C160&gt;0,U160=""),1,IF(U160&gt;C160,1,0))</f>
        <v>0</v>
      </c>
      <c r="CO160" s="30">
        <f>IF(AND(C160&gt;0,V160=""),1,IF(V160&gt;C160,1,0))</f>
        <v>0</v>
      </c>
      <c r="CP160" s="30">
        <f>IF(AND(E160&gt;0,OR(W160="")),1,IF((W160)&gt;E160,1,0))</f>
        <v>0</v>
      </c>
      <c r="CQ160" s="30">
        <f>IF(AND(D160&gt;0,OR(X160="")),1,IF((X160)&gt;D160,1,0))</f>
        <v>0</v>
      </c>
    </row>
    <row r="161" spans="1:95" x14ac:dyDescent="0.25">
      <c r="A161" s="845"/>
      <c r="B161" s="31" t="s">
        <v>203</v>
      </c>
      <c r="C161" s="32">
        <f t="shared" ref="C161:C162" si="57">SUM(D161:E161)</f>
        <v>0</v>
      </c>
      <c r="D161" s="33">
        <f>SUM(F161+H161+J161+L161)</f>
        <v>0</v>
      </c>
      <c r="E161" s="324">
        <f t="shared" ref="E161:E162" si="58">SUM(G161+I161+K161+M161)</f>
        <v>0</v>
      </c>
      <c r="F161" s="35"/>
      <c r="G161" s="42"/>
      <c r="H161" s="35"/>
      <c r="I161" s="42"/>
      <c r="J161" s="35"/>
      <c r="K161" s="42"/>
      <c r="L161" s="35"/>
      <c r="M161" s="325"/>
      <c r="N161" s="40"/>
      <c r="O161" s="41"/>
      <c r="P161" s="41"/>
      <c r="Q161" s="325"/>
      <c r="R161" s="40"/>
      <c r="S161" s="41"/>
      <c r="T161" s="41"/>
      <c r="U161" s="41"/>
      <c r="V161" s="36"/>
      <c r="W161" s="35"/>
      <c r="X161" s="36"/>
      <c r="Y161" t="str">
        <f>CA161&amp;CB161&amp;CC161&amp;CD161&amp;CE161&amp;CF161&amp;CG161</f>
        <v/>
      </c>
      <c r="CA161" s="29" t="str">
        <f t="shared" ref="CA161:CA162" si="59">IF(AND($C161&gt;0,R161="")," * No olvide digitar la variable Beneficiarios. Digite cero si no tiene.",IF(R161&gt;$C161," * La variable Beneficiarios no puede ser mayor al Total Ambos Sexos.",""))</f>
        <v/>
      </c>
      <c r="CB161" s="29" t="str">
        <f t="shared" ref="CB161:CB162" si="60">IF(AND($C161&gt;0,S161="")," * No olvide digitar la variable Niños, Niñas, Adolescentes y Jóvenes Mejor Niñez. Digite cero si no tiene.",IF(S161&gt;$C161," * La variable Niños, Niñas, Adolescentes y Jóvenes Mejor Niñez no puede ser mayor al Total Ambos Sexos.",""))</f>
        <v/>
      </c>
      <c r="CC161" s="29" t="str">
        <f t="shared" ref="CC161:CC162" si="61">IF(AND($C161&gt;0,T161="")," * No olvide digitar la variable Niños, Niñas, Adolescentes y Jóvenes SENAME. Digite cero si no tiene.",IF(T161&gt;$C161," * La variable Niños, Niñas, Adolescentes y Jóvenes SENAME no puede ser mayor al Total Ambos Sexos.",""))</f>
        <v/>
      </c>
      <c r="CD161" s="29" t="str">
        <f t="shared" ref="CD161:CD162" si="62">IF(AND($C161&gt;0,U161="")," * No olvide digitar la variable Pueblos Originarios. Digite cero si no tiene.",IF(U161&gt;$C161," * La variable Pueblos Originarios no puede ser mayor al Total Ambos Sexos.",""))</f>
        <v/>
      </c>
      <c r="CE161" s="29" t="str">
        <f t="shared" ref="CE161:CE162" si="63">IF(AND($C161&gt;0,V161="")," * No olvide digitar la variable Migrantes. Digite cero si no tiene.",IF(V161&gt;$C161," * La variable Migrantes no puede ser mayor al Total Ambos Sexos.",""))</f>
        <v/>
      </c>
      <c r="CF161" s="29" t="str">
        <f t="shared" ref="CF161:CF162" si="64">IF(AND($E161&gt;0,OR(W161=""))," * No olvide digitar la variable Trans (Masculino). Digite cero si no tiene.",IF((W161)&gt;$E161," * La variable Trans (Masculino) no puede ser mayor al Total Mujeres.",""))</f>
        <v/>
      </c>
      <c r="CG161" s="29" t="str">
        <f t="shared" ref="CG161:CG162" si="65">IF(AND($D161&gt;0,OR(X161=""))," * No olvide digitar la variable Trans (Femenino). Digite cero si no tiene.",IF((X161)&gt;$D161," * La variable Trans (Femenino) no puede ser mayor al Total Hombres.",""))</f>
        <v/>
      </c>
      <c r="CK161" s="30">
        <f>IF(AND(C161&gt;0,R161=""),1,IF(R161&gt;C161,1,0))</f>
        <v>0</v>
      </c>
      <c r="CL161" s="30">
        <f>IF(AND(C161&gt;0,S161=""),1,IF(S161&gt;C161,1,0))</f>
        <v>0</v>
      </c>
      <c r="CM161" s="30">
        <f>IF(AND(C161&gt;0,T161=""),1,IF(T161&gt;C161,1,0))</f>
        <v>0</v>
      </c>
      <c r="CN161" s="30">
        <f>IF(AND(C161&gt;0,U161=""),1,IF(U161&gt;C161,1,0))</f>
        <v>0</v>
      </c>
      <c r="CO161" s="30">
        <f>IF(AND(C161&gt;0,V161=""),1,IF(V161&gt;C161,1,0))</f>
        <v>0</v>
      </c>
      <c r="CP161" s="30">
        <f>IF(AND(E161&gt;0,OR(W161="")),1,IF((W161)&gt;E161,1,0))</f>
        <v>0</v>
      </c>
      <c r="CQ161" s="30">
        <f>IF(AND(D161&gt;0,OR(X161="")),1,IF((X161)&gt;D161,1,0))</f>
        <v>0</v>
      </c>
    </row>
    <row r="162" spans="1:95" x14ac:dyDescent="0.25">
      <c r="A162" s="845"/>
      <c r="B162" s="31" t="s">
        <v>176</v>
      </c>
      <c r="C162" s="186">
        <f t="shared" si="57"/>
        <v>0</v>
      </c>
      <c r="D162" s="54">
        <f>SUM(F162+H162+J162+L162)</f>
        <v>0</v>
      </c>
      <c r="E162" s="326">
        <f t="shared" si="58"/>
        <v>0</v>
      </c>
      <c r="F162" s="35"/>
      <c r="G162" s="42"/>
      <c r="H162" s="35"/>
      <c r="I162" s="42"/>
      <c r="J162" s="35"/>
      <c r="K162" s="42"/>
      <c r="L162" s="35"/>
      <c r="M162" s="325"/>
      <c r="N162" s="40"/>
      <c r="O162" s="41"/>
      <c r="P162" s="41"/>
      <c r="Q162" s="325"/>
      <c r="R162" s="40"/>
      <c r="S162" s="41"/>
      <c r="T162" s="41"/>
      <c r="U162" s="41"/>
      <c r="V162" s="36"/>
      <c r="W162" s="35"/>
      <c r="X162" s="36"/>
      <c r="Y162" t="str">
        <f>CA162&amp;CB162&amp;CC162&amp;CD162&amp;CE162&amp;CF162&amp;CG162</f>
        <v/>
      </c>
      <c r="CA162" s="29" t="str">
        <f t="shared" si="59"/>
        <v/>
      </c>
      <c r="CB162" s="29" t="str">
        <f t="shared" si="60"/>
        <v/>
      </c>
      <c r="CC162" s="29" t="str">
        <f t="shared" si="61"/>
        <v/>
      </c>
      <c r="CD162" s="29" t="str">
        <f t="shared" si="62"/>
        <v/>
      </c>
      <c r="CE162" s="29" t="str">
        <f t="shared" si="63"/>
        <v/>
      </c>
      <c r="CF162" s="29" t="str">
        <f t="shared" si="64"/>
        <v/>
      </c>
      <c r="CG162" s="29" t="str">
        <f t="shared" si="65"/>
        <v/>
      </c>
      <c r="CK162" s="30">
        <f>IF(AND(C162&gt;0,R162=""),1,IF(R162&gt;C162,1,0))</f>
        <v>0</v>
      </c>
      <c r="CL162" s="30">
        <f>IF(AND(C162&gt;0,S162=""),1,IF(S162&gt;C162,1,0))</f>
        <v>0</v>
      </c>
      <c r="CM162" s="30">
        <f>IF(AND(C162&gt;0,T162=""),1,IF(T162&gt;C162,1,0))</f>
        <v>0</v>
      </c>
      <c r="CN162" s="30">
        <f>IF(AND(C162&gt;0,U162=""),1,IF(U162&gt;C162,1,0))</f>
        <v>0</v>
      </c>
      <c r="CO162" s="30">
        <f>IF(AND(C162&gt;0,V162=""),1,IF(V162&gt;C162,1,0))</f>
        <v>0</v>
      </c>
      <c r="CP162" s="30">
        <f>IF(AND(E162&gt;0,OR(W162="")),1,IF((W162)&gt;E162,1,0))</f>
        <v>0</v>
      </c>
      <c r="CQ162" s="30">
        <f>IF(AND(D162&gt;0,OR(X162="")),1,IF((X162)&gt;D162,1,0))</f>
        <v>0</v>
      </c>
    </row>
    <row r="163" spans="1:95" x14ac:dyDescent="0.25">
      <c r="A163" s="499"/>
      <c r="B163" s="55" t="s">
        <v>48</v>
      </c>
      <c r="C163" s="56">
        <f>SUM(C160:C162)</f>
        <v>0</v>
      </c>
      <c r="D163" s="57">
        <f t="shared" ref="D163:Q163" si="66">SUM(D160:D162)</f>
        <v>0</v>
      </c>
      <c r="E163" s="328">
        <f t="shared" si="66"/>
        <v>0</v>
      </c>
      <c r="F163" s="59">
        <f t="shared" si="66"/>
        <v>0</v>
      </c>
      <c r="G163" s="66">
        <f t="shared" si="66"/>
        <v>0</v>
      </c>
      <c r="H163" s="59">
        <f t="shared" si="66"/>
        <v>0</v>
      </c>
      <c r="I163" s="66">
        <f t="shared" si="66"/>
        <v>0</v>
      </c>
      <c r="J163" s="59">
        <f t="shared" si="66"/>
        <v>0</v>
      </c>
      <c r="K163" s="66">
        <f t="shared" si="66"/>
        <v>0</v>
      </c>
      <c r="L163" s="59">
        <f t="shared" si="66"/>
        <v>0</v>
      </c>
      <c r="M163" s="123">
        <f t="shared" si="66"/>
        <v>0</v>
      </c>
      <c r="N163" s="64">
        <f t="shared" si="66"/>
        <v>0</v>
      </c>
      <c r="O163" s="65">
        <f t="shared" si="66"/>
        <v>0</v>
      </c>
      <c r="P163" s="65">
        <f t="shared" si="66"/>
        <v>0</v>
      </c>
      <c r="Q163" s="123">
        <f t="shared" si="66"/>
        <v>0</v>
      </c>
      <c r="R163" s="64">
        <f>SUM(R160:R162)</f>
        <v>0</v>
      </c>
      <c r="S163" s="65">
        <f t="shared" ref="S163:X163" si="67">SUM(S160:S162)</f>
        <v>0</v>
      </c>
      <c r="T163" s="65">
        <f t="shared" si="67"/>
        <v>0</v>
      </c>
      <c r="U163" s="65">
        <f t="shared" si="67"/>
        <v>0</v>
      </c>
      <c r="V163" s="60">
        <f t="shared" si="67"/>
        <v>0</v>
      </c>
      <c r="W163" s="59">
        <f t="shared" si="67"/>
        <v>0</v>
      </c>
      <c r="X163" s="60">
        <f t="shared" si="67"/>
        <v>0</v>
      </c>
    </row>
    <row r="164" spans="1:95" ht="15" customHeight="1" x14ac:dyDescent="0.25">
      <c r="A164" s="845" t="s">
        <v>204</v>
      </c>
      <c r="B164" s="17" t="s">
        <v>38</v>
      </c>
      <c r="C164" s="283">
        <f>SUM(D164:E164)</f>
        <v>0</v>
      </c>
      <c r="D164" s="329">
        <f>SUM(F164+H164+J164+L164)</f>
        <v>0</v>
      </c>
      <c r="E164" s="330">
        <f>SUM(G164+I164+K164+M164)</f>
        <v>0</v>
      </c>
      <c r="F164" s="21"/>
      <c r="G164" s="28"/>
      <c r="H164" s="21"/>
      <c r="I164" s="28"/>
      <c r="J164" s="21"/>
      <c r="K164" s="28"/>
      <c r="L164" s="21"/>
      <c r="M164" s="323"/>
      <c r="N164" s="40"/>
      <c r="O164" s="41"/>
      <c r="P164" s="41"/>
      <c r="Q164" s="325"/>
      <c r="R164" s="40"/>
      <c r="S164" s="41"/>
      <c r="T164" s="41"/>
      <c r="U164" s="41"/>
      <c r="V164" s="36"/>
      <c r="W164" s="35"/>
      <c r="X164" s="36"/>
      <c r="Y164" t="str">
        <f>CA164&amp;CB164&amp;CC164&amp;CD164&amp;CE164&amp;CF164&amp;CG164</f>
        <v/>
      </c>
      <c r="CA164" s="29" t="str">
        <f t="shared" ref="CA164:CA166" si="68">IF(AND($C164&gt;0,R164="")," * No olvide digitar la variable Beneficiarios. Digite cero si no tiene.",IF(R164&gt;$C164," * La variable Beneficiarios no puede ser mayor al Total Ambos Sexos.",""))</f>
        <v/>
      </c>
      <c r="CB164" s="29" t="str">
        <f t="shared" ref="CB164:CB166" si="69">IF(AND($C164&gt;0,S164="")," * No olvide digitar la variable Niños, Niñas, Adolescentes y Jóvenes Mejor Niñez. Digite cero si no tiene.",IF(S164&gt;$C164," * La variable Niños, Niñas, Adolescentes y Jóvenes Mejor Niñez no puede ser mayor al Total Ambos Sexos.",""))</f>
        <v/>
      </c>
      <c r="CC164" s="29" t="str">
        <f t="shared" ref="CC164:CC166" si="70">IF(AND($C164&gt;0,T164="")," * No olvide digitar la variable Niños, Niñas, Adolescentes y Jóvenes SENAME. Digite cero si no tiene.",IF(T164&gt;$C164," * La variable Niños, Niñas, Adolescentes y Jóvenes SENAME no puede ser mayor al Total Ambos Sexos.",""))</f>
        <v/>
      </c>
      <c r="CD164" s="29" t="str">
        <f t="shared" ref="CD164:CD166" si="71">IF(AND($C164&gt;0,U164="")," * No olvide digitar la variable Pueblos Originarios. Digite cero si no tiene.",IF(U164&gt;$C164," * La variable Pueblos Originarios no puede ser mayor al Total Ambos Sexos.",""))</f>
        <v/>
      </c>
      <c r="CE164" s="29" t="str">
        <f t="shared" ref="CE164:CE166" si="72">IF(AND($C164&gt;0,V164="")," * No olvide digitar la variable Migrantes. Digite cero si no tiene.",IF(V164&gt;$C164," * La variable Migrantes no puede ser mayor al Total Ambos Sexos.",""))</f>
        <v/>
      </c>
      <c r="CF164" s="29" t="str">
        <f t="shared" ref="CF164:CF166" si="73">IF(AND($E164&gt;0,OR(W164=""))," * No olvide digitar la variable Trans (Masculino). Digite cero si no tiene.",IF((W164)&gt;$E164," * La variable Trans (Masculino) no puede ser mayor al Total Mujeres.",""))</f>
        <v/>
      </c>
      <c r="CG164" s="29" t="str">
        <f t="shared" ref="CG164:CG166" si="74">IF(AND($D164&gt;0,OR(X164=""))," * No olvide digitar la variable Trans (Femenino). Digite cero si no tiene.",IF((X164)&gt;$D164," * La variable Trans (Femenino) no puede ser mayor al Total Hombres.",""))</f>
        <v/>
      </c>
      <c r="CK164" s="30">
        <f>IF(AND(C164&gt;0,R164=""),1,IF(R164&gt;C164,1,0))</f>
        <v>0</v>
      </c>
      <c r="CL164" s="30">
        <f>IF(AND(C164&gt;0,S164=""),1,IF(S164&gt;C164,1,0))</f>
        <v>0</v>
      </c>
      <c r="CM164" s="30">
        <f>IF(AND(C164&gt;0,T164=""),1,IF(T164&gt;C164,1,0))</f>
        <v>0</v>
      </c>
      <c r="CN164" s="30">
        <f>IF(AND(C164&gt;0,U164=""),1,IF(U164&gt;C164,1,0))</f>
        <v>0</v>
      </c>
      <c r="CO164" s="30">
        <f>IF(AND(C164&gt;0,V164=""),1,IF(V164&gt;C164,1,0))</f>
        <v>0</v>
      </c>
      <c r="CP164" s="30">
        <f>IF(AND(E164&gt;0,OR(W164="")),1,IF((W164)&gt;E164,1,0))</f>
        <v>0</v>
      </c>
      <c r="CQ164" s="30">
        <f>IF(AND(D164&gt;0,OR(X164="")),1,IF((X164)&gt;D164,1,0))</f>
        <v>0</v>
      </c>
    </row>
    <row r="165" spans="1:95" x14ac:dyDescent="0.25">
      <c r="A165" s="845"/>
      <c r="B165" s="31" t="s">
        <v>203</v>
      </c>
      <c r="C165" s="32">
        <f t="shared" ref="C165" si="75">SUM(D165:E165)</f>
        <v>0</v>
      </c>
      <c r="D165" s="33">
        <f>SUM(F165+H165+J165+L165)</f>
        <v>0</v>
      </c>
      <c r="E165" s="324">
        <f t="shared" ref="E165:E167" si="76">SUM(G165+I165+K165+M165)</f>
        <v>0</v>
      </c>
      <c r="F165" s="35"/>
      <c r="G165" s="42"/>
      <c r="H165" s="35"/>
      <c r="I165" s="42"/>
      <c r="J165" s="35"/>
      <c r="K165" s="42"/>
      <c r="L165" s="35"/>
      <c r="M165" s="325"/>
      <c r="N165" s="40"/>
      <c r="O165" s="41"/>
      <c r="P165" s="41"/>
      <c r="Q165" s="325"/>
      <c r="R165" s="40"/>
      <c r="S165" s="41"/>
      <c r="T165" s="41"/>
      <c r="U165" s="41"/>
      <c r="V165" s="36"/>
      <c r="W165" s="35"/>
      <c r="X165" s="36"/>
      <c r="Y165" t="str">
        <f>CA165&amp;CB165&amp;CC165&amp;CD165&amp;CE165&amp;CF165&amp;CG165</f>
        <v/>
      </c>
      <c r="CA165" s="29" t="str">
        <f t="shared" si="68"/>
        <v/>
      </c>
      <c r="CB165" s="29" t="str">
        <f t="shared" si="69"/>
        <v/>
      </c>
      <c r="CC165" s="29" t="str">
        <f t="shared" si="70"/>
        <v/>
      </c>
      <c r="CD165" s="29" t="str">
        <f t="shared" si="71"/>
        <v/>
      </c>
      <c r="CE165" s="29" t="str">
        <f t="shared" si="72"/>
        <v/>
      </c>
      <c r="CF165" s="29" t="str">
        <f t="shared" si="73"/>
        <v/>
      </c>
      <c r="CG165" s="29" t="str">
        <f t="shared" si="74"/>
        <v/>
      </c>
      <c r="CK165" s="30">
        <f>IF(AND(C165&gt;0,R165=""),1,IF(R165&gt;C165,1,0))</f>
        <v>0</v>
      </c>
      <c r="CL165" s="30">
        <f>IF(AND(C165&gt;0,S165=""),1,IF(S165&gt;C165,1,0))</f>
        <v>0</v>
      </c>
      <c r="CM165" s="30">
        <f>IF(AND(C165&gt;0,T165=""),1,IF(T165&gt;C165,1,0))</f>
        <v>0</v>
      </c>
      <c r="CN165" s="30">
        <f>IF(AND(C165&gt;0,U165=""),1,IF(U165&gt;C165,1,0))</f>
        <v>0</v>
      </c>
      <c r="CO165" s="30">
        <f>IF(AND(C165&gt;0,V165=""),1,IF(V165&gt;C165,1,0))</f>
        <v>0</v>
      </c>
      <c r="CP165" s="30">
        <f>IF(AND(E165&gt;0,OR(W165="")),1,IF((W165)&gt;E165,1,0))</f>
        <v>0</v>
      </c>
      <c r="CQ165" s="30">
        <f>IF(AND(D165&gt;0,OR(X165="")),1,IF((X165)&gt;D165,1,0))</f>
        <v>0</v>
      </c>
    </row>
    <row r="166" spans="1:95" x14ac:dyDescent="0.25">
      <c r="A166" s="845"/>
      <c r="B166" s="31" t="s">
        <v>176</v>
      </c>
      <c r="C166" s="186">
        <f>SUM(D166:E166)</f>
        <v>0</v>
      </c>
      <c r="D166" s="54">
        <f>SUM(F166+H166+J166+L166)</f>
        <v>0</v>
      </c>
      <c r="E166" s="326">
        <f t="shared" si="76"/>
        <v>0</v>
      </c>
      <c r="F166" s="35"/>
      <c r="G166" s="42"/>
      <c r="H166" s="35"/>
      <c r="I166" s="42"/>
      <c r="J166" s="35"/>
      <c r="K166" s="42"/>
      <c r="L166" s="35"/>
      <c r="M166" s="325"/>
      <c r="N166" s="40"/>
      <c r="O166" s="41"/>
      <c r="P166" s="41"/>
      <c r="Q166" s="325"/>
      <c r="R166" s="40"/>
      <c r="S166" s="41"/>
      <c r="T166" s="41"/>
      <c r="U166" s="41"/>
      <c r="V166" s="36"/>
      <c r="W166" s="35"/>
      <c r="X166" s="36"/>
      <c r="Y166" t="str">
        <f>CA166&amp;CB166&amp;CC166&amp;CD166&amp;CE166&amp;CF166&amp;CG166</f>
        <v/>
      </c>
      <c r="CA166" s="29" t="str">
        <f t="shared" si="68"/>
        <v/>
      </c>
      <c r="CB166" s="29" t="str">
        <f t="shared" si="69"/>
        <v/>
      </c>
      <c r="CC166" s="29" t="str">
        <f t="shared" si="70"/>
        <v/>
      </c>
      <c r="CD166" s="29" t="str">
        <f t="shared" si="71"/>
        <v/>
      </c>
      <c r="CE166" s="29" t="str">
        <f t="shared" si="72"/>
        <v/>
      </c>
      <c r="CF166" s="29" t="str">
        <f t="shared" si="73"/>
        <v/>
      </c>
      <c r="CG166" s="29" t="str">
        <f t="shared" si="74"/>
        <v/>
      </c>
      <c r="CK166" s="30">
        <f>IF(AND(C166&gt;0,R166=""),1,IF(R166&gt;C166,1,0))</f>
        <v>0</v>
      </c>
      <c r="CL166" s="30">
        <f>IF(AND(C166&gt;0,S166=""),1,IF(S166&gt;C166,1,0))</f>
        <v>0</v>
      </c>
      <c r="CM166" s="30">
        <f>IF(AND(C166&gt;0,T166=""),1,IF(T166&gt;C166,1,0))</f>
        <v>0</v>
      </c>
      <c r="CN166" s="30">
        <f>IF(AND(C166&gt;0,U166=""),1,IF(U166&gt;C166,1,0))</f>
        <v>0</v>
      </c>
      <c r="CO166" s="30">
        <f>IF(AND(C166&gt;0,V166=""),1,IF(V166&gt;C166,1,0))</f>
        <v>0</v>
      </c>
      <c r="CP166" s="30">
        <f>IF(AND(E166&gt;0,OR(W166="")),1,IF((W166)&gt;E166,1,0))</f>
        <v>0</v>
      </c>
      <c r="CQ166" s="30">
        <f>IF(AND(D166&gt;0,OR(X166="")),1,IF((X166)&gt;D166,1,0))</f>
        <v>0</v>
      </c>
    </row>
    <row r="167" spans="1:95" x14ac:dyDescent="0.25">
      <c r="A167" s="499"/>
      <c r="B167" s="55" t="s">
        <v>48</v>
      </c>
      <c r="C167" s="186">
        <f>SUM(D167:E167)</f>
        <v>0</v>
      </c>
      <c r="D167" s="54">
        <f>SUM(F167+H167+J167+L167)</f>
        <v>0</v>
      </c>
      <c r="E167" s="326">
        <f t="shared" si="76"/>
        <v>0</v>
      </c>
      <c r="F167" s="59">
        <f t="shared" ref="F167:Q167" si="77">SUM(F164:F166)</f>
        <v>0</v>
      </c>
      <c r="G167" s="66">
        <f t="shared" si="77"/>
        <v>0</v>
      </c>
      <c r="H167" s="59">
        <f t="shared" si="77"/>
        <v>0</v>
      </c>
      <c r="I167" s="66">
        <f t="shared" si="77"/>
        <v>0</v>
      </c>
      <c r="J167" s="59">
        <f t="shared" si="77"/>
        <v>0</v>
      </c>
      <c r="K167" s="66">
        <f t="shared" si="77"/>
        <v>0</v>
      </c>
      <c r="L167" s="59">
        <f t="shared" si="77"/>
        <v>0</v>
      </c>
      <c r="M167" s="123">
        <f t="shared" si="77"/>
        <v>0</v>
      </c>
      <c r="N167" s="64">
        <f t="shared" si="77"/>
        <v>0</v>
      </c>
      <c r="O167" s="65">
        <f t="shared" si="77"/>
        <v>0</v>
      </c>
      <c r="P167" s="65">
        <f t="shared" si="77"/>
        <v>0</v>
      </c>
      <c r="Q167" s="123">
        <f t="shared" si="77"/>
        <v>0</v>
      </c>
      <c r="R167" s="64">
        <f>SUM(R164:R166)</f>
        <v>0</v>
      </c>
      <c r="S167" s="65">
        <f t="shared" ref="S167:X167" si="78">SUM(S164:S166)</f>
        <v>0</v>
      </c>
      <c r="T167" s="65">
        <f t="shared" si="78"/>
        <v>0</v>
      </c>
      <c r="U167" s="65">
        <f t="shared" si="78"/>
        <v>0</v>
      </c>
      <c r="V167" s="60">
        <f t="shared" si="78"/>
        <v>0</v>
      </c>
      <c r="W167" s="59">
        <f t="shared" si="78"/>
        <v>0</v>
      </c>
      <c r="X167" s="60">
        <f t="shared" si="78"/>
        <v>0</v>
      </c>
    </row>
    <row r="168" spans="1:95" x14ac:dyDescent="0.25">
      <c r="A168" s="845" t="s">
        <v>49</v>
      </c>
      <c r="B168" s="845"/>
      <c r="C168" s="186">
        <f>SUM(D168:E168)</f>
        <v>0</v>
      </c>
      <c r="D168" s="54">
        <f>SUM(F168+H168+J168+L168)</f>
        <v>0</v>
      </c>
      <c r="E168" s="326">
        <f>SUM(G168+I168+K168+M168)</f>
        <v>0</v>
      </c>
      <c r="F168" s="69"/>
      <c r="G168" s="70"/>
      <c r="H168" s="69"/>
      <c r="I168" s="70"/>
      <c r="J168" s="69"/>
      <c r="K168" s="70"/>
      <c r="L168" s="69"/>
      <c r="M168" s="331"/>
      <c r="N168" s="74"/>
      <c r="O168" s="75"/>
      <c r="P168" s="75"/>
      <c r="Q168" s="331"/>
      <c r="R168" s="74"/>
      <c r="S168" s="75"/>
      <c r="T168" s="75"/>
      <c r="U168" s="75"/>
      <c r="V168" s="70"/>
      <c r="W168" s="69"/>
      <c r="X168" s="70"/>
      <c r="Y168" t="str">
        <f>CA168&amp;CB168&amp;CC168&amp;CD168&amp;CE168&amp;CF168&amp;CG168</f>
        <v/>
      </c>
      <c r="CA168" s="29" t="str">
        <f>IF(AND($C168&gt;0,R168="")," * No olvide digitar la variable Beneficiarios. Digite cero si no tiene.",IF(R168&gt;$C168," * La variable Beneficiarios no puede ser mayor al Total Ambos Sexos.",""))</f>
        <v/>
      </c>
      <c r="CB168" s="29" t="str">
        <f>IF(AND($C168&gt;0,S168="")," * No olvide digitar la variable Niños, Niñas, Adolescentes y Jóvenes Mejor Niñez. Digite cero si no tiene.",IF(S168&gt;$C168," * La variable Niños, Niñas, Adolescentes y Jóvenes Mejor Niñez no puede ser mayor al Total Ambos Sexos.",""))</f>
        <v/>
      </c>
      <c r="CC168" s="29" t="str">
        <f>IF(AND($C168&gt;0,T168="")," * No olvide digitar la variable Niños, Niñas, Adolescentes y Jóvenes SENAME. Digite cero si no tiene.",IF(T168&gt;$C168," * La variable Niños, Niñas, Adolescentes y Jóvenes SENAME no puede ser mayor al Total Ambos Sexos.",""))</f>
        <v/>
      </c>
      <c r="CD168" s="29" t="str">
        <f>IF(AND($C168&gt;0,U168="")," * No olvide digitar la variable Pueblos Originarios. Digite cero si no tiene.",IF(U168&gt;$C168," * La variable Pueblos Originarios no puede ser mayor al Total Ambos Sexos.",""))</f>
        <v/>
      </c>
      <c r="CE168" s="29" t="str">
        <f>IF(AND($C168&gt;0,V168="")," * No olvide digitar la variable Migrantes. Digite cero si no tiene.",IF(V168&gt;$C168," * La variable Migrantes no puede ser mayor al Total Ambos Sexos.",""))</f>
        <v/>
      </c>
      <c r="CF168" s="29" t="str">
        <f>IF(AND($E168&gt;0,OR(W168=""))," * No olvide digitar la variable Trans (Masculino). Digite cero si no tiene.",IF((W168)&gt;$E168," * La variable Trans (Masculino) no puede ser mayor al Total Mujeres.",""))</f>
        <v/>
      </c>
      <c r="CG168" s="29" t="str">
        <f>IF(AND($D168&gt;0,OR(X168=""))," * No olvide digitar la variable Trans (Femenino). Digite cero si no tiene.",IF((X168)&gt;$D168," * La variable Trans (Femenino) no puede ser mayor al Total Hombres.",""))</f>
        <v/>
      </c>
      <c r="CK168" s="30">
        <f>IF(AND(C168&gt;0,R168=""),1,IF(R168&gt;C168,1,0))</f>
        <v>0</v>
      </c>
      <c r="CL168" s="30">
        <f>IF(AND(C168&gt;0,S168=""),1,IF(S168&gt;C168,1,0))</f>
        <v>0</v>
      </c>
      <c r="CM168" s="30">
        <f>IF(AND(C168&gt;0,T168=""),1,IF(T168&gt;C168,1,0))</f>
        <v>0</v>
      </c>
      <c r="CN168" s="30">
        <f>IF(AND(C168&gt;0,U168=""),1,IF(U168&gt;C168,1,0))</f>
        <v>0</v>
      </c>
      <c r="CO168" s="30">
        <f>IF(AND(C168&gt;0,V168=""),1,IF(V168&gt;C168,1,0))</f>
        <v>0</v>
      </c>
      <c r="CP168" s="30">
        <f>IF(AND(E168&gt;0,OR(W168="")),1,IF((W168)&gt;E168,1,0))</f>
        <v>0</v>
      </c>
      <c r="CQ168" s="30">
        <f>IF(AND(D168&gt;0,OR(X168="")),1,IF((X168)&gt;D168,1,0))</f>
        <v>0</v>
      </c>
    </row>
    <row r="169" spans="1:95" x14ac:dyDescent="0.25">
      <c r="A169" s="103" t="s">
        <v>205</v>
      </c>
      <c r="B169" s="500"/>
      <c r="C169" s="500"/>
      <c r="D169" s="500"/>
    </row>
    <row r="170" spans="1:95" ht="15" customHeight="1" x14ac:dyDescent="0.25">
      <c r="A170" s="772" t="s">
        <v>104</v>
      </c>
      <c r="B170" s="772" t="s">
        <v>105</v>
      </c>
      <c r="C170" s="846" t="s">
        <v>206</v>
      </c>
      <c r="D170" s="853" t="s">
        <v>207</v>
      </c>
    </row>
    <row r="171" spans="1:95" x14ac:dyDescent="0.25">
      <c r="A171" s="948"/>
      <c r="B171" s="948"/>
      <c r="C171" s="954"/>
      <c r="D171" s="854"/>
    </row>
    <row r="172" spans="1:95" x14ac:dyDescent="0.25">
      <c r="A172" s="333" t="s">
        <v>108</v>
      </c>
      <c r="B172" s="228"/>
      <c r="C172" s="229"/>
      <c r="D172" s="230"/>
    </row>
    <row r="173" spans="1:95" x14ac:dyDescent="0.25">
      <c r="A173" s="334" t="s">
        <v>208</v>
      </c>
      <c r="B173" s="231"/>
      <c r="C173" s="232"/>
      <c r="D173" s="233"/>
    </row>
    <row r="174" spans="1:95" x14ac:dyDescent="0.25">
      <c r="A174" s="335" t="s">
        <v>209</v>
      </c>
      <c r="B174" s="238"/>
      <c r="C174" s="239"/>
      <c r="D174" s="240"/>
    </row>
    <row r="175" spans="1:95" x14ac:dyDescent="0.25">
      <c r="A175" s="103" t="s">
        <v>210</v>
      </c>
    </row>
    <row r="176" spans="1:95" ht="15" customHeight="1" x14ac:dyDescent="0.25">
      <c r="A176" s="752" t="s">
        <v>211</v>
      </c>
      <c r="B176" s="755" t="s">
        <v>191</v>
      </c>
      <c r="C176" s="756"/>
      <c r="D176" s="757"/>
      <c r="E176" s="761" t="s">
        <v>6</v>
      </c>
      <c r="F176" s="762"/>
      <c r="G176" s="762"/>
      <c r="H176" s="762"/>
      <c r="I176" s="762"/>
      <c r="J176" s="762"/>
      <c r="K176" s="762"/>
      <c r="L176" s="336"/>
      <c r="M176" s="764" t="s">
        <v>212</v>
      </c>
      <c r="N176" s="757" t="s">
        <v>213</v>
      </c>
    </row>
    <row r="177" spans="1:14" x14ac:dyDescent="0.25">
      <c r="A177" s="753"/>
      <c r="B177" s="945"/>
      <c r="C177" s="946"/>
      <c r="D177" s="947"/>
      <c r="E177" s="761" t="s">
        <v>214</v>
      </c>
      <c r="F177" s="775"/>
      <c r="G177" s="761" t="s">
        <v>215</v>
      </c>
      <c r="H177" s="775"/>
      <c r="I177" s="761" t="s">
        <v>216</v>
      </c>
      <c r="J177" s="775"/>
      <c r="K177" s="761" t="s">
        <v>201</v>
      </c>
      <c r="L177" s="762"/>
      <c r="M177" s="765"/>
      <c r="N177" s="779"/>
    </row>
    <row r="178" spans="1:14" x14ac:dyDescent="0.25">
      <c r="A178" s="944"/>
      <c r="B178" s="12" t="s">
        <v>34</v>
      </c>
      <c r="C178" s="337" t="s">
        <v>35</v>
      </c>
      <c r="D178" s="14" t="s">
        <v>36</v>
      </c>
      <c r="E178" s="15" t="s">
        <v>35</v>
      </c>
      <c r="F178" s="107" t="s">
        <v>36</v>
      </c>
      <c r="G178" s="15" t="s">
        <v>35</v>
      </c>
      <c r="H178" s="107" t="s">
        <v>36</v>
      </c>
      <c r="I178" s="15" t="s">
        <v>35</v>
      </c>
      <c r="J178" s="107" t="s">
        <v>36</v>
      </c>
      <c r="K178" s="15" t="s">
        <v>35</v>
      </c>
      <c r="L178" s="108" t="s">
        <v>36</v>
      </c>
      <c r="M178" s="766"/>
      <c r="N178" s="947"/>
    </row>
    <row r="179" spans="1:14" x14ac:dyDescent="0.25">
      <c r="A179" s="333" t="s">
        <v>217</v>
      </c>
      <c r="B179" s="18">
        <f>SUM(C179:D179)</f>
        <v>0</v>
      </c>
      <c r="C179" s="19">
        <f>SUM(E179+G179+I179+K179)</f>
        <v>0</v>
      </c>
      <c r="D179" s="20">
        <f>SUM(F179+H179+J179+L179)</f>
        <v>0</v>
      </c>
      <c r="E179" s="21"/>
      <c r="F179" s="28"/>
      <c r="G179" s="21"/>
      <c r="H179" s="28"/>
      <c r="I179" s="21"/>
      <c r="J179" s="28"/>
      <c r="K179" s="21"/>
      <c r="L179" s="162"/>
      <c r="M179" s="338"/>
      <c r="N179" s="230"/>
    </row>
    <row r="180" spans="1:14" x14ac:dyDescent="0.25">
      <c r="A180" s="499" t="s">
        <v>218</v>
      </c>
      <c r="B180" s="186">
        <f t="shared" ref="B180" si="79">SUM(C180:D180)</f>
        <v>0</v>
      </c>
      <c r="C180" s="33">
        <f>SUM(E180+G180+I180+K180)</f>
        <v>0</v>
      </c>
      <c r="D180" s="34">
        <f>SUM(F180+H180+J180+L180)</f>
        <v>0</v>
      </c>
      <c r="E180" s="35"/>
      <c r="F180" s="42"/>
      <c r="G180" s="35"/>
      <c r="H180" s="42"/>
      <c r="I180" s="35"/>
      <c r="J180" s="42"/>
      <c r="K180" s="35"/>
      <c r="L180" s="99"/>
      <c r="M180" s="339"/>
      <c r="N180" s="233"/>
    </row>
    <row r="181" spans="1:14" x14ac:dyDescent="0.25">
      <c r="A181" s="501" t="s">
        <v>48</v>
      </c>
      <c r="B181" s="56">
        <f>SUM(B179:B180)</f>
        <v>0</v>
      </c>
      <c r="C181" s="57">
        <f t="shared" ref="C181:N181" si="80">SUM(C179:C180)</f>
        <v>0</v>
      </c>
      <c r="D181" s="341">
        <f t="shared" si="80"/>
        <v>0</v>
      </c>
      <c r="E181" s="56">
        <f>SUM(E179:E180)</f>
        <v>0</v>
      </c>
      <c r="F181" s="341">
        <f t="shared" si="80"/>
        <v>0</v>
      </c>
      <c r="G181" s="56">
        <f t="shared" si="80"/>
        <v>0</v>
      </c>
      <c r="H181" s="341">
        <f t="shared" si="80"/>
        <v>0</v>
      </c>
      <c r="I181" s="56">
        <f t="shared" si="80"/>
        <v>0</v>
      </c>
      <c r="J181" s="341">
        <f t="shared" si="80"/>
        <v>0</v>
      </c>
      <c r="K181" s="56">
        <f t="shared" si="80"/>
        <v>0</v>
      </c>
      <c r="L181" s="341">
        <f t="shared" si="80"/>
        <v>0</v>
      </c>
      <c r="M181" s="342">
        <f t="shared" si="80"/>
        <v>0</v>
      </c>
      <c r="N181" s="58">
        <f t="shared" si="80"/>
        <v>0</v>
      </c>
    </row>
    <row r="205" spans="1:2" x14ac:dyDescent="0.25">
      <c r="A205" s="343">
        <f>SUM(C12:C21,C23:C26,B30:B32,E30:E32,B36:B38,E36:E38,C41:C44,C49:C50,C55:C76,B80:I83,B86:D93,B97:F101,B106:F108,B114:B116,B120:E120,B124:B126,B130,C135:C138,B143:B150,B154:C155,C160:C168,B172:D174,B179:B181)</f>
        <v>1312</v>
      </c>
      <c r="B205" s="344">
        <f>SUM(CK12:CS168)</f>
        <v>0</v>
      </c>
    </row>
  </sheetData>
  <mergeCells count="228">
    <mergeCell ref="A176:A178"/>
    <mergeCell ref="B176:D177"/>
    <mergeCell ref="E176:K176"/>
    <mergeCell ref="M176:M178"/>
    <mergeCell ref="N176:N178"/>
    <mergeCell ref="E177:F177"/>
    <mergeCell ref="G177:H177"/>
    <mergeCell ref="I177:J177"/>
    <mergeCell ref="K177:L177"/>
    <mergeCell ref="A160:A162"/>
    <mergeCell ref="A164:A166"/>
    <mergeCell ref="A168:B168"/>
    <mergeCell ref="A170:A171"/>
    <mergeCell ref="B170:B171"/>
    <mergeCell ref="C170:C171"/>
    <mergeCell ref="U157:U159"/>
    <mergeCell ref="V157:V159"/>
    <mergeCell ref="W157:X157"/>
    <mergeCell ref="F158:G158"/>
    <mergeCell ref="H158:I158"/>
    <mergeCell ref="J158:K158"/>
    <mergeCell ref="L158:M158"/>
    <mergeCell ref="W158:W159"/>
    <mergeCell ref="X158:X159"/>
    <mergeCell ref="O157:O159"/>
    <mergeCell ref="P157:P159"/>
    <mergeCell ref="Q157:Q159"/>
    <mergeCell ref="R157:R159"/>
    <mergeCell ref="S157:S159"/>
    <mergeCell ref="T157:T159"/>
    <mergeCell ref="D170:D171"/>
    <mergeCell ref="AP132:AP134"/>
    <mergeCell ref="AQ132:AQ134"/>
    <mergeCell ref="AR132:AR134"/>
    <mergeCell ref="AN132:AN134"/>
    <mergeCell ref="AO132:AO134"/>
    <mergeCell ref="A156:E156"/>
    <mergeCell ref="A157:A159"/>
    <mergeCell ref="B157:B159"/>
    <mergeCell ref="C157:E158"/>
    <mergeCell ref="F157:M157"/>
    <mergeCell ref="N157:N159"/>
    <mergeCell ref="A135:A138"/>
    <mergeCell ref="A140:A142"/>
    <mergeCell ref="B140:F140"/>
    <mergeCell ref="G140:G142"/>
    <mergeCell ref="H140:I141"/>
    <mergeCell ref="B141:B142"/>
    <mergeCell ref="C141:F141"/>
    <mergeCell ref="F133:G133"/>
    <mergeCell ref="H133:I133"/>
    <mergeCell ref="J133:K133"/>
    <mergeCell ref="L133:M133"/>
    <mergeCell ref="N133:O133"/>
    <mergeCell ref="P133:Q133"/>
    <mergeCell ref="R133:S133"/>
    <mergeCell ref="A132:A134"/>
    <mergeCell ref="B132:B134"/>
    <mergeCell ref="C132:E133"/>
    <mergeCell ref="F132:AM132"/>
    <mergeCell ref="T133:U133"/>
    <mergeCell ref="V133:W133"/>
    <mergeCell ref="X133:Y133"/>
    <mergeCell ref="Z133:AA133"/>
    <mergeCell ref="AB133:AC133"/>
    <mergeCell ref="AD133:AE133"/>
    <mergeCell ref="AF133:AG133"/>
    <mergeCell ref="AH133:AI133"/>
    <mergeCell ref="AJ133:AK133"/>
    <mergeCell ref="AL133:AM133"/>
    <mergeCell ref="G122:H122"/>
    <mergeCell ref="I122:J122"/>
    <mergeCell ref="A128:A129"/>
    <mergeCell ref="B128:B129"/>
    <mergeCell ref="C128:D128"/>
    <mergeCell ref="E128:F128"/>
    <mergeCell ref="G128:I128"/>
    <mergeCell ref="A118:A119"/>
    <mergeCell ref="B118:D118"/>
    <mergeCell ref="E118:E119"/>
    <mergeCell ref="A122:A123"/>
    <mergeCell ref="B122:D122"/>
    <mergeCell ref="E122:F122"/>
    <mergeCell ref="A111:A113"/>
    <mergeCell ref="B111:D112"/>
    <mergeCell ref="E111:M111"/>
    <mergeCell ref="O111:O113"/>
    <mergeCell ref="P111:P113"/>
    <mergeCell ref="E112:F112"/>
    <mergeCell ref="G112:H112"/>
    <mergeCell ref="I112:J112"/>
    <mergeCell ref="K112:L112"/>
    <mergeCell ref="M112:N112"/>
    <mergeCell ref="A104:A105"/>
    <mergeCell ref="B104:B105"/>
    <mergeCell ref="C104:C105"/>
    <mergeCell ref="D104:D105"/>
    <mergeCell ref="E104:E105"/>
    <mergeCell ref="F104:F105"/>
    <mergeCell ref="B78:C78"/>
    <mergeCell ref="D78:E78"/>
    <mergeCell ref="F78:G78"/>
    <mergeCell ref="H78:I78"/>
    <mergeCell ref="A95:A96"/>
    <mergeCell ref="B95:B96"/>
    <mergeCell ref="C95:C96"/>
    <mergeCell ref="D95:D96"/>
    <mergeCell ref="E95:F95"/>
    <mergeCell ref="A61:A62"/>
    <mergeCell ref="A63:A66"/>
    <mergeCell ref="A67:A68"/>
    <mergeCell ref="A69:A70"/>
    <mergeCell ref="A71:A76"/>
    <mergeCell ref="A78:A79"/>
    <mergeCell ref="A55:A60"/>
    <mergeCell ref="AL52:AL54"/>
    <mergeCell ref="AM52:AM54"/>
    <mergeCell ref="F53:G53"/>
    <mergeCell ref="H53:I53"/>
    <mergeCell ref="J53:K53"/>
    <mergeCell ref="L53:M53"/>
    <mergeCell ref="N53:O53"/>
    <mergeCell ref="P53:Q53"/>
    <mergeCell ref="R53:S53"/>
    <mergeCell ref="T53:U53"/>
    <mergeCell ref="A51:M51"/>
    <mergeCell ref="A52:B54"/>
    <mergeCell ref="C52:E53"/>
    <mergeCell ref="F52:AK52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N46:AN48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AF47:AG47"/>
    <mergeCell ref="AH47:AI47"/>
    <mergeCell ref="AJ47:AK47"/>
    <mergeCell ref="A43:A44"/>
    <mergeCell ref="A46:B48"/>
    <mergeCell ref="C46:E47"/>
    <mergeCell ref="F46:AK46"/>
    <mergeCell ref="AL46:AL48"/>
    <mergeCell ref="AM46:AM48"/>
    <mergeCell ref="X47:Y47"/>
    <mergeCell ref="Z47:AA47"/>
    <mergeCell ref="AB47:AC47"/>
    <mergeCell ref="AD47:AE47"/>
    <mergeCell ref="A34:A35"/>
    <mergeCell ref="B34:B35"/>
    <mergeCell ref="C34:D34"/>
    <mergeCell ref="E34:G34"/>
    <mergeCell ref="H34:M34"/>
    <mergeCell ref="A41:A42"/>
    <mergeCell ref="AP28:AP29"/>
    <mergeCell ref="AQ28:AQ29"/>
    <mergeCell ref="AR28:AR29"/>
    <mergeCell ref="R28:S28"/>
    <mergeCell ref="T28:U28"/>
    <mergeCell ref="V28:W28"/>
    <mergeCell ref="X28:Y28"/>
    <mergeCell ref="Z28:AA28"/>
    <mergeCell ref="AB28:AC28"/>
    <mergeCell ref="E28:G28"/>
    <mergeCell ref="H28:I28"/>
    <mergeCell ref="J28:K28"/>
    <mergeCell ref="L28:M28"/>
    <mergeCell ref="N28:O28"/>
    <mergeCell ref="P28:Q28"/>
    <mergeCell ref="AS28:AS29"/>
    <mergeCell ref="AT28:AT29"/>
    <mergeCell ref="AU28:AU29"/>
    <mergeCell ref="AD28:AE28"/>
    <mergeCell ref="AF28:AG28"/>
    <mergeCell ref="AH28:AI28"/>
    <mergeCell ref="AJ28:AK28"/>
    <mergeCell ref="AL28:AM28"/>
    <mergeCell ref="AN28:AO28"/>
    <mergeCell ref="A12:A22"/>
    <mergeCell ref="A23:B23"/>
    <mergeCell ref="A25:A26"/>
    <mergeCell ref="A28:A29"/>
    <mergeCell ref="B28:B29"/>
    <mergeCell ref="C28:D28"/>
    <mergeCell ref="AF10:AG10"/>
    <mergeCell ref="AH10:AI10"/>
    <mergeCell ref="AJ10:AK10"/>
    <mergeCell ref="AT10:AT11"/>
    <mergeCell ref="AU10:AU11"/>
    <mergeCell ref="AV9:AV11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O9:AO11"/>
    <mergeCell ref="AP9:AP11"/>
    <mergeCell ref="AQ9:AQ11"/>
    <mergeCell ref="AR9:AR11"/>
    <mergeCell ref="AS9:AS11"/>
    <mergeCell ref="AT9:AU9"/>
    <mergeCell ref="A6:W6"/>
    <mergeCell ref="A9:A11"/>
    <mergeCell ref="B9:B11"/>
    <mergeCell ref="C9:E10"/>
    <mergeCell ref="F9:AM9"/>
    <mergeCell ref="AN9:AN11"/>
    <mergeCell ref="X10:Y10"/>
    <mergeCell ref="Z10:AA10"/>
    <mergeCell ref="AB10:AC10"/>
    <mergeCell ref="AD10:AE10"/>
    <mergeCell ref="AL10:AM10"/>
  </mergeCells>
  <dataValidations count="4">
    <dataValidation type="whole" allowBlank="1" showInputMessage="1" showErrorMessage="1" sqref="B80:I83" xr:uid="{00000000-0002-0000-0400-000000000000}">
      <formula1>0</formula1>
      <formula2>9.99999999999999E+38</formula2>
    </dataValidation>
    <dataValidation type="whole" allowBlank="1" showInputMessage="1" showErrorMessage="1" sqref="F55:AM76" xr:uid="{00000000-0002-0000-0400-000001000000}">
      <formula1>0</formula1>
      <formula2>9.99999999999999E+36</formula2>
    </dataValidation>
    <dataValidation type="whole" operator="greaterThanOrEqual" allowBlank="1" showInputMessage="1" showErrorMessage="1" sqref="B172:D174 B97:F101 B86:D93 B106:F108 E114:P116 B120:E120 E124:J126 C130:I130 F135:AR137 C143:I150 C41:C44 F49:AN50 B154:C155 F168:X168 F12:AV26 C30:AU31 C36:M37 F160:X162 F164:X166 E179:N180" xr:uid="{00000000-0002-0000-0400-000002000000}">
      <formula1>0</formula1>
    </dataValidation>
    <dataValidation type="whole" allowBlank="1" showInputMessage="1" showErrorMessage="1" sqref="F156:AS156 S157" xr:uid="{00000000-0002-0000-0400-000003000000}">
      <formula1>0</formula1>
      <formula2>1E+30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S205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48.140625" customWidth="1"/>
    <col min="2" max="2" width="32.140625" customWidth="1"/>
    <col min="3" max="4" width="18.85546875" customWidth="1"/>
    <col min="5" max="5" width="17.140625" customWidth="1"/>
    <col min="6" max="6" width="13.85546875" customWidth="1"/>
    <col min="7" max="7" width="14.140625" customWidth="1"/>
    <col min="8" max="8" width="13.42578125" customWidth="1"/>
    <col min="9" max="9" width="13.28515625" customWidth="1"/>
    <col min="10" max="10" width="12.28515625" customWidth="1"/>
    <col min="11" max="11" width="13.42578125" customWidth="1"/>
    <col min="12" max="13" width="12" customWidth="1"/>
    <col min="18" max="45" width="11.42578125" customWidth="1"/>
    <col min="46" max="46" width="11" customWidth="1"/>
    <col min="47" max="78" width="11.42578125" customWidth="1"/>
    <col min="79" max="91" width="11.42578125" hidden="1" customWidth="1"/>
    <col min="92" max="95" width="12.140625" hidden="1" customWidth="1"/>
    <col min="96" max="96" width="12.28515625" hidden="1" customWidth="1"/>
    <col min="97" max="97" width="11.42578125" hidden="1" customWidth="1"/>
    <col min="98" max="148" width="11.42578125" customWidth="1"/>
  </cols>
  <sheetData>
    <row r="1" spans="1:97" x14ac:dyDescent="0.25">
      <c r="A1" s="1" t="s">
        <v>0</v>
      </c>
    </row>
    <row r="2" spans="1:97" x14ac:dyDescent="0.25">
      <c r="A2" s="1" t="str">
        <f>CONCATENATE("COMUNA: ",[6]NOMBRE!B2, " (",[6]NOMBRE!C2,[6]NOMBRE!D2,[6]NOMBRE!E2,[6]NOMBRE!F2,[6]NOMBRE!G2,")")</f>
        <v>COMUNA: LINARES (07401)</v>
      </c>
    </row>
    <row r="3" spans="1:97" x14ac:dyDescent="0.25">
      <c r="A3" s="1" t="str">
        <f>CONCATENATE("ESTABLECIMIENTO/ESTRATEGIA: ", [6]NOMBRE!B3, " (",[6]NOMBRE!C3,[6]NOMBRE!D3,[6]NOMBRE!E3,[6]NOMBRE!F3,[6]NOMBRE!G3,[6]NOMBRE!H3,")")</f>
        <v>ESTABLECIMIENTO/ESTRATEGIA: HOSPITAL PRESIDENTE CARLOS IBAÑEZ DEL CAMPO (116108)</v>
      </c>
    </row>
    <row r="4" spans="1:97" x14ac:dyDescent="0.25">
      <c r="A4" s="1" t="str">
        <f>CONCATENATE("MES: ",[6]NOMBRE!B6, " (",[6]NOMBRE!C6,[6]NOMBRE!D6,")")</f>
        <v>MES: MAYO (05)</v>
      </c>
    </row>
    <row r="5" spans="1:97" x14ac:dyDescent="0.25">
      <c r="A5" s="1" t="str">
        <f>CONCATENATE("AÑO: ",[6]NOMBRE!B7)</f>
        <v>AÑO: 2025</v>
      </c>
    </row>
    <row r="6" spans="1:97" s="4" customFormat="1" ht="18" customHeight="1" x14ac:dyDescent="0.2">
      <c r="A6" s="751" t="s">
        <v>1</v>
      </c>
      <c r="B6" s="751"/>
      <c r="C6" s="751"/>
      <c r="D6" s="751"/>
      <c r="E6" s="751"/>
      <c r="F6" s="751"/>
      <c r="G6" s="751"/>
      <c r="H6" s="751"/>
      <c r="I6" s="751"/>
      <c r="J6" s="751"/>
      <c r="K6" s="751"/>
      <c r="L6" s="751"/>
      <c r="M6" s="751"/>
      <c r="N6" s="751"/>
      <c r="O6" s="751"/>
      <c r="P6" s="751"/>
      <c r="Q6" s="751"/>
      <c r="R6" s="751"/>
      <c r="S6" s="751"/>
      <c r="T6" s="751"/>
      <c r="U6" s="751"/>
      <c r="V6" s="751"/>
      <c r="W6" s="75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3"/>
      <c r="AR6" s="3"/>
      <c r="AS6" s="3"/>
      <c r="AT6" s="3"/>
      <c r="AU6" s="3"/>
    </row>
    <row r="8" spans="1:97" s="11" customFormat="1" ht="18" customHeight="1" x14ac:dyDescent="0.2">
      <c r="A8" s="5" t="s">
        <v>2</v>
      </c>
      <c r="B8" s="6"/>
      <c r="C8" s="6"/>
      <c r="D8" s="6"/>
      <c r="E8" s="6"/>
      <c r="F8" s="6"/>
      <c r="G8" s="6"/>
      <c r="H8" s="6"/>
      <c r="I8" s="6"/>
      <c r="J8" s="6"/>
      <c r="K8" s="7"/>
      <c r="L8" s="6"/>
      <c r="M8" s="6"/>
      <c r="N8" s="6"/>
      <c r="O8" s="8"/>
      <c r="P8" s="8"/>
      <c r="Q8" s="8"/>
      <c r="R8" s="8"/>
      <c r="S8" s="8"/>
      <c r="T8" s="8"/>
      <c r="U8" s="8"/>
      <c r="V8" s="7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9"/>
      <c r="AQ8" s="9"/>
      <c r="AR8" s="9"/>
      <c r="AS8" s="9"/>
      <c r="AT8" s="9"/>
      <c r="AU8" s="9"/>
      <c r="AV8" s="10"/>
    </row>
    <row r="9" spans="1:97" ht="15" customHeight="1" x14ac:dyDescent="0.25">
      <c r="A9" s="752" t="s">
        <v>3</v>
      </c>
      <c r="B9" s="752" t="s">
        <v>4</v>
      </c>
      <c r="C9" s="755" t="s">
        <v>5</v>
      </c>
      <c r="D9" s="756"/>
      <c r="E9" s="757"/>
      <c r="F9" s="761" t="s">
        <v>6</v>
      </c>
      <c r="G9" s="762"/>
      <c r="H9" s="762"/>
      <c r="I9" s="762"/>
      <c r="J9" s="762"/>
      <c r="K9" s="762"/>
      <c r="L9" s="762"/>
      <c r="M9" s="762"/>
      <c r="N9" s="762"/>
      <c r="O9" s="762"/>
      <c r="P9" s="762"/>
      <c r="Q9" s="762"/>
      <c r="R9" s="762"/>
      <c r="S9" s="762"/>
      <c r="T9" s="762"/>
      <c r="U9" s="762"/>
      <c r="V9" s="762"/>
      <c r="W9" s="762"/>
      <c r="X9" s="762"/>
      <c r="Y9" s="762"/>
      <c r="Z9" s="762"/>
      <c r="AA9" s="762"/>
      <c r="AB9" s="762"/>
      <c r="AC9" s="762"/>
      <c r="AD9" s="762"/>
      <c r="AE9" s="762"/>
      <c r="AF9" s="762"/>
      <c r="AG9" s="762"/>
      <c r="AH9" s="762"/>
      <c r="AI9" s="762"/>
      <c r="AJ9" s="762"/>
      <c r="AK9" s="762"/>
      <c r="AL9" s="762"/>
      <c r="AM9" s="763"/>
      <c r="AN9" s="764" t="s">
        <v>7</v>
      </c>
      <c r="AO9" s="776" t="s">
        <v>8</v>
      </c>
      <c r="AP9" s="776" t="s">
        <v>9</v>
      </c>
      <c r="AQ9" s="757" t="s">
        <v>10</v>
      </c>
      <c r="AR9" s="780" t="s">
        <v>11</v>
      </c>
      <c r="AS9" s="757" t="s">
        <v>12</v>
      </c>
      <c r="AT9" s="783" t="s">
        <v>13</v>
      </c>
      <c r="AU9" s="784"/>
      <c r="AV9" s="772" t="s">
        <v>14</v>
      </c>
    </row>
    <row r="10" spans="1:97" x14ac:dyDescent="0.25">
      <c r="A10" s="753"/>
      <c r="B10" s="753"/>
      <c r="C10" s="945"/>
      <c r="D10" s="946"/>
      <c r="E10" s="947"/>
      <c r="F10" s="761" t="s">
        <v>15</v>
      </c>
      <c r="G10" s="775"/>
      <c r="H10" s="761" t="s">
        <v>16</v>
      </c>
      <c r="I10" s="775"/>
      <c r="J10" s="761" t="s">
        <v>17</v>
      </c>
      <c r="K10" s="775"/>
      <c r="L10" s="761" t="s">
        <v>18</v>
      </c>
      <c r="M10" s="775"/>
      <c r="N10" s="761" t="s">
        <v>19</v>
      </c>
      <c r="O10" s="775"/>
      <c r="P10" s="767" t="s">
        <v>20</v>
      </c>
      <c r="Q10" s="768"/>
      <c r="R10" s="767" t="s">
        <v>21</v>
      </c>
      <c r="S10" s="768"/>
      <c r="T10" s="767" t="s">
        <v>22</v>
      </c>
      <c r="U10" s="768"/>
      <c r="V10" s="767" t="s">
        <v>23</v>
      </c>
      <c r="W10" s="768"/>
      <c r="X10" s="767" t="s">
        <v>24</v>
      </c>
      <c r="Y10" s="768"/>
      <c r="Z10" s="767" t="s">
        <v>25</v>
      </c>
      <c r="AA10" s="768"/>
      <c r="AB10" s="767" t="s">
        <v>26</v>
      </c>
      <c r="AC10" s="768"/>
      <c r="AD10" s="767" t="s">
        <v>27</v>
      </c>
      <c r="AE10" s="768"/>
      <c r="AF10" s="767" t="s">
        <v>28</v>
      </c>
      <c r="AG10" s="768"/>
      <c r="AH10" s="767" t="s">
        <v>29</v>
      </c>
      <c r="AI10" s="768"/>
      <c r="AJ10" s="767" t="s">
        <v>30</v>
      </c>
      <c r="AK10" s="768"/>
      <c r="AL10" s="767" t="s">
        <v>31</v>
      </c>
      <c r="AM10" s="769"/>
      <c r="AN10" s="765"/>
      <c r="AO10" s="777"/>
      <c r="AP10" s="777"/>
      <c r="AQ10" s="779"/>
      <c r="AR10" s="781"/>
      <c r="AS10" s="779"/>
      <c r="AT10" s="770" t="s">
        <v>32</v>
      </c>
      <c r="AU10" s="771" t="s">
        <v>33</v>
      </c>
      <c r="AV10" s="773"/>
    </row>
    <row r="11" spans="1:97" ht="19.5" customHeight="1" x14ac:dyDescent="0.25">
      <c r="A11" s="944"/>
      <c r="B11" s="944"/>
      <c r="C11" s="12" t="s">
        <v>34</v>
      </c>
      <c r="D11" s="13" t="s">
        <v>35</v>
      </c>
      <c r="E11" s="14" t="s">
        <v>36</v>
      </c>
      <c r="F11" s="15" t="s">
        <v>35</v>
      </c>
      <c r="G11" s="14" t="s">
        <v>36</v>
      </c>
      <c r="H11" s="15" t="s">
        <v>35</v>
      </c>
      <c r="I11" s="14" t="s">
        <v>36</v>
      </c>
      <c r="J11" s="15" t="s">
        <v>35</v>
      </c>
      <c r="K11" s="14" t="s">
        <v>36</v>
      </c>
      <c r="L11" s="15" t="s">
        <v>35</v>
      </c>
      <c r="M11" s="14" t="s">
        <v>36</v>
      </c>
      <c r="N11" s="15" t="s">
        <v>35</v>
      </c>
      <c r="O11" s="14" t="s">
        <v>36</v>
      </c>
      <c r="P11" s="15" t="s">
        <v>35</v>
      </c>
      <c r="Q11" s="14" t="s">
        <v>36</v>
      </c>
      <c r="R11" s="15" t="s">
        <v>35</v>
      </c>
      <c r="S11" s="14" t="s">
        <v>36</v>
      </c>
      <c r="T11" s="15" t="s">
        <v>35</v>
      </c>
      <c r="U11" s="14" t="s">
        <v>36</v>
      </c>
      <c r="V11" s="15" t="s">
        <v>35</v>
      </c>
      <c r="W11" s="14" t="s">
        <v>36</v>
      </c>
      <c r="X11" s="15" t="s">
        <v>35</v>
      </c>
      <c r="Y11" s="14" t="s">
        <v>36</v>
      </c>
      <c r="Z11" s="15" t="s">
        <v>35</v>
      </c>
      <c r="AA11" s="14" t="s">
        <v>36</v>
      </c>
      <c r="AB11" s="15" t="s">
        <v>35</v>
      </c>
      <c r="AC11" s="14" t="s">
        <v>36</v>
      </c>
      <c r="AD11" s="15" t="s">
        <v>35</v>
      </c>
      <c r="AE11" s="14" t="s">
        <v>36</v>
      </c>
      <c r="AF11" s="15" t="s">
        <v>35</v>
      </c>
      <c r="AG11" s="14" t="s">
        <v>36</v>
      </c>
      <c r="AH11" s="15" t="s">
        <v>35</v>
      </c>
      <c r="AI11" s="14" t="s">
        <v>36</v>
      </c>
      <c r="AJ11" s="15" t="s">
        <v>35</v>
      </c>
      <c r="AK11" s="14" t="s">
        <v>36</v>
      </c>
      <c r="AL11" s="15" t="s">
        <v>35</v>
      </c>
      <c r="AM11" s="16" t="s">
        <v>36</v>
      </c>
      <c r="AN11" s="766"/>
      <c r="AO11" s="778"/>
      <c r="AP11" s="778"/>
      <c r="AQ11" s="947"/>
      <c r="AR11" s="957"/>
      <c r="AS11" s="947"/>
      <c r="AT11" s="770"/>
      <c r="AU11" s="771"/>
      <c r="AV11" s="948"/>
    </row>
    <row r="12" spans="1:97" ht="15" customHeight="1" x14ac:dyDescent="0.25">
      <c r="A12" s="785" t="s">
        <v>37</v>
      </c>
      <c r="B12" s="17" t="s">
        <v>38</v>
      </c>
      <c r="C12" s="18">
        <f>SUM(D12+E12)</f>
        <v>0</v>
      </c>
      <c r="D12" s="19">
        <f>SUM(F12+H12+J12+L12+N12+P12+R12+T12+V12+X12+Z12+AB12+AD12+AF12+AH12+AJ12+AL12)</f>
        <v>0</v>
      </c>
      <c r="E12" s="20">
        <f>SUM(G12+I12+K12+M12+O12+Q12+S12+U12+W12+Y12+AA12+AC12+AE12+AG12+AI12+AK12+AM12)</f>
        <v>0</v>
      </c>
      <c r="F12" s="21"/>
      <c r="G12" s="22"/>
      <c r="H12" s="21"/>
      <c r="I12" s="22"/>
      <c r="J12" s="21"/>
      <c r="K12" s="23"/>
      <c r="L12" s="21"/>
      <c r="M12" s="23"/>
      <c r="N12" s="21"/>
      <c r="O12" s="23"/>
      <c r="P12" s="21"/>
      <c r="Q12" s="23"/>
      <c r="R12" s="21"/>
      <c r="S12" s="23"/>
      <c r="T12" s="21"/>
      <c r="U12" s="23"/>
      <c r="V12" s="21"/>
      <c r="W12" s="23"/>
      <c r="X12" s="21"/>
      <c r="Y12" s="23"/>
      <c r="Z12" s="21"/>
      <c r="AA12" s="23"/>
      <c r="AB12" s="21"/>
      <c r="AC12" s="23"/>
      <c r="AD12" s="21"/>
      <c r="AE12" s="23"/>
      <c r="AF12" s="21"/>
      <c r="AG12" s="23"/>
      <c r="AH12" s="21"/>
      <c r="AI12" s="23"/>
      <c r="AJ12" s="21"/>
      <c r="AK12" s="23"/>
      <c r="AL12" s="24"/>
      <c r="AM12" s="25"/>
      <c r="AN12" s="26">
        <v>0</v>
      </c>
      <c r="AO12" s="27"/>
      <c r="AP12" s="27"/>
      <c r="AQ12" s="22"/>
      <c r="AR12" s="28"/>
      <c r="AS12" s="22"/>
      <c r="AT12" s="21"/>
      <c r="AU12" s="23"/>
      <c r="AV12" s="22"/>
      <c r="AW12" t="str">
        <f>CA12&amp;CB12&amp;CC12&amp;CD12&amp;CE12&amp;CF12&amp;CG12&amp;CH12&amp;CI12</f>
        <v/>
      </c>
      <c r="CA12" s="29" t="str">
        <f>IF(AND($C12&gt;0,AN12="")," * No olvide digitar la variable Beneficiarios. Digite Cero si no tiene.",IF(AN12&gt;$C12," * La variable Beneficiarios No puede ser mayor al Total Ambos Sexos.",""))</f>
        <v/>
      </c>
      <c r="CB12" s="29" t="str">
        <f>IF(AND($C12&gt;0,AO12="")," * No olvide digitar la variable Niños, Niñas, adolescentes y Jóvenes SENAME. Digite Cero si no tiene.",IF(AO12&gt;$C12," * La variable Niños, Niñas, adolescentes y Jóvenes SENAME No puede ser mayor al Total Ambos Sexos.",""))</f>
        <v/>
      </c>
      <c r="CC12" s="29" t="str">
        <f>IF(AND($C12&gt;0,AP12="")," * No olvide digitar la variable Niños, Niñas, adolescentes y Jóvenes Mejor Niñez. Digite Cero si no tiene.",IF(AP12&gt;$C12," * La variable Niños, Niñas, adolescentes y Jóvenes Mejor Niñez No puede ser mayor al Total Ambos Sexos.",""))</f>
        <v/>
      </c>
      <c r="CD12" s="29" t="str">
        <f>IF(AND($C12&gt;0,AQ12="")," * No olvide digitar la variable Pueblos originarios. Digite Cero si no tiene.",IF(AQ12&gt;$C12," * La variable Pueblos Originarios No puede ser mayor al Total Ambos Sexos.",""))</f>
        <v/>
      </c>
      <c r="CE12" s="29" t="str">
        <f>IF(AND($C12&gt;0,AR12="")," * No olvide digitar la variable Migrantes. Digite Cero si no tiene.",IF(AR12&gt;$C12," * La variable Migrantes No puede ser mayor al Total Ambos Sexos.",""))</f>
        <v/>
      </c>
      <c r="CF12" s="29" t="str">
        <f>IF(AND($C12&gt;0,AS12="")," * No olvide digitar la variable Demencia. Digite Cero si no tiene.",IF(AS12&gt;$C12," * La variable Demencia No puede ser mayor al Total Ambos Sexos.",""))</f>
        <v/>
      </c>
      <c r="CG12" s="29" t="str">
        <f>IF(AND($E12&gt;0,OR(AT12=""))," * No olvide digitar la variable Trans (Masculino). Digite Cero si no tiene.",IF((AT12)&gt;$E12," * La variable Trans (Masculino) No puede ser mayor al Total Mujeres.",""))</f>
        <v/>
      </c>
      <c r="CH12" s="29" t="str">
        <f>IF(AND(D12&gt;0,OR(AU12=""))," * No olvide digitar la variable Trans (Femenino). Digite Cero si no tiene.",IF((AU12)&gt;D12," * La variable Trans (Femenino) No puede ser mayor al Total Hombres.",""))</f>
        <v/>
      </c>
      <c r="CI12" s="29" t="str">
        <f>IF(AND($C12&gt;0,AV12="")," * No olvide digitar la variable Cuidadores de personas con demencia. Digite Cero si no tiene.",IF(AV12&gt;$C12," * La variable Cuidadores de personas con demencia No puede ser mayor al Total Ambos Sexos.",""))</f>
        <v/>
      </c>
      <c r="CK12" s="30">
        <f t="shared" ref="CK12:CP12" si="0">IF(AND($C12&gt;0,AN12=""),1,IF(AN12&gt;$C12,1,0))</f>
        <v>0</v>
      </c>
      <c r="CL12" s="30">
        <f t="shared" si="0"/>
        <v>0</v>
      </c>
      <c r="CM12" s="30">
        <f t="shared" si="0"/>
        <v>0</v>
      </c>
      <c r="CN12" s="30">
        <f t="shared" si="0"/>
        <v>0</v>
      </c>
      <c r="CO12" s="30">
        <f t="shared" si="0"/>
        <v>0</v>
      </c>
      <c r="CP12" s="30">
        <f t="shared" si="0"/>
        <v>0</v>
      </c>
      <c r="CQ12" s="30">
        <f>IF(AND($E12&gt;0,OR(AT12="")),1,IF((AT12)&gt;$E12,1,0))</f>
        <v>0</v>
      </c>
      <c r="CR12" s="30">
        <f>IF(AND($D12&gt;0,OR(AU12="")),1,IF((AU12)&gt;$D12,1,0))</f>
        <v>0</v>
      </c>
      <c r="CS12" s="30">
        <f>IF(AND($C12&gt;0,AV12=""),1,IF(AV12&gt;$C12,1,0))</f>
        <v>0</v>
      </c>
    </row>
    <row r="13" spans="1:97" ht="15" customHeight="1" x14ac:dyDescent="0.25">
      <c r="A13" s="786"/>
      <c r="B13" s="31" t="s">
        <v>39</v>
      </c>
      <c r="C13" s="32">
        <f t="shared" ref="C13:C26" si="1">SUM(D13+E13)</f>
        <v>92</v>
      </c>
      <c r="D13" s="33">
        <f t="shared" ref="D13:E26" si="2">SUM(F13+H13+J13+L13+N13+P13+R13+T13+V13+X13+Z13+AB13+AD13+AF13+AH13+AJ13+AL13)</f>
        <v>19</v>
      </c>
      <c r="E13" s="34">
        <f t="shared" si="2"/>
        <v>73</v>
      </c>
      <c r="F13" s="35">
        <v>0</v>
      </c>
      <c r="G13" s="36">
        <v>0</v>
      </c>
      <c r="H13" s="35">
        <v>0</v>
      </c>
      <c r="I13" s="36">
        <v>1</v>
      </c>
      <c r="J13" s="35">
        <v>0</v>
      </c>
      <c r="K13" s="37">
        <v>23</v>
      </c>
      <c r="L13" s="35">
        <v>8</v>
      </c>
      <c r="M13" s="37">
        <v>30</v>
      </c>
      <c r="N13" s="35">
        <v>5</v>
      </c>
      <c r="O13" s="37">
        <v>5</v>
      </c>
      <c r="P13" s="35">
        <v>2</v>
      </c>
      <c r="Q13" s="37">
        <v>1</v>
      </c>
      <c r="R13" s="35">
        <v>0</v>
      </c>
      <c r="S13" s="37">
        <v>3</v>
      </c>
      <c r="T13" s="35">
        <v>2</v>
      </c>
      <c r="U13" s="37">
        <v>4</v>
      </c>
      <c r="V13" s="35">
        <v>0</v>
      </c>
      <c r="W13" s="37">
        <v>2</v>
      </c>
      <c r="X13" s="35">
        <v>1</v>
      </c>
      <c r="Y13" s="37">
        <v>0</v>
      </c>
      <c r="Z13" s="35">
        <v>0</v>
      </c>
      <c r="AA13" s="37">
        <v>0</v>
      </c>
      <c r="AB13" s="35">
        <v>1</v>
      </c>
      <c r="AC13" s="37">
        <v>4</v>
      </c>
      <c r="AD13" s="35">
        <v>0</v>
      </c>
      <c r="AE13" s="37">
        <v>0</v>
      </c>
      <c r="AF13" s="35">
        <v>0</v>
      </c>
      <c r="AG13" s="37">
        <v>0</v>
      </c>
      <c r="AH13" s="35">
        <v>0</v>
      </c>
      <c r="AI13" s="37">
        <v>0</v>
      </c>
      <c r="AJ13" s="35">
        <v>0</v>
      </c>
      <c r="AK13" s="37">
        <v>0</v>
      </c>
      <c r="AL13" s="38">
        <v>0</v>
      </c>
      <c r="AM13" s="39">
        <v>0</v>
      </c>
      <c r="AN13" s="40">
        <v>92</v>
      </c>
      <c r="AO13" s="41">
        <v>0</v>
      </c>
      <c r="AP13" s="41">
        <v>22</v>
      </c>
      <c r="AQ13" s="36">
        <v>1</v>
      </c>
      <c r="AR13" s="42">
        <v>1</v>
      </c>
      <c r="AS13" s="36">
        <v>0</v>
      </c>
      <c r="AT13" s="35">
        <v>0</v>
      </c>
      <c r="AU13" s="37">
        <v>0</v>
      </c>
      <c r="AV13" s="36">
        <v>0</v>
      </c>
      <c r="AW13" t="str">
        <f t="shared" ref="AW13:AW26" si="3">CA13&amp;CB13&amp;CC13&amp;CD13&amp;CE13&amp;CF13&amp;CG13&amp;CH13&amp;CI13</f>
        <v/>
      </c>
      <c r="CA13" s="29" t="str">
        <f t="shared" ref="CA13:CA21" si="4">IF(AND($C13&gt;0,AN13="")," * No olvide digitar la variable Beneficiarios. Digite Cero si no tiene.",IF(AN13&gt;$C13," * La variable Beneficiarios No puede ser mayor al Total Ambos Sexos.",""))</f>
        <v/>
      </c>
      <c r="CB13" s="29" t="str">
        <f t="shared" ref="CB13:CB21" si="5">IF(AND($C13&gt;0,AO13="")," * No olvide digitar la variable Niños, Niñas, adolescentes y Jóvenes SENAME. Digite Cero si no tiene.",IF(AO13&gt;$C13," * La variable Niños, Niñas, adolescentes y Jóvenes SENAME No puede ser mayor al Total Ambos Sexos.",""))</f>
        <v/>
      </c>
      <c r="CC13" s="29" t="str">
        <f t="shared" ref="CC13:CC21" si="6">IF(AND($C13&gt;0,AP13="")," * No olvide digitar la variable Niños, Niñas, adolescentes y Jóvenes Mejor Niñez. Digite Cero si no tiene.",IF(AP13&gt;$C13," * La variable Niños, Niñas, adolescentes y Jóvenes Mejor Niñez No puede ser mayor al Total Ambos Sexos.",""))</f>
        <v/>
      </c>
      <c r="CD13" s="29" t="str">
        <f t="shared" ref="CD13:CD21" si="7">IF(AND($C13&gt;0,AQ13="")," * No olvide digitar la variable Pueblos originarios. Digite Cero si no tiene.",IF(AQ13&gt;$C13," * La variable Pueblos Originarios No puede ser mayor al Total Ambos Sexos.",""))</f>
        <v/>
      </c>
      <c r="CE13" s="29" t="str">
        <f t="shared" ref="CE13:CE21" si="8">IF(AND($C13&gt;0,AR13="")," * No olvide digitar la variable Migrantes. Digite Cero si no tiene.",IF(AR13&gt;$C13," * La variable Migrantes No puede ser mayor al Total Ambos Sexos.",""))</f>
        <v/>
      </c>
      <c r="CF13" s="29" t="str">
        <f t="shared" ref="CF13:CF21" si="9">IF(AND($C13&gt;0,AS13="")," * No olvide digitar la variable Demencia. Digite Cero si no tiene.",IF(AS13&gt;$C13," * La variable Demencia No puede ser mayor al Total Ambos Sexos.",""))</f>
        <v/>
      </c>
      <c r="CG13" s="29" t="str">
        <f t="shared" ref="CG13:CG21" si="10">IF(AND($E13&gt;0,OR(AT13=""))," * No olvide digitar la variable Trans (Masculino). Digite Cero si no tiene.",IF((AT13)&gt;$E13," * La variable Trans (Masculino) No puede ser mayor al Total Mujeres.",""))</f>
        <v/>
      </c>
      <c r="CH13" s="29" t="str">
        <f t="shared" ref="CH13:CH21" si="11">IF(AND(D13&gt;0,OR(AU13=""))," * No olvide digitar la variable Trans (Femenino). Digite Cero si no tiene.",IF((AU13)&gt;D13," * La variable Trans (Femenino) No puede ser mayor al Total Hombres.",""))</f>
        <v/>
      </c>
      <c r="CI13" s="29" t="str">
        <f t="shared" ref="CI13:CI21" si="12">IF(AND($C13&gt;0,AV13="")," * No olvide digitar la variable Cuidadores de personas con demencia. Digite Cero si no tiene.",IF(AV13&gt;$C13," * La variable Cuidadores de personas con demencia No puede ser mayor al Total Ambos Sexos.",""))</f>
        <v/>
      </c>
      <c r="CK13" s="30">
        <f t="shared" ref="CK13:CK21" si="13">IF(AND(C13&gt;0,AN13=""),1,IF(AN13&gt;C13,1,0))</f>
        <v>0</v>
      </c>
      <c r="CL13" s="30">
        <f t="shared" ref="CL13:CL21" si="14">IF(AND(C13&gt;0,AO13=""),1,IF(AO13&gt;C13,1,0))</f>
        <v>0</v>
      </c>
      <c r="CM13" s="30">
        <f t="shared" ref="CM13:CM21" si="15">IF(AND(C13&gt;0,AP13=""),1,IF(AP13&gt;C13,1,0))</f>
        <v>0</v>
      </c>
      <c r="CN13" s="30">
        <f t="shared" ref="CN13:CN21" si="16">IF(AND(C13&gt;0,AQ13=""),1,IF(AQ13&gt;C13,1,0))</f>
        <v>0</v>
      </c>
      <c r="CO13" s="30">
        <f t="shared" ref="CO13:CO21" si="17">IF(AND(C13&gt;0,AR13=""),1,IF(AR13&gt;C13,1,0))</f>
        <v>0</v>
      </c>
      <c r="CP13" s="30">
        <f t="shared" ref="CP13:CP21" si="18">IF(AND(C13&gt;0,AS13=""),1,IF(AS13&gt;C13,1,0))</f>
        <v>0</v>
      </c>
      <c r="CQ13" s="30">
        <f t="shared" ref="CQ13:CQ21" si="19">IF(AND(E13&gt;0,OR(AT13="")),1,IF((AT13)&gt;E13,1,0))</f>
        <v>0</v>
      </c>
      <c r="CR13" s="30">
        <f t="shared" ref="CR13:CR21" si="20">IF(AND(D13&gt;0,OR(AU13="")),1,IF((AU13)&gt;D13,1,0))</f>
        <v>0</v>
      </c>
      <c r="CS13" s="30">
        <f t="shared" ref="CS13:CS26" si="21">IF(AND($C13&gt;0,AV13=""),1,IF(AV13&gt;$C13,1,0))</f>
        <v>0</v>
      </c>
    </row>
    <row r="14" spans="1:97" ht="15" customHeight="1" x14ac:dyDescent="0.25">
      <c r="A14" s="786"/>
      <c r="B14" s="31" t="s">
        <v>40</v>
      </c>
      <c r="C14" s="32">
        <f t="shared" si="1"/>
        <v>215</v>
      </c>
      <c r="D14" s="33">
        <f t="shared" si="2"/>
        <v>104</v>
      </c>
      <c r="E14" s="34">
        <f t="shared" si="2"/>
        <v>111</v>
      </c>
      <c r="F14" s="35">
        <v>0</v>
      </c>
      <c r="G14" s="36">
        <v>0</v>
      </c>
      <c r="H14" s="35">
        <v>0</v>
      </c>
      <c r="I14" s="36">
        <v>0</v>
      </c>
      <c r="J14" s="35">
        <v>0</v>
      </c>
      <c r="K14" s="37">
        <v>0</v>
      </c>
      <c r="L14" s="35">
        <v>1</v>
      </c>
      <c r="M14" s="37">
        <v>2</v>
      </c>
      <c r="N14" s="35">
        <v>12</v>
      </c>
      <c r="O14" s="37">
        <v>10</v>
      </c>
      <c r="P14" s="35">
        <v>6</v>
      </c>
      <c r="Q14" s="37">
        <v>5</v>
      </c>
      <c r="R14" s="35">
        <v>10</v>
      </c>
      <c r="S14" s="37">
        <v>6</v>
      </c>
      <c r="T14" s="35">
        <v>15</v>
      </c>
      <c r="U14" s="37">
        <v>10</v>
      </c>
      <c r="V14" s="35">
        <v>15</v>
      </c>
      <c r="W14" s="37">
        <v>9</v>
      </c>
      <c r="X14" s="35">
        <v>11</v>
      </c>
      <c r="Y14" s="37">
        <v>8</v>
      </c>
      <c r="Z14" s="35">
        <v>8</v>
      </c>
      <c r="AA14" s="37">
        <v>8</v>
      </c>
      <c r="AB14" s="35">
        <v>8</v>
      </c>
      <c r="AC14" s="37">
        <v>17</v>
      </c>
      <c r="AD14" s="35">
        <v>6</v>
      </c>
      <c r="AE14" s="37">
        <v>20</v>
      </c>
      <c r="AF14" s="35">
        <v>4</v>
      </c>
      <c r="AG14" s="37">
        <v>7</v>
      </c>
      <c r="AH14" s="35">
        <v>6</v>
      </c>
      <c r="AI14" s="37">
        <v>7</v>
      </c>
      <c r="AJ14" s="35">
        <v>2</v>
      </c>
      <c r="AK14" s="37">
        <v>0</v>
      </c>
      <c r="AL14" s="38">
        <v>0</v>
      </c>
      <c r="AM14" s="39">
        <v>2</v>
      </c>
      <c r="AN14" s="40">
        <v>215</v>
      </c>
      <c r="AO14" s="41">
        <v>0</v>
      </c>
      <c r="AP14" s="41">
        <v>0</v>
      </c>
      <c r="AQ14" s="36">
        <v>0</v>
      </c>
      <c r="AR14" s="42">
        <v>0</v>
      </c>
      <c r="AS14" s="36">
        <v>0</v>
      </c>
      <c r="AT14" s="35">
        <v>0</v>
      </c>
      <c r="AU14" s="37">
        <v>0</v>
      </c>
      <c r="AV14" s="36">
        <v>0</v>
      </c>
      <c r="AW14" t="str">
        <f t="shared" si="3"/>
        <v/>
      </c>
      <c r="CA14" s="29" t="str">
        <f t="shared" si="4"/>
        <v/>
      </c>
      <c r="CB14" s="29" t="str">
        <f t="shared" si="5"/>
        <v/>
      </c>
      <c r="CC14" s="29" t="str">
        <f t="shared" si="6"/>
        <v/>
      </c>
      <c r="CD14" s="29" t="str">
        <f t="shared" si="7"/>
        <v/>
      </c>
      <c r="CE14" s="29" t="str">
        <f t="shared" si="8"/>
        <v/>
      </c>
      <c r="CF14" s="29" t="str">
        <f t="shared" si="9"/>
        <v/>
      </c>
      <c r="CG14" s="29" t="str">
        <f t="shared" si="10"/>
        <v/>
      </c>
      <c r="CH14" s="29" t="str">
        <f t="shared" si="11"/>
        <v/>
      </c>
      <c r="CI14" s="29" t="str">
        <f t="shared" si="12"/>
        <v/>
      </c>
      <c r="CK14" s="30">
        <f t="shared" si="13"/>
        <v>0</v>
      </c>
      <c r="CL14" s="30">
        <f t="shared" si="14"/>
        <v>0</v>
      </c>
      <c r="CM14" s="30">
        <f t="shared" si="15"/>
        <v>0</v>
      </c>
      <c r="CN14" s="30">
        <f t="shared" si="16"/>
        <v>0</v>
      </c>
      <c r="CO14" s="30">
        <f t="shared" si="17"/>
        <v>0</v>
      </c>
      <c r="CP14" s="30">
        <f t="shared" si="18"/>
        <v>0</v>
      </c>
      <c r="CQ14" s="30">
        <f t="shared" si="19"/>
        <v>0</v>
      </c>
      <c r="CR14" s="30">
        <f t="shared" si="20"/>
        <v>0</v>
      </c>
      <c r="CS14" s="30">
        <f t="shared" si="21"/>
        <v>0</v>
      </c>
    </row>
    <row r="15" spans="1:97" ht="15" customHeight="1" x14ac:dyDescent="0.25">
      <c r="A15" s="786"/>
      <c r="B15" s="31" t="s">
        <v>41</v>
      </c>
      <c r="C15" s="32">
        <f t="shared" si="1"/>
        <v>0</v>
      </c>
      <c r="D15" s="33">
        <f t="shared" si="2"/>
        <v>0</v>
      </c>
      <c r="E15" s="34">
        <f t="shared" si="2"/>
        <v>0</v>
      </c>
      <c r="F15" s="35"/>
      <c r="G15" s="36"/>
      <c r="H15" s="35"/>
      <c r="I15" s="36"/>
      <c r="J15" s="35"/>
      <c r="K15" s="37"/>
      <c r="L15" s="35"/>
      <c r="M15" s="37"/>
      <c r="N15" s="35"/>
      <c r="O15" s="37"/>
      <c r="P15" s="35"/>
      <c r="Q15" s="37"/>
      <c r="R15" s="35"/>
      <c r="S15" s="37"/>
      <c r="T15" s="35"/>
      <c r="U15" s="37"/>
      <c r="V15" s="35"/>
      <c r="W15" s="37"/>
      <c r="X15" s="35"/>
      <c r="Y15" s="37"/>
      <c r="Z15" s="35"/>
      <c r="AA15" s="37"/>
      <c r="AB15" s="35"/>
      <c r="AC15" s="37"/>
      <c r="AD15" s="35"/>
      <c r="AE15" s="37"/>
      <c r="AF15" s="35"/>
      <c r="AG15" s="37"/>
      <c r="AH15" s="35"/>
      <c r="AI15" s="37"/>
      <c r="AJ15" s="35"/>
      <c r="AK15" s="37"/>
      <c r="AL15" s="38"/>
      <c r="AM15" s="39"/>
      <c r="AN15" s="40">
        <v>0</v>
      </c>
      <c r="AO15" s="41">
        <v>0</v>
      </c>
      <c r="AP15" s="41">
        <v>0</v>
      </c>
      <c r="AQ15" s="36">
        <v>0</v>
      </c>
      <c r="AR15" s="42">
        <v>0</v>
      </c>
      <c r="AS15" s="36">
        <v>0</v>
      </c>
      <c r="AT15" s="35">
        <v>0</v>
      </c>
      <c r="AU15" s="37">
        <v>0</v>
      </c>
      <c r="AV15" s="36">
        <v>0</v>
      </c>
      <c r="AW15" t="str">
        <f t="shared" si="3"/>
        <v/>
      </c>
      <c r="CA15" s="29" t="str">
        <f t="shared" si="4"/>
        <v/>
      </c>
      <c r="CB15" s="29" t="str">
        <f t="shared" si="5"/>
        <v/>
      </c>
      <c r="CC15" s="29" t="str">
        <f t="shared" si="6"/>
        <v/>
      </c>
      <c r="CD15" s="29" t="str">
        <f t="shared" si="7"/>
        <v/>
      </c>
      <c r="CE15" s="29" t="str">
        <f t="shared" si="8"/>
        <v/>
      </c>
      <c r="CF15" s="29" t="str">
        <f t="shared" si="9"/>
        <v/>
      </c>
      <c r="CG15" s="29" t="str">
        <f t="shared" si="10"/>
        <v/>
      </c>
      <c r="CH15" s="29" t="str">
        <f t="shared" si="11"/>
        <v/>
      </c>
      <c r="CI15" s="29" t="str">
        <f t="shared" si="12"/>
        <v/>
      </c>
      <c r="CK15" s="30">
        <f t="shared" si="13"/>
        <v>0</v>
      </c>
      <c r="CL15" s="30">
        <f t="shared" si="14"/>
        <v>0</v>
      </c>
      <c r="CM15" s="30">
        <f t="shared" si="15"/>
        <v>0</v>
      </c>
      <c r="CN15" s="30">
        <f t="shared" si="16"/>
        <v>0</v>
      </c>
      <c r="CO15" s="30">
        <f t="shared" si="17"/>
        <v>0</v>
      </c>
      <c r="CP15" s="30">
        <f t="shared" si="18"/>
        <v>0</v>
      </c>
      <c r="CQ15" s="30">
        <f t="shared" si="19"/>
        <v>0</v>
      </c>
      <c r="CR15" s="30">
        <f t="shared" si="20"/>
        <v>0</v>
      </c>
      <c r="CS15" s="30">
        <f t="shared" si="21"/>
        <v>0</v>
      </c>
    </row>
    <row r="16" spans="1:97" ht="15" customHeight="1" x14ac:dyDescent="0.25">
      <c r="A16" s="786"/>
      <c r="B16" s="31" t="s">
        <v>42</v>
      </c>
      <c r="C16" s="32">
        <f t="shared" si="1"/>
        <v>173</v>
      </c>
      <c r="D16" s="33">
        <f t="shared" si="2"/>
        <v>70</v>
      </c>
      <c r="E16" s="34">
        <f t="shared" si="2"/>
        <v>103</v>
      </c>
      <c r="F16" s="35">
        <v>0</v>
      </c>
      <c r="G16" s="36">
        <v>0</v>
      </c>
      <c r="H16" s="35">
        <v>1</v>
      </c>
      <c r="I16" s="36">
        <v>2</v>
      </c>
      <c r="J16" s="35">
        <v>2</v>
      </c>
      <c r="K16" s="37">
        <v>22</v>
      </c>
      <c r="L16" s="35">
        <v>6</v>
      </c>
      <c r="M16" s="37">
        <v>34</v>
      </c>
      <c r="N16" s="35">
        <v>14</v>
      </c>
      <c r="O16" s="37">
        <v>0</v>
      </c>
      <c r="P16" s="35">
        <v>3</v>
      </c>
      <c r="Q16" s="37">
        <v>4</v>
      </c>
      <c r="R16" s="35">
        <v>4</v>
      </c>
      <c r="S16" s="37">
        <v>5</v>
      </c>
      <c r="T16" s="35">
        <v>6</v>
      </c>
      <c r="U16" s="37">
        <v>5</v>
      </c>
      <c r="V16" s="35">
        <v>4</v>
      </c>
      <c r="W16" s="37">
        <v>7</v>
      </c>
      <c r="X16" s="35">
        <v>12</v>
      </c>
      <c r="Y16" s="37">
        <v>7</v>
      </c>
      <c r="Z16" s="35">
        <v>4</v>
      </c>
      <c r="AA16" s="37">
        <v>3</v>
      </c>
      <c r="AB16" s="35">
        <v>3</v>
      </c>
      <c r="AC16" s="37">
        <v>4</v>
      </c>
      <c r="AD16" s="35">
        <v>6</v>
      </c>
      <c r="AE16" s="37">
        <v>7</v>
      </c>
      <c r="AF16" s="35">
        <v>1</v>
      </c>
      <c r="AG16" s="37">
        <v>1</v>
      </c>
      <c r="AH16" s="35">
        <v>1</v>
      </c>
      <c r="AI16" s="37">
        <v>2</v>
      </c>
      <c r="AJ16" s="35">
        <v>2</v>
      </c>
      <c r="AK16" s="37">
        <v>0</v>
      </c>
      <c r="AL16" s="38">
        <v>1</v>
      </c>
      <c r="AM16" s="39">
        <v>0</v>
      </c>
      <c r="AN16" s="40">
        <v>173</v>
      </c>
      <c r="AO16" s="41">
        <v>0</v>
      </c>
      <c r="AP16" s="41">
        <v>30</v>
      </c>
      <c r="AQ16" s="36">
        <v>1</v>
      </c>
      <c r="AR16" s="42">
        <v>0</v>
      </c>
      <c r="AS16" s="36">
        <v>0</v>
      </c>
      <c r="AT16" s="35">
        <v>0</v>
      </c>
      <c r="AU16" s="37">
        <v>0</v>
      </c>
      <c r="AV16" s="36">
        <v>0</v>
      </c>
      <c r="AW16" t="str">
        <f t="shared" si="3"/>
        <v/>
      </c>
      <c r="CA16" s="29" t="str">
        <f t="shared" si="4"/>
        <v/>
      </c>
      <c r="CB16" s="29" t="str">
        <f t="shared" si="5"/>
        <v/>
      </c>
      <c r="CC16" s="29" t="str">
        <f t="shared" si="6"/>
        <v/>
      </c>
      <c r="CD16" s="29" t="str">
        <f t="shared" si="7"/>
        <v/>
      </c>
      <c r="CE16" s="29" t="str">
        <f t="shared" si="8"/>
        <v/>
      </c>
      <c r="CF16" s="29" t="str">
        <f t="shared" si="9"/>
        <v/>
      </c>
      <c r="CG16" s="29" t="str">
        <f t="shared" si="10"/>
        <v/>
      </c>
      <c r="CH16" s="29" t="str">
        <f t="shared" si="11"/>
        <v/>
      </c>
      <c r="CI16" s="29" t="str">
        <f t="shared" si="12"/>
        <v/>
      </c>
      <c r="CK16" s="30">
        <f t="shared" si="13"/>
        <v>0</v>
      </c>
      <c r="CL16" s="30">
        <f t="shared" si="14"/>
        <v>0</v>
      </c>
      <c r="CM16" s="30">
        <f t="shared" si="15"/>
        <v>0</v>
      </c>
      <c r="CN16" s="30">
        <f t="shared" si="16"/>
        <v>0</v>
      </c>
      <c r="CO16" s="30">
        <f t="shared" si="17"/>
        <v>0</v>
      </c>
      <c r="CP16" s="30">
        <f t="shared" si="18"/>
        <v>0</v>
      </c>
      <c r="CQ16" s="30">
        <f t="shared" si="19"/>
        <v>0</v>
      </c>
      <c r="CR16" s="30">
        <f t="shared" si="20"/>
        <v>0</v>
      </c>
      <c r="CS16" s="30">
        <f t="shared" si="21"/>
        <v>0</v>
      </c>
    </row>
    <row r="17" spans="1:97" ht="21" x14ac:dyDescent="0.25">
      <c r="A17" s="786"/>
      <c r="B17" s="31" t="s">
        <v>43</v>
      </c>
      <c r="C17" s="32">
        <f t="shared" si="1"/>
        <v>0</v>
      </c>
      <c r="D17" s="33">
        <f t="shared" si="2"/>
        <v>0</v>
      </c>
      <c r="E17" s="34">
        <f t="shared" si="2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>
        <v>0</v>
      </c>
      <c r="AO17" s="41">
        <v>0</v>
      </c>
      <c r="AP17" s="41">
        <v>0</v>
      </c>
      <c r="AQ17" s="36">
        <v>0</v>
      </c>
      <c r="AR17" s="42">
        <v>0</v>
      </c>
      <c r="AS17" s="36">
        <v>0</v>
      </c>
      <c r="AT17" s="35">
        <v>0</v>
      </c>
      <c r="AU17" s="37">
        <v>0</v>
      </c>
      <c r="AV17" s="36">
        <v>0</v>
      </c>
      <c r="AW17" t="str">
        <f t="shared" si="3"/>
        <v/>
      </c>
      <c r="CA17" s="29" t="str">
        <f t="shared" si="4"/>
        <v/>
      </c>
      <c r="CB17" s="29" t="str">
        <f t="shared" si="5"/>
        <v/>
      </c>
      <c r="CC17" s="29" t="str">
        <f t="shared" si="6"/>
        <v/>
      </c>
      <c r="CD17" s="29" t="str">
        <f t="shared" si="7"/>
        <v/>
      </c>
      <c r="CE17" s="29" t="str">
        <f t="shared" si="8"/>
        <v/>
      </c>
      <c r="CF17" s="29" t="str">
        <f t="shared" si="9"/>
        <v/>
      </c>
      <c r="CG17" s="29" t="str">
        <f t="shared" si="10"/>
        <v/>
      </c>
      <c r="CH17" s="29" t="str">
        <f t="shared" si="11"/>
        <v/>
      </c>
      <c r="CI17" s="29" t="str">
        <f t="shared" si="12"/>
        <v/>
      </c>
      <c r="CK17" s="30">
        <f t="shared" si="13"/>
        <v>0</v>
      </c>
      <c r="CL17" s="30">
        <f t="shared" si="14"/>
        <v>0</v>
      </c>
      <c r="CM17" s="30">
        <f t="shared" si="15"/>
        <v>0</v>
      </c>
      <c r="CN17" s="30">
        <f t="shared" si="16"/>
        <v>0</v>
      </c>
      <c r="CO17" s="30">
        <f t="shared" si="17"/>
        <v>0</v>
      </c>
      <c r="CP17" s="30">
        <f t="shared" si="18"/>
        <v>0</v>
      </c>
      <c r="CQ17" s="30">
        <f t="shared" si="19"/>
        <v>0</v>
      </c>
      <c r="CR17" s="30">
        <f t="shared" si="20"/>
        <v>0</v>
      </c>
      <c r="CS17" s="30">
        <f t="shared" si="21"/>
        <v>0</v>
      </c>
    </row>
    <row r="18" spans="1:97" ht="15" customHeight="1" x14ac:dyDescent="0.25">
      <c r="A18" s="786"/>
      <c r="B18" s="31" t="s">
        <v>44</v>
      </c>
      <c r="C18" s="43">
        <f t="shared" si="1"/>
        <v>78</v>
      </c>
      <c r="D18" s="44">
        <f t="shared" si="2"/>
        <v>44</v>
      </c>
      <c r="E18" s="45">
        <f t="shared" si="2"/>
        <v>34</v>
      </c>
      <c r="F18" s="46">
        <v>0</v>
      </c>
      <c r="G18" s="47">
        <v>3</v>
      </c>
      <c r="H18" s="46">
        <v>14</v>
      </c>
      <c r="I18" s="47">
        <v>7</v>
      </c>
      <c r="J18" s="46">
        <v>17</v>
      </c>
      <c r="K18" s="48">
        <v>11</v>
      </c>
      <c r="L18" s="46">
        <v>13</v>
      </c>
      <c r="M18" s="48">
        <v>13</v>
      </c>
      <c r="N18" s="46">
        <v>0</v>
      </c>
      <c r="O18" s="48">
        <v>0</v>
      </c>
      <c r="P18" s="46">
        <v>0</v>
      </c>
      <c r="Q18" s="48">
        <v>0</v>
      </c>
      <c r="R18" s="46">
        <v>0</v>
      </c>
      <c r="S18" s="48">
        <v>0</v>
      </c>
      <c r="T18" s="46">
        <v>0</v>
      </c>
      <c r="U18" s="48">
        <v>0</v>
      </c>
      <c r="V18" s="46">
        <v>0</v>
      </c>
      <c r="W18" s="48">
        <v>0</v>
      </c>
      <c r="X18" s="46">
        <v>0</v>
      </c>
      <c r="Y18" s="48">
        <v>0</v>
      </c>
      <c r="Z18" s="46">
        <v>0</v>
      </c>
      <c r="AA18" s="48">
        <v>0</v>
      </c>
      <c r="AB18" s="46">
        <v>0</v>
      </c>
      <c r="AC18" s="48">
        <v>0</v>
      </c>
      <c r="AD18" s="46">
        <v>0</v>
      </c>
      <c r="AE18" s="48">
        <v>0</v>
      </c>
      <c r="AF18" s="46">
        <v>0</v>
      </c>
      <c r="AG18" s="48">
        <v>0</v>
      </c>
      <c r="AH18" s="46">
        <v>0</v>
      </c>
      <c r="AI18" s="48">
        <v>0</v>
      </c>
      <c r="AJ18" s="46">
        <v>0</v>
      </c>
      <c r="AK18" s="48">
        <v>0</v>
      </c>
      <c r="AL18" s="49">
        <v>0</v>
      </c>
      <c r="AM18" s="50">
        <v>0</v>
      </c>
      <c r="AN18" s="51">
        <v>78</v>
      </c>
      <c r="AO18" s="52">
        <v>0</v>
      </c>
      <c r="AP18" s="52">
        <v>22</v>
      </c>
      <c r="AQ18" s="47">
        <v>0</v>
      </c>
      <c r="AR18" s="53">
        <v>0</v>
      </c>
      <c r="AS18" s="47">
        <v>0</v>
      </c>
      <c r="AT18" s="46">
        <v>0</v>
      </c>
      <c r="AU18" s="48">
        <v>0</v>
      </c>
      <c r="AV18" s="47">
        <v>0</v>
      </c>
      <c r="AW18" t="str">
        <f t="shared" si="3"/>
        <v/>
      </c>
      <c r="CA18" s="29" t="str">
        <f t="shared" si="4"/>
        <v/>
      </c>
      <c r="CB18" s="29" t="str">
        <f t="shared" si="5"/>
        <v/>
      </c>
      <c r="CC18" s="29" t="str">
        <f t="shared" si="6"/>
        <v/>
      </c>
      <c r="CD18" s="29" t="str">
        <f t="shared" si="7"/>
        <v/>
      </c>
      <c r="CE18" s="29" t="str">
        <f t="shared" si="8"/>
        <v/>
      </c>
      <c r="CF18" s="29" t="str">
        <f t="shared" si="9"/>
        <v/>
      </c>
      <c r="CG18" s="29" t="str">
        <f t="shared" si="10"/>
        <v/>
      </c>
      <c r="CH18" s="29" t="str">
        <f t="shared" si="11"/>
        <v/>
      </c>
      <c r="CI18" s="29" t="str">
        <f t="shared" si="12"/>
        <v/>
      </c>
      <c r="CK18" s="30">
        <f t="shared" si="13"/>
        <v>0</v>
      </c>
      <c r="CL18" s="30">
        <f t="shared" si="14"/>
        <v>0</v>
      </c>
      <c r="CM18" s="30">
        <f t="shared" si="15"/>
        <v>0</v>
      </c>
      <c r="CN18" s="30">
        <f t="shared" si="16"/>
        <v>0</v>
      </c>
      <c r="CO18" s="30">
        <f t="shared" si="17"/>
        <v>0</v>
      </c>
      <c r="CP18" s="30">
        <f t="shared" si="18"/>
        <v>0</v>
      </c>
      <c r="CQ18" s="30">
        <f t="shared" si="19"/>
        <v>0</v>
      </c>
      <c r="CR18" s="30">
        <f t="shared" si="20"/>
        <v>0</v>
      </c>
      <c r="CS18" s="30">
        <f t="shared" si="21"/>
        <v>0</v>
      </c>
    </row>
    <row r="19" spans="1:97" ht="21" x14ac:dyDescent="0.25">
      <c r="A19" s="786"/>
      <c r="B19" s="31" t="s">
        <v>45</v>
      </c>
      <c r="C19" s="43">
        <f t="shared" si="1"/>
        <v>0</v>
      </c>
      <c r="D19" s="44">
        <f t="shared" si="2"/>
        <v>0</v>
      </c>
      <c r="E19" s="45">
        <f t="shared" si="2"/>
        <v>0</v>
      </c>
      <c r="F19" s="46"/>
      <c r="G19" s="47"/>
      <c r="H19" s="46"/>
      <c r="I19" s="47"/>
      <c r="J19" s="46"/>
      <c r="K19" s="48"/>
      <c r="L19" s="46"/>
      <c r="M19" s="48"/>
      <c r="N19" s="46"/>
      <c r="O19" s="48"/>
      <c r="P19" s="46"/>
      <c r="Q19" s="48"/>
      <c r="R19" s="46"/>
      <c r="S19" s="48"/>
      <c r="T19" s="46"/>
      <c r="U19" s="48"/>
      <c r="V19" s="46"/>
      <c r="W19" s="48"/>
      <c r="X19" s="46"/>
      <c r="Y19" s="48"/>
      <c r="Z19" s="46"/>
      <c r="AA19" s="48"/>
      <c r="AB19" s="46"/>
      <c r="AC19" s="48"/>
      <c r="AD19" s="46"/>
      <c r="AE19" s="48"/>
      <c r="AF19" s="46"/>
      <c r="AG19" s="48"/>
      <c r="AH19" s="46"/>
      <c r="AI19" s="48"/>
      <c r="AJ19" s="46"/>
      <c r="AK19" s="48"/>
      <c r="AL19" s="49"/>
      <c r="AM19" s="50"/>
      <c r="AN19" s="51"/>
      <c r="AO19" s="52"/>
      <c r="AP19" s="52"/>
      <c r="AQ19" s="47"/>
      <c r="AR19" s="53"/>
      <c r="AS19" s="47"/>
      <c r="AT19" s="46"/>
      <c r="AU19" s="48"/>
      <c r="AV19" s="47"/>
      <c r="AW19" t="str">
        <f t="shared" si="3"/>
        <v/>
      </c>
      <c r="CA19" s="29" t="str">
        <f t="shared" si="4"/>
        <v/>
      </c>
      <c r="CB19" s="29" t="str">
        <f t="shared" si="5"/>
        <v/>
      </c>
      <c r="CC19" s="29" t="str">
        <f t="shared" si="6"/>
        <v/>
      </c>
      <c r="CD19" s="29" t="str">
        <f t="shared" si="7"/>
        <v/>
      </c>
      <c r="CE19" s="29" t="str">
        <f t="shared" si="8"/>
        <v/>
      </c>
      <c r="CF19" s="29" t="str">
        <f t="shared" si="9"/>
        <v/>
      </c>
      <c r="CG19" s="29" t="str">
        <f t="shared" si="10"/>
        <v/>
      </c>
      <c r="CH19" s="29" t="str">
        <f t="shared" si="11"/>
        <v/>
      </c>
      <c r="CI19" s="29" t="str">
        <f t="shared" si="12"/>
        <v/>
      </c>
      <c r="CK19" s="30">
        <f t="shared" si="13"/>
        <v>0</v>
      </c>
      <c r="CL19" s="30">
        <f t="shared" si="14"/>
        <v>0</v>
      </c>
      <c r="CM19" s="30">
        <f t="shared" si="15"/>
        <v>0</v>
      </c>
      <c r="CN19" s="30">
        <f t="shared" si="16"/>
        <v>0</v>
      </c>
      <c r="CO19" s="30">
        <f t="shared" si="17"/>
        <v>0</v>
      </c>
      <c r="CP19" s="30">
        <f t="shared" si="18"/>
        <v>0</v>
      </c>
      <c r="CQ19" s="30">
        <f t="shared" si="19"/>
        <v>0</v>
      </c>
      <c r="CR19" s="30">
        <f t="shared" si="20"/>
        <v>0</v>
      </c>
      <c r="CS19" s="30">
        <f t="shared" si="21"/>
        <v>0</v>
      </c>
    </row>
    <row r="20" spans="1:97" ht="15" customHeight="1" x14ac:dyDescent="0.25">
      <c r="A20" s="786"/>
      <c r="B20" s="31" t="s">
        <v>46</v>
      </c>
      <c r="C20" s="43">
        <f t="shared" si="1"/>
        <v>0</v>
      </c>
      <c r="D20" s="44">
        <f t="shared" si="2"/>
        <v>0</v>
      </c>
      <c r="E20" s="45">
        <f t="shared" si="2"/>
        <v>0</v>
      </c>
      <c r="F20" s="46"/>
      <c r="G20" s="47"/>
      <c r="H20" s="46"/>
      <c r="I20" s="47"/>
      <c r="J20" s="46"/>
      <c r="K20" s="48"/>
      <c r="L20" s="46"/>
      <c r="M20" s="48"/>
      <c r="N20" s="46"/>
      <c r="O20" s="48"/>
      <c r="P20" s="46"/>
      <c r="Q20" s="48"/>
      <c r="R20" s="46"/>
      <c r="S20" s="48"/>
      <c r="T20" s="46"/>
      <c r="U20" s="48"/>
      <c r="V20" s="46"/>
      <c r="W20" s="48"/>
      <c r="X20" s="46"/>
      <c r="Y20" s="48"/>
      <c r="Z20" s="46"/>
      <c r="AA20" s="48"/>
      <c r="AB20" s="46"/>
      <c r="AC20" s="48"/>
      <c r="AD20" s="46"/>
      <c r="AE20" s="48"/>
      <c r="AF20" s="46"/>
      <c r="AG20" s="48"/>
      <c r="AH20" s="46"/>
      <c r="AI20" s="48"/>
      <c r="AJ20" s="46"/>
      <c r="AK20" s="48"/>
      <c r="AL20" s="49"/>
      <c r="AM20" s="50"/>
      <c r="AN20" s="51"/>
      <c r="AO20" s="52"/>
      <c r="AP20" s="52"/>
      <c r="AQ20" s="47"/>
      <c r="AR20" s="53"/>
      <c r="AS20" s="47"/>
      <c r="AT20" s="46"/>
      <c r="AU20" s="48"/>
      <c r="AV20" s="47"/>
      <c r="AW20" t="str">
        <f t="shared" si="3"/>
        <v/>
      </c>
      <c r="CA20" s="29" t="str">
        <f t="shared" si="4"/>
        <v/>
      </c>
      <c r="CB20" s="29" t="str">
        <f t="shared" si="5"/>
        <v/>
      </c>
      <c r="CC20" s="29" t="str">
        <f t="shared" si="6"/>
        <v/>
      </c>
      <c r="CD20" s="29" t="str">
        <f t="shared" si="7"/>
        <v/>
      </c>
      <c r="CE20" s="29" t="str">
        <f t="shared" si="8"/>
        <v/>
      </c>
      <c r="CF20" s="29" t="str">
        <f t="shared" si="9"/>
        <v/>
      </c>
      <c r="CG20" s="29" t="str">
        <f t="shared" si="10"/>
        <v/>
      </c>
      <c r="CH20" s="29" t="str">
        <f t="shared" si="11"/>
        <v/>
      </c>
      <c r="CI20" s="29" t="str">
        <f t="shared" si="12"/>
        <v/>
      </c>
      <c r="CK20" s="30">
        <f t="shared" si="13"/>
        <v>0</v>
      </c>
      <c r="CL20" s="30">
        <f t="shared" si="14"/>
        <v>0</v>
      </c>
      <c r="CM20" s="30">
        <f t="shared" si="15"/>
        <v>0</v>
      </c>
      <c r="CN20" s="30">
        <f t="shared" si="16"/>
        <v>0</v>
      </c>
      <c r="CO20" s="30">
        <f t="shared" si="17"/>
        <v>0</v>
      </c>
      <c r="CP20" s="30">
        <f t="shared" si="18"/>
        <v>0</v>
      </c>
      <c r="CQ20" s="30">
        <f t="shared" si="19"/>
        <v>0</v>
      </c>
      <c r="CR20" s="30">
        <f t="shared" si="20"/>
        <v>0</v>
      </c>
      <c r="CS20" s="30">
        <f t="shared" si="21"/>
        <v>0</v>
      </c>
    </row>
    <row r="21" spans="1:97" ht="21" x14ac:dyDescent="0.25">
      <c r="A21" s="786"/>
      <c r="B21" s="31" t="s">
        <v>47</v>
      </c>
      <c r="C21" s="43">
        <f t="shared" si="1"/>
        <v>0</v>
      </c>
      <c r="D21" s="54">
        <f t="shared" si="2"/>
        <v>0</v>
      </c>
      <c r="E21" s="45">
        <f t="shared" si="2"/>
        <v>0</v>
      </c>
      <c r="F21" s="46"/>
      <c r="G21" s="47"/>
      <c r="H21" s="46"/>
      <c r="I21" s="47"/>
      <c r="J21" s="46"/>
      <c r="K21" s="48"/>
      <c r="L21" s="46"/>
      <c r="M21" s="48"/>
      <c r="N21" s="46"/>
      <c r="O21" s="48"/>
      <c r="P21" s="46"/>
      <c r="Q21" s="48"/>
      <c r="R21" s="46"/>
      <c r="S21" s="48"/>
      <c r="T21" s="46"/>
      <c r="U21" s="48"/>
      <c r="V21" s="46"/>
      <c r="W21" s="48"/>
      <c r="X21" s="46"/>
      <c r="Y21" s="48"/>
      <c r="Z21" s="46"/>
      <c r="AA21" s="48"/>
      <c r="AB21" s="46"/>
      <c r="AC21" s="48"/>
      <c r="AD21" s="46"/>
      <c r="AE21" s="48"/>
      <c r="AF21" s="46"/>
      <c r="AG21" s="48"/>
      <c r="AH21" s="46"/>
      <c r="AI21" s="48"/>
      <c r="AJ21" s="46"/>
      <c r="AK21" s="48"/>
      <c r="AL21" s="49"/>
      <c r="AM21" s="50"/>
      <c r="AN21" s="51"/>
      <c r="AO21" s="52"/>
      <c r="AP21" s="52"/>
      <c r="AQ21" s="47"/>
      <c r="AR21" s="53"/>
      <c r="AS21" s="47"/>
      <c r="AT21" s="46"/>
      <c r="AU21" s="48"/>
      <c r="AV21" s="47"/>
      <c r="AW21" t="str">
        <f t="shared" si="3"/>
        <v/>
      </c>
      <c r="CA21" s="29" t="str">
        <f t="shared" si="4"/>
        <v/>
      </c>
      <c r="CB21" s="29" t="str">
        <f t="shared" si="5"/>
        <v/>
      </c>
      <c r="CC21" s="29" t="str">
        <f t="shared" si="6"/>
        <v/>
      </c>
      <c r="CD21" s="29" t="str">
        <f t="shared" si="7"/>
        <v/>
      </c>
      <c r="CE21" s="29" t="str">
        <f t="shared" si="8"/>
        <v/>
      </c>
      <c r="CF21" s="29" t="str">
        <f t="shared" si="9"/>
        <v/>
      </c>
      <c r="CG21" s="29" t="str">
        <f t="shared" si="10"/>
        <v/>
      </c>
      <c r="CH21" s="29" t="str">
        <f t="shared" si="11"/>
        <v/>
      </c>
      <c r="CI21" s="29" t="str">
        <f t="shared" si="12"/>
        <v/>
      </c>
      <c r="CK21" s="30">
        <f t="shared" si="13"/>
        <v>0</v>
      </c>
      <c r="CL21" s="30">
        <f t="shared" si="14"/>
        <v>0</v>
      </c>
      <c r="CM21" s="30">
        <f t="shared" si="15"/>
        <v>0</v>
      </c>
      <c r="CN21" s="30">
        <f t="shared" si="16"/>
        <v>0</v>
      </c>
      <c r="CO21" s="30">
        <f t="shared" si="17"/>
        <v>0</v>
      </c>
      <c r="CP21" s="30">
        <f t="shared" si="18"/>
        <v>0</v>
      </c>
      <c r="CQ21" s="30">
        <f t="shared" si="19"/>
        <v>0</v>
      </c>
      <c r="CR21" s="30">
        <f t="shared" si="20"/>
        <v>0</v>
      </c>
      <c r="CS21" s="30">
        <f t="shared" si="21"/>
        <v>0</v>
      </c>
    </row>
    <row r="22" spans="1:97" ht="15" customHeight="1" x14ac:dyDescent="0.25">
      <c r="A22" s="958"/>
      <c r="B22" s="55" t="s">
        <v>48</v>
      </c>
      <c r="C22" s="56">
        <f>SUM(D22+E22)</f>
        <v>558</v>
      </c>
      <c r="D22" s="57">
        <f t="shared" si="2"/>
        <v>237</v>
      </c>
      <c r="E22" s="58">
        <f>SUM(G22+I22+K22+M22+O22+Q22+S22+U22+W22+Y22+AA22+AC22+AE22+AG22+AI22+AK22+AM22)</f>
        <v>321</v>
      </c>
      <c r="F22" s="59">
        <f>SUM(F12:F21)</f>
        <v>0</v>
      </c>
      <c r="G22" s="60">
        <f t="shared" ref="G22:AS22" si="22">SUM(G12:G21)</f>
        <v>3</v>
      </c>
      <c r="H22" s="59">
        <f t="shared" si="22"/>
        <v>15</v>
      </c>
      <c r="I22" s="60">
        <f t="shared" si="22"/>
        <v>10</v>
      </c>
      <c r="J22" s="59">
        <f t="shared" si="22"/>
        <v>19</v>
      </c>
      <c r="K22" s="61">
        <f t="shared" si="22"/>
        <v>56</v>
      </c>
      <c r="L22" s="59">
        <f t="shared" si="22"/>
        <v>28</v>
      </c>
      <c r="M22" s="61">
        <f t="shared" si="22"/>
        <v>79</v>
      </c>
      <c r="N22" s="59">
        <f t="shared" si="22"/>
        <v>31</v>
      </c>
      <c r="O22" s="61">
        <f t="shared" si="22"/>
        <v>15</v>
      </c>
      <c r="P22" s="59">
        <f t="shared" si="22"/>
        <v>11</v>
      </c>
      <c r="Q22" s="61">
        <f t="shared" si="22"/>
        <v>10</v>
      </c>
      <c r="R22" s="59">
        <f t="shared" si="22"/>
        <v>14</v>
      </c>
      <c r="S22" s="61">
        <f t="shared" si="22"/>
        <v>14</v>
      </c>
      <c r="T22" s="59">
        <f t="shared" si="22"/>
        <v>23</v>
      </c>
      <c r="U22" s="61">
        <f t="shared" si="22"/>
        <v>19</v>
      </c>
      <c r="V22" s="59">
        <f t="shared" si="22"/>
        <v>19</v>
      </c>
      <c r="W22" s="61">
        <f t="shared" si="22"/>
        <v>18</v>
      </c>
      <c r="X22" s="59">
        <f t="shared" si="22"/>
        <v>24</v>
      </c>
      <c r="Y22" s="61">
        <f t="shared" si="22"/>
        <v>15</v>
      </c>
      <c r="Z22" s="59">
        <f t="shared" si="22"/>
        <v>12</v>
      </c>
      <c r="AA22" s="61">
        <f t="shared" si="22"/>
        <v>11</v>
      </c>
      <c r="AB22" s="59">
        <f t="shared" si="22"/>
        <v>12</v>
      </c>
      <c r="AC22" s="61">
        <f t="shared" si="22"/>
        <v>25</v>
      </c>
      <c r="AD22" s="59">
        <f t="shared" si="22"/>
        <v>12</v>
      </c>
      <c r="AE22" s="61">
        <f t="shared" si="22"/>
        <v>27</v>
      </c>
      <c r="AF22" s="59">
        <f t="shared" si="22"/>
        <v>5</v>
      </c>
      <c r="AG22" s="61">
        <f t="shared" si="22"/>
        <v>8</v>
      </c>
      <c r="AH22" s="59">
        <f t="shared" si="22"/>
        <v>7</v>
      </c>
      <c r="AI22" s="61">
        <f t="shared" si="22"/>
        <v>9</v>
      </c>
      <c r="AJ22" s="59">
        <f t="shared" si="22"/>
        <v>4</v>
      </c>
      <c r="AK22" s="61">
        <f t="shared" si="22"/>
        <v>0</v>
      </c>
      <c r="AL22" s="62">
        <f t="shared" si="22"/>
        <v>1</v>
      </c>
      <c r="AM22" s="63">
        <f t="shared" si="22"/>
        <v>2</v>
      </c>
      <c r="AN22" s="64">
        <f t="shared" si="22"/>
        <v>558</v>
      </c>
      <c r="AO22" s="65">
        <f t="shared" si="22"/>
        <v>0</v>
      </c>
      <c r="AP22" s="65">
        <f>SUM(AP12:AP21)</f>
        <v>74</v>
      </c>
      <c r="AQ22" s="60">
        <f t="shared" si="22"/>
        <v>2</v>
      </c>
      <c r="AR22" s="66">
        <f t="shared" si="22"/>
        <v>1</v>
      </c>
      <c r="AS22" s="60">
        <f t="shared" si="22"/>
        <v>0</v>
      </c>
      <c r="AT22" s="59">
        <f>SUM(AT12:AT21)</f>
        <v>0</v>
      </c>
      <c r="AU22" s="61">
        <f>SUM(AU12:AU21)</f>
        <v>0</v>
      </c>
      <c r="AV22" s="60">
        <f>SUM(AV12:AV21)</f>
        <v>0</v>
      </c>
    </row>
    <row r="23" spans="1:97" ht="15" customHeight="1" x14ac:dyDescent="0.25">
      <c r="A23" s="788" t="s">
        <v>49</v>
      </c>
      <c r="B23" s="789"/>
      <c r="C23" s="67">
        <f t="shared" si="1"/>
        <v>6</v>
      </c>
      <c r="D23" s="68">
        <f t="shared" si="2"/>
        <v>5</v>
      </c>
      <c r="E23" s="58">
        <f t="shared" si="2"/>
        <v>1</v>
      </c>
      <c r="F23" s="69">
        <v>0</v>
      </c>
      <c r="G23" s="70">
        <v>0</v>
      </c>
      <c r="H23" s="69">
        <v>0</v>
      </c>
      <c r="I23" s="70">
        <v>0</v>
      </c>
      <c r="J23" s="69">
        <v>3</v>
      </c>
      <c r="K23" s="71">
        <v>1</v>
      </c>
      <c r="L23" s="69">
        <v>2</v>
      </c>
      <c r="M23" s="71">
        <v>0</v>
      </c>
      <c r="N23" s="69">
        <v>0</v>
      </c>
      <c r="O23" s="71">
        <v>0</v>
      </c>
      <c r="P23" s="69">
        <v>0</v>
      </c>
      <c r="Q23" s="71">
        <v>0</v>
      </c>
      <c r="R23" s="69">
        <v>0</v>
      </c>
      <c r="S23" s="71">
        <v>0</v>
      </c>
      <c r="T23" s="69">
        <v>0</v>
      </c>
      <c r="U23" s="71">
        <v>0</v>
      </c>
      <c r="V23" s="69">
        <v>0</v>
      </c>
      <c r="W23" s="71">
        <v>0</v>
      </c>
      <c r="X23" s="69">
        <v>0</v>
      </c>
      <c r="Y23" s="71">
        <v>0</v>
      </c>
      <c r="Z23" s="69">
        <v>0</v>
      </c>
      <c r="AA23" s="71">
        <v>0</v>
      </c>
      <c r="AB23" s="69">
        <v>0</v>
      </c>
      <c r="AC23" s="71">
        <v>0</v>
      </c>
      <c r="AD23" s="69">
        <v>0</v>
      </c>
      <c r="AE23" s="71">
        <v>0</v>
      </c>
      <c r="AF23" s="69">
        <v>0</v>
      </c>
      <c r="AG23" s="71">
        <v>0</v>
      </c>
      <c r="AH23" s="69">
        <v>0</v>
      </c>
      <c r="AI23" s="71">
        <v>0</v>
      </c>
      <c r="AJ23" s="69">
        <v>0</v>
      </c>
      <c r="AK23" s="71">
        <v>0</v>
      </c>
      <c r="AL23" s="72">
        <v>0</v>
      </c>
      <c r="AM23" s="73">
        <v>0</v>
      </c>
      <c r="AN23" s="74">
        <v>6</v>
      </c>
      <c r="AO23" s="75">
        <v>0</v>
      </c>
      <c r="AP23" s="75">
        <v>0</v>
      </c>
      <c r="AQ23" s="70">
        <v>0</v>
      </c>
      <c r="AR23" s="76">
        <v>0</v>
      </c>
      <c r="AS23" s="70">
        <v>0</v>
      </c>
      <c r="AT23" s="69">
        <v>0</v>
      </c>
      <c r="AU23" s="71">
        <v>0</v>
      </c>
      <c r="AV23" s="70">
        <v>0</v>
      </c>
      <c r="AW23" t="str">
        <f t="shared" si="3"/>
        <v/>
      </c>
      <c r="CA23" s="29" t="str">
        <f t="shared" ref="CA23:CA26" si="23">IF(AND($C23&gt;0,AN23="")," * No olvide digitar la variable Beneficiarios. Digite Cero si no tiene.",IF(AN23&gt;$C23," * La variable Beneficiarios No puede ser mayor al Total Ambos Sexos.",""))</f>
        <v/>
      </c>
      <c r="CB23" s="29" t="str">
        <f t="shared" ref="CB23:CB26" si="24">IF(AND($C23&gt;0,AO23="")," * No olvide digitar la variable Niños, Niñas, adolescentes y Jóvenes SENAME. Digite Cero si no tiene.",IF(AO23&gt;$C23," * La variable Niños, Niñas, adolescentes y Jóvenes SENAME No puede ser mayor al Total Ambos Sexos.",""))</f>
        <v/>
      </c>
      <c r="CC23" s="29" t="str">
        <f t="shared" ref="CC23:CC26" si="25">IF(AND($C23&gt;0,AP23="")," * No olvide digitar la variable Niños, Niñas, adolescentes y Jóvenes Mejor Niñez. Digite Cero si no tiene.",IF(AP23&gt;$C23," * La variable Niños, Niñas, adolescentes y Jóvenes Mejor Niñez No puede ser mayor al Total Ambos Sexos.",""))</f>
        <v/>
      </c>
      <c r="CD23" s="29" t="str">
        <f t="shared" ref="CD23:CD26" si="26">IF(AND($C23&gt;0,AQ23="")," * No olvide digitar la variable Pueblos originarios. Digite Cero si no tiene.",IF(AQ23&gt;$C23," * La variable Pueblos Originarios No puede ser mayor al Total Ambos Sexos.",""))</f>
        <v/>
      </c>
      <c r="CE23" s="29" t="str">
        <f t="shared" ref="CE23:CE26" si="27">IF(AND($C23&gt;0,AR23="")," * No olvide digitar la variable Migrantes. Digite Cero si no tiene.",IF(AR23&gt;$C23," * La variable Migrantes No puede ser mayor al Total Ambos Sexos.",""))</f>
        <v/>
      </c>
      <c r="CF23" s="29" t="str">
        <f t="shared" ref="CF23:CF26" si="28">IF(AND($C23&gt;0,AS23="")," * No olvide digitar la variable Demencia. Digite Cero si no tiene.",IF(AS23&gt;$C23," * La variable Demencia No puede ser mayor al Total Ambos Sexos.",""))</f>
        <v/>
      </c>
      <c r="CG23" s="29" t="str">
        <f t="shared" ref="CG23:CG26" si="29">IF(AND($E23&gt;0,OR(AT23=""))," * No olvide digitar la variable Trans (Masculino). Digite Cero si no tiene.",IF((AT23)&gt;$E23," * La variable Trans (Masculino) No puede ser mayor al Total Mujeres.",""))</f>
        <v/>
      </c>
      <c r="CH23" s="29" t="str">
        <f t="shared" ref="CH23:CH26" si="30">IF(AND(D23&gt;0,OR(AU23=""))," * No olvide digitar la variable Trans (Femenino). Digite Cero si no tiene.",IF((AU23)&gt;D23," * La variable Trans (Femenino) No puede ser mayor al Total Hombres.",""))</f>
        <v/>
      </c>
      <c r="CI23" s="29" t="str">
        <f t="shared" ref="CI23:CI26" si="31">IF(AND($C23&gt;0,AV23="")," * No olvide digitar la variable Cuidadores de personas con demencia. Digite Cero si no tiene.",IF(AV23&gt;$C23," * La variable Cuidadores de personas con demencia No puede ser mayor al Total Ambos Sexos.",""))</f>
        <v/>
      </c>
      <c r="CK23" s="30">
        <f>IF(AND(C23&gt;0,AN23=""),1,IF(AN23&gt;C23,1,0))</f>
        <v>0</v>
      </c>
      <c r="CL23" s="30">
        <f>IF(AND(C23&gt;0,AO23=""),1,IF(AO23&gt;C23,1,0))</f>
        <v>0</v>
      </c>
      <c r="CM23" s="30">
        <f>IF(AND(C23&gt;0,AP23=""),1,IF(AP23&gt;C23,1,0))</f>
        <v>0</v>
      </c>
      <c r="CN23" s="30">
        <f>IF(AND(C23&gt;0,AQ23=""),1,IF(AQ23&gt;C23,1,0))</f>
        <v>0</v>
      </c>
      <c r="CO23" s="30">
        <f>IF(AND(C23&gt;0,AR23=""),1,IF(AR23&gt;C23,1,0))</f>
        <v>0</v>
      </c>
      <c r="CP23" s="30">
        <f>IF(AND(C23&gt;0,AS23=""),1,IF(AS23&gt;C23,1,0))</f>
        <v>0</v>
      </c>
      <c r="CQ23" s="30">
        <f>IF(AND(E23&gt;0,OR(AT23="")),1,IF((AT23)&gt;E23,1,0))</f>
        <v>0</v>
      </c>
      <c r="CR23" s="30">
        <f>IF(AND(D23&gt;0,OR(AU23="")),1,IF((AU23)&gt;D23,1,0))</f>
        <v>0</v>
      </c>
      <c r="CS23" s="30">
        <f t="shared" si="21"/>
        <v>0</v>
      </c>
    </row>
    <row r="24" spans="1:97" ht="15" customHeight="1" x14ac:dyDescent="0.25">
      <c r="A24" s="77" t="s">
        <v>50</v>
      </c>
      <c r="B24" s="78" t="s">
        <v>39</v>
      </c>
      <c r="C24" s="79">
        <f t="shared" si="1"/>
        <v>3</v>
      </c>
      <c r="D24" s="80">
        <f t="shared" si="2"/>
        <v>0</v>
      </c>
      <c r="E24" s="81">
        <f t="shared" si="2"/>
        <v>3</v>
      </c>
      <c r="F24" s="82">
        <v>0</v>
      </c>
      <c r="G24" s="83">
        <v>0</v>
      </c>
      <c r="H24" s="82">
        <v>0</v>
      </c>
      <c r="I24" s="83">
        <v>0</v>
      </c>
      <c r="J24" s="82">
        <v>0</v>
      </c>
      <c r="K24" s="84">
        <v>2</v>
      </c>
      <c r="L24" s="82">
        <v>0</v>
      </c>
      <c r="M24" s="84">
        <v>0</v>
      </c>
      <c r="N24" s="82">
        <v>0</v>
      </c>
      <c r="O24" s="84">
        <v>0</v>
      </c>
      <c r="P24" s="82">
        <v>0</v>
      </c>
      <c r="Q24" s="84">
        <v>0</v>
      </c>
      <c r="R24" s="82">
        <v>0</v>
      </c>
      <c r="S24" s="84">
        <v>0</v>
      </c>
      <c r="T24" s="82">
        <v>0</v>
      </c>
      <c r="U24" s="84">
        <v>0</v>
      </c>
      <c r="V24" s="82">
        <v>0</v>
      </c>
      <c r="W24" s="84">
        <v>1</v>
      </c>
      <c r="X24" s="82">
        <v>0</v>
      </c>
      <c r="Y24" s="84">
        <v>0</v>
      </c>
      <c r="Z24" s="82">
        <v>0</v>
      </c>
      <c r="AA24" s="84">
        <v>0</v>
      </c>
      <c r="AB24" s="82">
        <v>0</v>
      </c>
      <c r="AC24" s="84">
        <v>0</v>
      </c>
      <c r="AD24" s="82">
        <v>0</v>
      </c>
      <c r="AE24" s="84">
        <v>0</v>
      </c>
      <c r="AF24" s="82">
        <v>0</v>
      </c>
      <c r="AG24" s="84">
        <v>0</v>
      </c>
      <c r="AH24" s="82">
        <v>0</v>
      </c>
      <c r="AI24" s="84">
        <v>0</v>
      </c>
      <c r="AJ24" s="82">
        <v>0</v>
      </c>
      <c r="AK24" s="84">
        <v>0</v>
      </c>
      <c r="AL24" s="85">
        <v>0</v>
      </c>
      <c r="AM24" s="86">
        <v>0</v>
      </c>
      <c r="AN24" s="87">
        <v>3</v>
      </c>
      <c r="AO24" s="88">
        <v>0</v>
      </c>
      <c r="AP24" s="88">
        <v>0</v>
      </c>
      <c r="AQ24" s="83">
        <v>0</v>
      </c>
      <c r="AR24" s="89">
        <v>0</v>
      </c>
      <c r="AS24" s="83">
        <v>0</v>
      </c>
      <c r="AT24" s="82">
        <v>0</v>
      </c>
      <c r="AU24" s="84">
        <v>0</v>
      </c>
      <c r="AV24" s="83">
        <v>0</v>
      </c>
      <c r="AW24" t="str">
        <f>CA24&amp;CB24&amp;CC24&amp;CD24&amp;CE24&amp;CF24&amp;CG24&amp;CH24&amp;CI24</f>
        <v/>
      </c>
      <c r="CA24" s="29" t="str">
        <f t="shared" si="23"/>
        <v/>
      </c>
      <c r="CB24" s="29" t="str">
        <f t="shared" si="24"/>
        <v/>
      </c>
      <c r="CC24" s="29" t="str">
        <f t="shared" si="25"/>
        <v/>
      </c>
      <c r="CD24" s="29" t="str">
        <f t="shared" si="26"/>
        <v/>
      </c>
      <c r="CE24" s="29" t="str">
        <f t="shared" si="27"/>
        <v/>
      </c>
      <c r="CF24" s="29" t="str">
        <f t="shared" si="28"/>
        <v/>
      </c>
      <c r="CG24" s="29" t="str">
        <f t="shared" si="29"/>
        <v/>
      </c>
      <c r="CH24" s="29" t="str">
        <f t="shared" si="30"/>
        <v/>
      </c>
      <c r="CI24" s="29" t="str">
        <f t="shared" si="31"/>
        <v/>
      </c>
      <c r="CK24" s="30">
        <f>IF(AND(C24&gt;0,AN24=""),1,IF(AN24&gt;C24,1,0))</f>
        <v>0</v>
      </c>
      <c r="CL24" s="30">
        <f>IF(AND(C24&gt;0,AO24=""),1,IF(AO24&gt;C24,1,0))</f>
        <v>0</v>
      </c>
      <c r="CM24" s="30">
        <f>IF(AND(C24&gt;0,AP24=""),1,IF(AP24&gt;C24,1,0))</f>
        <v>0</v>
      </c>
      <c r="CN24" s="30">
        <f>IF(AND(C24&gt;0,AQ24=""),1,IF(AQ24&gt;C24,1,0))</f>
        <v>0</v>
      </c>
      <c r="CO24" s="30">
        <f>IF(AND(C24&gt;0,AR24=""),1,IF(AR24&gt;C24,1,0))</f>
        <v>0</v>
      </c>
      <c r="CP24" s="30">
        <f>IF(AND(C24&gt;0,AS24=""),1,IF(AS24&gt;C24,1,0))</f>
        <v>0</v>
      </c>
      <c r="CQ24" s="30">
        <f>IF(AND(E24&gt;0,OR(AT24="")),1,IF((AT24)&gt;E24,1,0))</f>
        <v>0</v>
      </c>
      <c r="CR24" s="30">
        <f>IF(AND(D24&gt;0,OR(AU24="")),1,IF((AU24)&gt;D24,1,0))</f>
        <v>0</v>
      </c>
      <c r="CS24" s="30">
        <f t="shared" si="21"/>
        <v>0</v>
      </c>
    </row>
    <row r="25" spans="1:97" ht="15" customHeight="1" x14ac:dyDescent="0.25">
      <c r="A25" s="785" t="s">
        <v>51</v>
      </c>
      <c r="B25" s="90" t="s">
        <v>39</v>
      </c>
      <c r="C25" s="18">
        <f t="shared" si="1"/>
        <v>290</v>
      </c>
      <c r="D25" s="19">
        <f t="shared" si="2"/>
        <v>82</v>
      </c>
      <c r="E25" s="20">
        <f t="shared" si="2"/>
        <v>208</v>
      </c>
      <c r="F25" s="21">
        <v>0</v>
      </c>
      <c r="G25" s="22">
        <v>0</v>
      </c>
      <c r="H25" s="21">
        <v>4</v>
      </c>
      <c r="I25" s="22">
        <v>0</v>
      </c>
      <c r="J25" s="21">
        <v>7</v>
      </c>
      <c r="K25" s="23">
        <v>21</v>
      </c>
      <c r="L25" s="21">
        <v>2</v>
      </c>
      <c r="M25" s="23">
        <v>49</v>
      </c>
      <c r="N25" s="21">
        <v>15</v>
      </c>
      <c r="O25" s="23">
        <v>13</v>
      </c>
      <c r="P25" s="21">
        <v>6</v>
      </c>
      <c r="Q25" s="23">
        <v>12</v>
      </c>
      <c r="R25" s="21">
        <v>9</v>
      </c>
      <c r="S25" s="23">
        <v>23</v>
      </c>
      <c r="T25" s="21">
        <v>12</v>
      </c>
      <c r="U25" s="23">
        <v>16</v>
      </c>
      <c r="V25" s="21">
        <v>3</v>
      </c>
      <c r="W25" s="23">
        <v>13</v>
      </c>
      <c r="X25" s="21">
        <v>7</v>
      </c>
      <c r="Y25" s="23">
        <v>17</v>
      </c>
      <c r="Z25" s="21">
        <v>3</v>
      </c>
      <c r="AA25" s="23">
        <v>17</v>
      </c>
      <c r="AB25" s="21">
        <v>5</v>
      </c>
      <c r="AC25" s="23">
        <v>8</v>
      </c>
      <c r="AD25" s="21">
        <v>5</v>
      </c>
      <c r="AE25" s="23">
        <v>10</v>
      </c>
      <c r="AF25" s="21">
        <v>2</v>
      </c>
      <c r="AG25" s="23">
        <v>5</v>
      </c>
      <c r="AH25" s="21">
        <v>0</v>
      </c>
      <c r="AI25" s="23">
        <v>3</v>
      </c>
      <c r="AJ25" s="21">
        <v>2</v>
      </c>
      <c r="AK25" s="23">
        <v>0</v>
      </c>
      <c r="AL25" s="24">
        <v>0</v>
      </c>
      <c r="AM25" s="25">
        <v>1</v>
      </c>
      <c r="AN25" s="26">
        <v>290</v>
      </c>
      <c r="AO25" s="27">
        <v>0</v>
      </c>
      <c r="AP25" s="27">
        <v>30</v>
      </c>
      <c r="AQ25" s="22">
        <v>6</v>
      </c>
      <c r="AR25" s="28">
        <v>0</v>
      </c>
      <c r="AS25" s="22">
        <v>0</v>
      </c>
      <c r="AT25" s="21">
        <v>0</v>
      </c>
      <c r="AU25" s="23">
        <v>0</v>
      </c>
      <c r="AV25" s="22">
        <v>0</v>
      </c>
      <c r="AW25" t="str">
        <f t="shared" si="3"/>
        <v/>
      </c>
      <c r="CA25" s="29" t="str">
        <f t="shared" si="23"/>
        <v/>
      </c>
      <c r="CB25" s="29" t="str">
        <f t="shared" si="24"/>
        <v/>
      </c>
      <c r="CC25" s="29" t="str">
        <f t="shared" si="25"/>
        <v/>
      </c>
      <c r="CD25" s="29" t="str">
        <f t="shared" si="26"/>
        <v/>
      </c>
      <c r="CE25" s="29" t="str">
        <f t="shared" si="27"/>
        <v/>
      </c>
      <c r="CF25" s="29" t="str">
        <f t="shared" si="28"/>
        <v/>
      </c>
      <c r="CG25" s="29" t="str">
        <f t="shared" si="29"/>
        <v/>
      </c>
      <c r="CH25" s="29" t="str">
        <f t="shared" si="30"/>
        <v/>
      </c>
      <c r="CI25" s="29" t="str">
        <f t="shared" si="31"/>
        <v/>
      </c>
      <c r="CK25" s="30">
        <f>IF(AND(C25&gt;0,AN25=""),1,IF(AN25&gt;C25,1,0))</f>
        <v>0</v>
      </c>
      <c r="CL25" s="30">
        <f>IF(AND(C25&gt;0,AO25=""),1,IF(AO25&gt;C25,1,0))</f>
        <v>0</v>
      </c>
      <c r="CM25" s="30">
        <f>IF(AND(C25&gt;0,AP25=""),1,IF(AP25&gt;C25,1,0))</f>
        <v>0</v>
      </c>
      <c r="CN25" s="30">
        <f>IF(AND(C25&gt;0,AQ25=""),1,IF(AQ25&gt;C25,1,0))</f>
        <v>0</v>
      </c>
      <c r="CO25" s="30">
        <f>IF(AND(C25&gt;0,AR25=""),1,IF(AR25&gt;C25,1,0))</f>
        <v>0</v>
      </c>
      <c r="CP25" s="30">
        <f>IF(AND(C25&gt;0,AS25=""),1,IF(AS25&gt;C25,1,0))</f>
        <v>0</v>
      </c>
      <c r="CQ25" s="30">
        <f>IF(AND(E25&gt;0,OR(AT25="")),1,IF((AT25)&gt;E25,1,0))</f>
        <v>0</v>
      </c>
      <c r="CR25" s="30">
        <f>IF(AND(D25&gt;0,OR(AU25="")),1,IF((AU25)&gt;D25,1,0))</f>
        <v>0</v>
      </c>
      <c r="CS25" s="30">
        <f>IF(AND($C25&gt;0,AV25=""),1,IF(AV25&gt;$C25,1,0))</f>
        <v>0</v>
      </c>
    </row>
    <row r="26" spans="1:97" ht="15" customHeight="1" x14ac:dyDescent="0.25">
      <c r="A26" s="958"/>
      <c r="B26" s="502" t="s">
        <v>52</v>
      </c>
      <c r="C26" s="488">
        <f t="shared" si="1"/>
        <v>0</v>
      </c>
      <c r="D26" s="93">
        <f t="shared" si="2"/>
        <v>0</v>
      </c>
      <c r="E26" s="503">
        <f t="shared" si="2"/>
        <v>0</v>
      </c>
      <c r="F26" s="95"/>
      <c r="G26" s="504"/>
      <c r="H26" s="95"/>
      <c r="I26" s="96"/>
      <c r="J26" s="95"/>
      <c r="K26" s="96"/>
      <c r="L26" s="95"/>
      <c r="M26" s="96"/>
      <c r="N26" s="95"/>
      <c r="O26" s="97"/>
      <c r="P26" s="95"/>
      <c r="Q26" s="504"/>
      <c r="R26" s="505"/>
      <c r="S26" s="96"/>
      <c r="T26" s="95"/>
      <c r="U26" s="96"/>
      <c r="V26" s="95"/>
      <c r="W26" s="96"/>
      <c r="X26" s="95"/>
      <c r="Y26" s="504"/>
      <c r="Z26" s="95"/>
      <c r="AA26" s="504"/>
      <c r="AB26" s="95"/>
      <c r="AC26" s="96"/>
      <c r="AD26" s="95"/>
      <c r="AE26" s="504"/>
      <c r="AF26" s="95"/>
      <c r="AG26" s="504"/>
      <c r="AH26" s="95"/>
      <c r="AI26" s="96"/>
      <c r="AJ26" s="95"/>
      <c r="AK26" s="96"/>
      <c r="AL26" s="98"/>
      <c r="AM26" s="99"/>
      <c r="AN26" s="100">
        <v>0</v>
      </c>
      <c r="AO26" s="101"/>
      <c r="AP26" s="101"/>
      <c r="AQ26" s="97"/>
      <c r="AR26" s="102"/>
      <c r="AS26" s="97"/>
      <c r="AT26" s="95"/>
      <c r="AU26" s="96"/>
      <c r="AV26" s="97"/>
      <c r="AW26" t="str">
        <f t="shared" si="3"/>
        <v/>
      </c>
      <c r="CA26" s="29" t="str">
        <f t="shared" si="23"/>
        <v/>
      </c>
      <c r="CB26" s="29" t="str">
        <f t="shared" si="24"/>
        <v/>
      </c>
      <c r="CC26" s="29" t="str">
        <f t="shared" si="25"/>
        <v/>
      </c>
      <c r="CD26" s="29" t="str">
        <f t="shared" si="26"/>
        <v/>
      </c>
      <c r="CE26" s="29" t="str">
        <f t="shared" si="27"/>
        <v/>
      </c>
      <c r="CF26" s="29" t="str">
        <f t="shared" si="28"/>
        <v/>
      </c>
      <c r="CG26" s="29" t="str">
        <f t="shared" si="29"/>
        <v/>
      </c>
      <c r="CH26" s="29" t="str">
        <f t="shared" si="30"/>
        <v/>
      </c>
      <c r="CI26" s="29" t="str">
        <f t="shared" si="31"/>
        <v/>
      </c>
      <c r="CK26" s="30">
        <f>IF(AND(C26&gt;0,AN26=""),1,IF(AN26&gt;C26,1,0))</f>
        <v>0</v>
      </c>
      <c r="CL26" s="30">
        <f>IF(AND(C26&gt;0,AO26=""),1,IF(AO26&gt;C26,1,0))</f>
        <v>0</v>
      </c>
      <c r="CM26" s="30">
        <f>IF(AND(C26&gt;0,AP26=""),1,IF(AP26&gt;C26,1,0))</f>
        <v>0</v>
      </c>
      <c r="CN26" s="30">
        <f>IF(AND(C26&gt;0,AQ26=""),1,IF(AQ26&gt;C26,1,0))</f>
        <v>0</v>
      </c>
      <c r="CO26" s="30">
        <f>IF(AND(C26&gt;0,AR26=""),1,IF(AR26&gt;C26,1,0))</f>
        <v>0</v>
      </c>
      <c r="CP26" s="30">
        <f>IF(AND(C26&gt;0,AS26=""),1,IF(AS26&gt;C26,1,0))</f>
        <v>0</v>
      </c>
      <c r="CQ26" s="30">
        <f>IF(AND(E26&gt;0,OR(AT26="")),1,IF((AT26)&gt;E26,1,0))</f>
        <v>0</v>
      </c>
      <c r="CR26" s="30">
        <f>IF(AND(D26&gt;0,OR(AU26="")),1,IF((AU26)&gt;D26,1,0))</f>
        <v>0</v>
      </c>
      <c r="CS26" s="30">
        <f t="shared" si="21"/>
        <v>0</v>
      </c>
    </row>
    <row r="27" spans="1:97" s="11" customFormat="1" ht="18" customHeight="1" x14ac:dyDescent="0.2">
      <c r="A27" s="103" t="s">
        <v>53</v>
      </c>
      <c r="B27" s="103"/>
      <c r="C27" s="5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"/>
      <c r="P27" s="10"/>
      <c r="Q27" s="10"/>
      <c r="R27" s="10"/>
      <c r="S27" s="10"/>
      <c r="T27" s="10"/>
      <c r="U27" s="10"/>
      <c r="V27" s="104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97" ht="21.75" customHeight="1" x14ac:dyDescent="0.25">
      <c r="A28" s="772" t="s">
        <v>3</v>
      </c>
      <c r="B28" s="772" t="s">
        <v>54</v>
      </c>
      <c r="C28" s="761" t="s">
        <v>55</v>
      </c>
      <c r="D28" s="775"/>
      <c r="E28" s="761" t="s">
        <v>56</v>
      </c>
      <c r="F28" s="762"/>
      <c r="G28" s="775"/>
      <c r="H28" s="761" t="s">
        <v>15</v>
      </c>
      <c r="I28" s="775"/>
      <c r="J28" s="761" t="s">
        <v>16</v>
      </c>
      <c r="K28" s="775"/>
      <c r="L28" s="761" t="s">
        <v>17</v>
      </c>
      <c r="M28" s="775"/>
      <c r="N28" s="761" t="s">
        <v>18</v>
      </c>
      <c r="O28" s="775"/>
      <c r="P28" s="761" t="s">
        <v>19</v>
      </c>
      <c r="Q28" s="775"/>
      <c r="R28" s="767" t="s">
        <v>20</v>
      </c>
      <c r="S28" s="768"/>
      <c r="T28" s="767" t="s">
        <v>21</v>
      </c>
      <c r="U28" s="768"/>
      <c r="V28" s="767" t="s">
        <v>22</v>
      </c>
      <c r="W28" s="768"/>
      <c r="X28" s="767" t="s">
        <v>23</v>
      </c>
      <c r="Y28" s="768"/>
      <c r="Z28" s="767" t="s">
        <v>24</v>
      </c>
      <c r="AA28" s="768"/>
      <c r="AB28" s="767" t="s">
        <v>25</v>
      </c>
      <c r="AC28" s="768"/>
      <c r="AD28" s="767" t="s">
        <v>26</v>
      </c>
      <c r="AE28" s="768"/>
      <c r="AF28" s="767" t="s">
        <v>27</v>
      </c>
      <c r="AG28" s="768"/>
      <c r="AH28" s="767" t="s">
        <v>28</v>
      </c>
      <c r="AI28" s="768"/>
      <c r="AJ28" s="767" t="s">
        <v>29</v>
      </c>
      <c r="AK28" s="768"/>
      <c r="AL28" s="767" t="s">
        <v>30</v>
      </c>
      <c r="AM28" s="768"/>
      <c r="AN28" s="767" t="s">
        <v>31</v>
      </c>
      <c r="AO28" s="769"/>
      <c r="AP28" s="764" t="s">
        <v>10</v>
      </c>
      <c r="AQ28" s="776" t="s">
        <v>11</v>
      </c>
      <c r="AR28" s="776" t="s">
        <v>8</v>
      </c>
      <c r="AS28" s="776" t="s">
        <v>9</v>
      </c>
      <c r="AT28" s="776" t="s">
        <v>57</v>
      </c>
      <c r="AU28" s="757" t="s">
        <v>58</v>
      </c>
    </row>
    <row r="29" spans="1:97" ht="42" x14ac:dyDescent="0.25">
      <c r="A29" s="948"/>
      <c r="B29" s="948"/>
      <c r="C29" s="501" t="s">
        <v>59</v>
      </c>
      <c r="D29" s="501" t="s">
        <v>60</v>
      </c>
      <c r="E29" s="15" t="s">
        <v>34</v>
      </c>
      <c r="F29" s="106" t="s">
        <v>35</v>
      </c>
      <c r="G29" s="107" t="s">
        <v>36</v>
      </c>
      <c r="H29" s="15" t="s">
        <v>35</v>
      </c>
      <c r="I29" s="107" t="s">
        <v>36</v>
      </c>
      <c r="J29" s="15" t="s">
        <v>35</v>
      </c>
      <c r="K29" s="107" t="s">
        <v>36</v>
      </c>
      <c r="L29" s="15" t="s">
        <v>35</v>
      </c>
      <c r="M29" s="107" t="s">
        <v>36</v>
      </c>
      <c r="N29" s="15" t="s">
        <v>35</v>
      </c>
      <c r="O29" s="107" t="s">
        <v>36</v>
      </c>
      <c r="P29" s="15" t="s">
        <v>35</v>
      </c>
      <c r="Q29" s="107" t="s">
        <v>36</v>
      </c>
      <c r="R29" s="15" t="s">
        <v>35</v>
      </c>
      <c r="S29" s="107" t="s">
        <v>36</v>
      </c>
      <c r="T29" s="15" t="s">
        <v>35</v>
      </c>
      <c r="U29" s="108" t="s">
        <v>36</v>
      </c>
      <c r="V29" s="15" t="s">
        <v>35</v>
      </c>
      <c r="W29" s="107" t="s">
        <v>36</v>
      </c>
      <c r="X29" s="15" t="s">
        <v>35</v>
      </c>
      <c r="Y29" s="107" t="s">
        <v>36</v>
      </c>
      <c r="Z29" s="15" t="s">
        <v>35</v>
      </c>
      <c r="AA29" s="107" t="s">
        <v>36</v>
      </c>
      <c r="AB29" s="15" t="s">
        <v>35</v>
      </c>
      <c r="AC29" s="107" t="s">
        <v>36</v>
      </c>
      <c r="AD29" s="15" t="s">
        <v>35</v>
      </c>
      <c r="AE29" s="107" t="s">
        <v>36</v>
      </c>
      <c r="AF29" s="15" t="s">
        <v>35</v>
      </c>
      <c r="AG29" s="107" t="s">
        <v>36</v>
      </c>
      <c r="AH29" s="15" t="s">
        <v>35</v>
      </c>
      <c r="AI29" s="107" t="s">
        <v>36</v>
      </c>
      <c r="AJ29" s="15" t="s">
        <v>35</v>
      </c>
      <c r="AK29" s="107" t="s">
        <v>36</v>
      </c>
      <c r="AL29" s="15" t="s">
        <v>35</v>
      </c>
      <c r="AM29" s="107" t="s">
        <v>36</v>
      </c>
      <c r="AN29" s="15" t="s">
        <v>35</v>
      </c>
      <c r="AO29" s="109" t="s">
        <v>36</v>
      </c>
      <c r="AP29" s="766"/>
      <c r="AQ29" s="778"/>
      <c r="AR29" s="778"/>
      <c r="AS29" s="778"/>
      <c r="AT29" s="778"/>
      <c r="AU29" s="947"/>
    </row>
    <row r="30" spans="1:97" x14ac:dyDescent="0.25">
      <c r="A30" s="90" t="s">
        <v>61</v>
      </c>
      <c r="B30" s="110">
        <f>SUM(C30:D30)</f>
        <v>0</v>
      </c>
      <c r="C30" s="22"/>
      <c r="D30" s="111"/>
      <c r="E30" s="112">
        <f>SUM(F30+G30)</f>
        <v>0</v>
      </c>
      <c r="F30" s="113">
        <f>SUM(H30+J30+L30+N30+P30+R30+T30+V30+X30+Z30+AB30+AD30+AF30+AH30+AJ30+AL30+AN30)</f>
        <v>0</v>
      </c>
      <c r="G30" s="114">
        <f>SUM(I30+K30+M30+O30+Q30+S30+U30+W30+Y30+AA30+AC30+AE30+AG30+AI30+AK30+AM30+AO30)</f>
        <v>0</v>
      </c>
      <c r="H30" s="21"/>
      <c r="I30" s="22"/>
      <c r="J30" s="21"/>
      <c r="K30" s="23"/>
      <c r="L30" s="21"/>
      <c r="M30" s="23"/>
      <c r="N30" s="21"/>
      <c r="O30" s="23"/>
      <c r="P30" s="21"/>
      <c r="Q30" s="22"/>
      <c r="R30" s="21"/>
      <c r="S30" s="22"/>
      <c r="T30" s="24"/>
      <c r="U30" s="23"/>
      <c r="V30" s="21"/>
      <c r="W30" s="23"/>
      <c r="X30" s="21"/>
      <c r="Y30" s="23"/>
      <c r="Z30" s="21"/>
      <c r="AA30" s="22"/>
      <c r="AB30" s="21"/>
      <c r="AC30" s="22"/>
      <c r="AD30" s="21"/>
      <c r="AE30" s="23"/>
      <c r="AF30" s="21"/>
      <c r="AG30" s="22"/>
      <c r="AH30" s="21"/>
      <c r="AI30" s="22"/>
      <c r="AJ30" s="21"/>
      <c r="AK30" s="23"/>
      <c r="AL30" s="21"/>
      <c r="AM30" s="23"/>
      <c r="AN30" s="24"/>
      <c r="AO30" s="25"/>
      <c r="AP30" s="26"/>
      <c r="AQ30" s="27"/>
      <c r="AR30" s="27"/>
      <c r="AS30" s="27"/>
      <c r="AT30" s="27"/>
      <c r="AU30" s="22"/>
      <c r="AV30" t="str">
        <f>CA30&amp;CB30&amp;CC30&amp;CD30&amp;CE30&amp;CF30</f>
        <v/>
      </c>
      <c r="CA30" s="29" t="str">
        <f>IF(AND($E30&gt;0,AP30=""),"  * No olvide digitar la variable Pueblos originarios. Digite Cero si no tiene.",IF(AP30&gt;E30," * La variable Pueblos originarios No puede ser mayor al Total Ambos Sexos.",""))</f>
        <v/>
      </c>
      <c r="CB30" s="29" t="str">
        <f>IF(AND($E30&gt;0,AQ30=""),"  * No olvide digitar la variable Migrantes. Digite Cero si no tiene.",IF(AQ30&gt;$E30," * La variable Migrantes No puede ser mayor al Total Ambos Sexos.",""))</f>
        <v/>
      </c>
      <c r="CC30" s="29" t="str">
        <f>IF(AND($E30&gt;0,AR30=""),"  * No olvide digitar la variable Niños, Niñas, adolescentes y jóvenes SENAME. Digite Cero si no tiene.",IF(AR30&gt;$E30," * La variable Niños, Niñas, adolescentes y jóvenes SENAME No puede ser mayor al Total Ambos Sexos.",""))</f>
        <v/>
      </c>
      <c r="CD30" s="29" t="str">
        <f>IF(AND($E30&gt;0,AS30=""),"  * No olvide digitar la variable Niños, Niñas, adolescentes y jóvenes Mejor Niñez. Digite Cero si no tiene.",IF(AS30&gt;$E30," * La variable Niños, Niñas, adolescentes y jóvenes Mejor Niñez No puede ser mayor al Total Ambos Sexos.",""))</f>
        <v/>
      </c>
      <c r="CE30" s="29" t="str">
        <f>IF(AND($E30&gt;0,AT30="")," * No olvide digitar la variable Personas con sospecha de demencia. Digite Cero si no tiene.",IF(AT30&gt;$E30," * La variable Personas con sospecha de demencia No puede ser mayor al Total Ambos Sexos.",""))</f>
        <v/>
      </c>
      <c r="CF30" s="29" t="str">
        <f>IF(AND($E30&gt;0,AU30="")," * No olvide digitar la variable Personas con diagnóstico de demencia. Digite Cero si no tiene.",IF(AU30&gt;$E30," * La variable Personas con diagnóstico de demencia No puede ser mayor al Total Ambos Sexos.",""))</f>
        <v/>
      </c>
      <c r="CK30" s="30">
        <f>IF(AND(E30&gt;0,AP30=""),1,IF(AP30&gt;E30,1,0))</f>
        <v>0</v>
      </c>
      <c r="CL30" s="30">
        <f>IF(AND(E30&gt;0,AQ30=""),1,IF(AQ30&gt;E30,1,0))</f>
        <v>0</v>
      </c>
      <c r="CM30" s="30">
        <f>IF(AND(E30&gt;0,AR30=""),1,IF(AR30&gt;E30,1,0))</f>
        <v>0</v>
      </c>
      <c r="CN30" s="30">
        <f>IF(AND(E30&gt;0,AS30=""),1,IF(AS30&gt;E30,1,0))</f>
        <v>0</v>
      </c>
      <c r="CO30" s="30">
        <f>IF(AND(E30&gt;0,AT30=""),1,IF(AT30&gt;E30,1,0))</f>
        <v>0</v>
      </c>
      <c r="CP30" s="30">
        <f>IF(AND(E30&gt;0,AU30=""),1,IF(AU30&gt;E30,1,0))</f>
        <v>0</v>
      </c>
    </row>
    <row r="31" spans="1:97" x14ac:dyDescent="0.25">
      <c r="A31" s="115" t="s">
        <v>62</v>
      </c>
      <c r="B31" s="116">
        <f>SUM(C31:D31)</f>
        <v>0</v>
      </c>
      <c r="C31" s="97"/>
      <c r="D31" s="117"/>
      <c r="E31" s="118">
        <f>SUM(F31+G31)</f>
        <v>0</v>
      </c>
      <c r="F31" s="119">
        <f>SUM(H31+J31+L31+N31+P31+R31+T31+V31+X31+Z31+AB31+AD31+AF31+AH31+AJ31+AL31+AN31)</f>
        <v>0</v>
      </c>
      <c r="G31" s="120">
        <f>SUM(I31+K31+M31+O31+Q31+S31+U31+W31+Y31+AA31+AC31+AE31+AG31+AI31+AK31+AM31+AO31)</f>
        <v>0</v>
      </c>
      <c r="H31" s="95"/>
      <c r="I31" s="97"/>
      <c r="J31" s="95"/>
      <c r="K31" s="96"/>
      <c r="L31" s="95"/>
      <c r="M31" s="96"/>
      <c r="N31" s="95"/>
      <c r="O31" s="96"/>
      <c r="P31" s="95"/>
      <c r="Q31" s="97"/>
      <c r="R31" s="95"/>
      <c r="S31" s="97"/>
      <c r="T31" s="98"/>
      <c r="U31" s="96"/>
      <c r="V31" s="95"/>
      <c r="W31" s="96"/>
      <c r="X31" s="95"/>
      <c r="Y31" s="96"/>
      <c r="Z31" s="95"/>
      <c r="AA31" s="97"/>
      <c r="AB31" s="95"/>
      <c r="AC31" s="97"/>
      <c r="AD31" s="95"/>
      <c r="AE31" s="96"/>
      <c r="AF31" s="95"/>
      <c r="AG31" s="97"/>
      <c r="AH31" s="95"/>
      <c r="AI31" s="97"/>
      <c r="AJ31" s="95"/>
      <c r="AK31" s="96"/>
      <c r="AL31" s="95"/>
      <c r="AM31" s="96"/>
      <c r="AN31" s="98"/>
      <c r="AO31" s="99"/>
      <c r="AP31" s="100"/>
      <c r="AQ31" s="101"/>
      <c r="AR31" s="101"/>
      <c r="AS31" s="101"/>
      <c r="AT31" s="101"/>
      <c r="AU31" s="97"/>
      <c r="AV31" t="str">
        <f>CA31&amp;CB31&amp;CC31&amp;CD31&amp;CE31&amp;CF31</f>
        <v/>
      </c>
      <c r="CA31" s="29" t="str">
        <f>IF(AND($E31&gt;0,AP31=""),"  * No olvide digitar la variable Pueblos originarios. Digite Cero si no tiene.",IF(AP31&gt;E31," * La variable Pueblos originarios No puede ser mayor al Total Ambos Sexos.",""))</f>
        <v/>
      </c>
      <c r="CB31" s="29" t="str">
        <f>IF(AND($E31&gt;0,AQ31=""),"  * No olvide digitar la variable Migrantes. Digite Cero si no tiene.",IF(AQ31&gt;$E31," * La variable Migrantes No puede ser mayor al Total Ambos Sexos.",""))</f>
        <v/>
      </c>
      <c r="CC31" s="29" t="str">
        <f>IF(AND($E31&gt;0,AR31=""),"  * No olvide digitar la variable Niños, Niñas, adolescentes y jóvenes SENAME. Digite Cero si no tiene.",IF(AR31&gt;$E31," * La variable Niños, Niñas, adolescentes y jóvenes SENAME No puede ser mayor al Total Ambos Sexos.",""))</f>
        <v/>
      </c>
      <c r="CD31" s="29" t="str">
        <f>IF(AND($E31&gt;0,AS31=""),"  * No olvide digitar la variable Niños, Niñas, adolescentes y jóvenes Mejor Niñez. Digite Cero si no tiene.",IF(AS31&gt;$E31," * La variable Niños, Niñas, adolescentes y jóvenes Mejor Niñez No puede ser mayor al Total Ambos Sexos.",""))</f>
        <v/>
      </c>
      <c r="CE31" s="29" t="str">
        <f>IF(AND($E31&gt;0,AT31="")," * No olvide digitar la variable Personas con sospecha de demencia. Digite Cero si no tiene.",IF(AT31&gt;$E31," * La variable Personas con sospecha de demencia No puede ser mayor al Total Ambos Sexos.",""))</f>
        <v/>
      </c>
      <c r="CF31" s="29" t="str">
        <f>IF(AND($E31&gt;0,AU31="")," * No olvide digitar la variable Personas con diagnóstico de demencia. Digite Cero si no tiene.",IF(AU31&gt;$E31," * La variable Personas con diagnóstico de demencia No puede ser mayor al Total Ambos Sexos.",""))</f>
        <v/>
      </c>
      <c r="CK31" s="30">
        <f>IF(AND(E31&gt;0,AP31=""),1,IF(AP31&gt;E31,1,0))</f>
        <v>0</v>
      </c>
      <c r="CL31" s="30">
        <f>IF(AND(E31&gt;0,AQ31=""),1,IF(AQ31&gt;E31,1,0))</f>
        <v>0</v>
      </c>
      <c r="CM31" s="30">
        <f>IF(AND(E31&gt;0,AR31=""),1,IF(AR31&gt;E31,1,0))</f>
        <v>0</v>
      </c>
      <c r="CN31" s="30">
        <f>IF(AND(E31&gt;0,AS31=""),1,IF(AS31&gt;E31,1,0))</f>
        <v>0</v>
      </c>
      <c r="CO31" s="30">
        <f>IF(AND(E31&gt;0,AT31=""),1,IF(AT31&gt;E31,1,0))</f>
        <v>0</v>
      </c>
      <c r="CP31" s="30">
        <f>IF(AND(E31&gt;0,AU31=""),1,IF(AU31&gt;E31,1,0))</f>
        <v>0</v>
      </c>
    </row>
    <row r="32" spans="1:97" s="124" customFormat="1" ht="15" customHeight="1" x14ac:dyDescent="0.15">
      <c r="A32" s="121" t="s">
        <v>48</v>
      </c>
      <c r="B32" s="122">
        <f t="shared" ref="B32:H32" si="32">SUM(B30:B31)</f>
        <v>0</v>
      </c>
      <c r="C32" s="60">
        <f t="shared" si="32"/>
        <v>0</v>
      </c>
      <c r="D32" s="122">
        <f t="shared" si="32"/>
        <v>0</v>
      </c>
      <c r="E32" s="66">
        <f t="shared" si="32"/>
        <v>0</v>
      </c>
      <c r="F32" s="66">
        <f t="shared" si="32"/>
        <v>0</v>
      </c>
      <c r="G32" s="66">
        <f t="shared" si="32"/>
        <v>0</v>
      </c>
      <c r="H32" s="59">
        <f t="shared" si="32"/>
        <v>0</v>
      </c>
      <c r="I32" s="66">
        <f t="shared" ref="I32:AU32" si="33">SUM(I30:I31)</f>
        <v>0</v>
      </c>
      <c r="J32" s="59">
        <f t="shared" si="33"/>
        <v>0</v>
      </c>
      <c r="K32" s="66">
        <f t="shared" si="33"/>
        <v>0</v>
      </c>
      <c r="L32" s="59">
        <f t="shared" si="33"/>
        <v>0</v>
      </c>
      <c r="M32" s="66">
        <f t="shared" si="33"/>
        <v>0</v>
      </c>
      <c r="N32" s="59">
        <f t="shared" si="33"/>
        <v>0</v>
      </c>
      <c r="O32" s="66">
        <f t="shared" si="33"/>
        <v>0</v>
      </c>
      <c r="P32" s="59">
        <f t="shared" si="33"/>
        <v>0</v>
      </c>
      <c r="Q32" s="66">
        <f t="shared" si="33"/>
        <v>0</v>
      </c>
      <c r="R32" s="59">
        <f t="shared" si="33"/>
        <v>0</v>
      </c>
      <c r="S32" s="66">
        <f t="shared" si="33"/>
        <v>0</v>
      </c>
      <c r="T32" s="59">
        <f t="shared" si="33"/>
        <v>0</v>
      </c>
      <c r="U32" s="66">
        <f t="shared" si="33"/>
        <v>0</v>
      </c>
      <c r="V32" s="59">
        <f t="shared" si="33"/>
        <v>0</v>
      </c>
      <c r="W32" s="66">
        <f t="shared" si="33"/>
        <v>0</v>
      </c>
      <c r="X32" s="59">
        <f t="shared" si="33"/>
        <v>0</v>
      </c>
      <c r="Y32" s="66">
        <f t="shared" si="33"/>
        <v>0</v>
      </c>
      <c r="Z32" s="59">
        <f t="shared" si="33"/>
        <v>0</v>
      </c>
      <c r="AA32" s="66">
        <f t="shared" si="33"/>
        <v>0</v>
      </c>
      <c r="AB32" s="59">
        <f t="shared" si="33"/>
        <v>0</v>
      </c>
      <c r="AC32" s="66">
        <f t="shared" si="33"/>
        <v>0</v>
      </c>
      <c r="AD32" s="59">
        <f t="shared" si="33"/>
        <v>0</v>
      </c>
      <c r="AE32" s="66">
        <f t="shared" si="33"/>
        <v>0</v>
      </c>
      <c r="AF32" s="59">
        <f t="shared" si="33"/>
        <v>0</v>
      </c>
      <c r="AG32" s="66">
        <f t="shared" si="33"/>
        <v>0</v>
      </c>
      <c r="AH32" s="59">
        <f t="shared" si="33"/>
        <v>0</v>
      </c>
      <c r="AI32" s="66">
        <f t="shared" si="33"/>
        <v>0</v>
      </c>
      <c r="AJ32" s="59">
        <f t="shared" si="33"/>
        <v>0</v>
      </c>
      <c r="AK32" s="66">
        <f t="shared" si="33"/>
        <v>0</v>
      </c>
      <c r="AL32" s="59">
        <f t="shared" si="33"/>
        <v>0</v>
      </c>
      <c r="AM32" s="66">
        <f t="shared" si="33"/>
        <v>0</v>
      </c>
      <c r="AN32" s="59">
        <f t="shared" si="33"/>
        <v>0</v>
      </c>
      <c r="AO32" s="123">
        <f t="shared" si="33"/>
        <v>0</v>
      </c>
      <c r="AP32" s="64">
        <f t="shared" si="33"/>
        <v>0</v>
      </c>
      <c r="AQ32" s="65">
        <f t="shared" si="33"/>
        <v>0</v>
      </c>
      <c r="AR32" s="65">
        <f t="shared" si="33"/>
        <v>0</v>
      </c>
      <c r="AS32" s="65">
        <f t="shared" si="33"/>
        <v>0</v>
      </c>
      <c r="AT32" s="65">
        <f t="shared" si="33"/>
        <v>0</v>
      </c>
      <c r="AU32" s="60">
        <f t="shared" si="33"/>
        <v>0</v>
      </c>
    </row>
    <row r="33" spans="1:42" s="11" customFormat="1" ht="12" x14ac:dyDescent="0.2">
      <c r="A33" s="103" t="s">
        <v>63</v>
      </c>
      <c r="B33" s="103"/>
      <c r="C33" s="5"/>
      <c r="D33" s="103"/>
      <c r="E33" s="103"/>
      <c r="F33" s="103"/>
      <c r="G33" s="103"/>
      <c r="H33" s="103"/>
      <c r="I33" s="103"/>
      <c r="J33" s="103"/>
      <c r="K33" s="103"/>
      <c r="L33" s="103"/>
      <c r="M33" s="103"/>
    </row>
    <row r="34" spans="1:42" ht="15" customHeight="1" x14ac:dyDescent="0.25">
      <c r="A34" s="772" t="s">
        <v>3</v>
      </c>
      <c r="B34" s="772" t="s">
        <v>64</v>
      </c>
      <c r="C34" s="761" t="s">
        <v>65</v>
      </c>
      <c r="D34" s="775"/>
      <c r="E34" s="761" t="s">
        <v>56</v>
      </c>
      <c r="F34" s="762"/>
      <c r="G34" s="775"/>
      <c r="H34" s="790" t="s">
        <v>66</v>
      </c>
      <c r="I34" s="791"/>
      <c r="J34" s="791"/>
      <c r="K34" s="791"/>
      <c r="L34" s="791"/>
      <c r="M34" s="792"/>
    </row>
    <row r="35" spans="1:42" ht="42" x14ac:dyDescent="0.25">
      <c r="A35" s="948"/>
      <c r="B35" s="948"/>
      <c r="C35" s="15" t="s">
        <v>59</v>
      </c>
      <c r="D35" s="486" t="s">
        <v>67</v>
      </c>
      <c r="E35" s="15" t="s">
        <v>34</v>
      </c>
      <c r="F35" s="106" t="s">
        <v>35</v>
      </c>
      <c r="G35" s="126" t="s">
        <v>36</v>
      </c>
      <c r="H35" s="127" t="s">
        <v>68</v>
      </c>
      <c r="I35" s="128" t="s">
        <v>69</v>
      </c>
      <c r="J35" s="128" t="s">
        <v>70</v>
      </c>
      <c r="K35" s="128" t="s">
        <v>71</v>
      </c>
      <c r="L35" s="128" t="s">
        <v>72</v>
      </c>
      <c r="M35" s="129" t="s">
        <v>73</v>
      </c>
    </row>
    <row r="36" spans="1:42" x14ac:dyDescent="0.25">
      <c r="A36" s="90" t="s">
        <v>61</v>
      </c>
      <c r="B36" s="110">
        <f>SUM(C36:D36)</f>
        <v>3</v>
      </c>
      <c r="C36" s="21"/>
      <c r="D36" s="22">
        <v>3</v>
      </c>
      <c r="E36" s="130">
        <f>SUM(F36:G36)</f>
        <v>12</v>
      </c>
      <c r="F36" s="28">
        <v>5</v>
      </c>
      <c r="G36" s="22">
        <v>7</v>
      </c>
      <c r="H36" s="21"/>
      <c r="I36" s="27"/>
      <c r="J36" s="27"/>
      <c r="K36" s="27">
        <v>3</v>
      </c>
      <c r="L36" s="27"/>
      <c r="M36" s="23"/>
    </row>
    <row r="37" spans="1:42" x14ac:dyDescent="0.25">
      <c r="A37" s="487" t="s">
        <v>62</v>
      </c>
      <c r="B37" s="506">
        <f>SUM(C37:D37)</f>
        <v>0</v>
      </c>
      <c r="C37" s="507"/>
      <c r="D37" s="504"/>
      <c r="E37" s="508">
        <f>SUM(F37:G37)</f>
        <v>0</v>
      </c>
      <c r="F37" s="509"/>
      <c r="G37" s="504"/>
      <c r="H37" s="507"/>
      <c r="I37" s="134"/>
      <c r="J37" s="134"/>
      <c r="K37" s="134"/>
      <c r="L37" s="134"/>
      <c r="M37" s="135"/>
    </row>
    <row r="38" spans="1:42" x14ac:dyDescent="0.25">
      <c r="A38" s="121" t="s">
        <v>48</v>
      </c>
      <c r="B38" s="122">
        <f t="shared" ref="B38:M38" si="34">SUM(B36:B37)</f>
        <v>3</v>
      </c>
      <c r="C38" s="136">
        <f t="shared" si="34"/>
        <v>0</v>
      </c>
      <c r="D38" s="137">
        <f t="shared" si="34"/>
        <v>3</v>
      </c>
      <c r="E38" s="136">
        <f t="shared" si="34"/>
        <v>12</v>
      </c>
      <c r="F38" s="138">
        <f t="shared" si="34"/>
        <v>5</v>
      </c>
      <c r="G38" s="138">
        <f t="shared" si="34"/>
        <v>7</v>
      </c>
      <c r="H38" s="136">
        <f t="shared" si="34"/>
        <v>0</v>
      </c>
      <c r="I38" s="139">
        <f t="shared" si="34"/>
        <v>0</v>
      </c>
      <c r="J38" s="139">
        <f t="shared" si="34"/>
        <v>0</v>
      </c>
      <c r="K38" s="139">
        <f t="shared" si="34"/>
        <v>3</v>
      </c>
      <c r="L38" s="139">
        <f t="shared" si="34"/>
        <v>0</v>
      </c>
      <c r="M38" s="140">
        <f t="shared" si="34"/>
        <v>0</v>
      </c>
    </row>
    <row r="39" spans="1:42" s="11" customFormat="1" ht="12" x14ac:dyDescent="0.2">
      <c r="A39" s="141" t="s">
        <v>74</v>
      </c>
      <c r="B39" s="6"/>
      <c r="C39" s="6"/>
    </row>
    <row r="40" spans="1:42" x14ac:dyDescent="0.25">
      <c r="A40" s="142" t="s">
        <v>3</v>
      </c>
      <c r="B40" s="143" t="s">
        <v>4</v>
      </c>
      <c r="C40" s="143" t="s">
        <v>5</v>
      </c>
    </row>
    <row r="41" spans="1:42" x14ac:dyDescent="0.25">
      <c r="A41" s="785" t="s">
        <v>75</v>
      </c>
      <c r="B41" s="78" t="s">
        <v>52</v>
      </c>
      <c r="C41" s="144"/>
    </row>
    <row r="42" spans="1:42" x14ac:dyDescent="0.25">
      <c r="A42" s="958"/>
      <c r="B42" s="145" t="s">
        <v>39</v>
      </c>
      <c r="C42" s="146"/>
    </row>
    <row r="43" spans="1:42" x14ac:dyDescent="0.25">
      <c r="A43" s="785" t="s">
        <v>76</v>
      </c>
      <c r="B43" s="78" t="s">
        <v>52</v>
      </c>
      <c r="C43" s="144"/>
    </row>
    <row r="44" spans="1:42" x14ac:dyDescent="0.25">
      <c r="A44" s="958"/>
      <c r="B44" s="147" t="s">
        <v>39</v>
      </c>
      <c r="C44" s="117"/>
    </row>
    <row r="45" spans="1:42" s="11" customFormat="1" ht="12" x14ac:dyDescent="0.2">
      <c r="A45" s="103" t="s">
        <v>77</v>
      </c>
      <c r="B45" s="148"/>
      <c r="C45" s="148"/>
      <c r="D45" s="510"/>
      <c r="E45" s="510"/>
      <c r="F45" s="510"/>
      <c r="G45" s="510"/>
      <c r="H45" s="510"/>
      <c r="I45" s="510"/>
      <c r="J45" s="510"/>
      <c r="K45" s="510"/>
      <c r="L45" s="511"/>
      <c r="M45" s="512"/>
      <c r="N45" s="513"/>
      <c r="O45" s="410"/>
      <c r="P45" s="410"/>
      <c r="Q45" s="410"/>
      <c r="R45" s="410"/>
      <c r="S45" s="410"/>
      <c r="T45" s="410"/>
      <c r="U45" s="410"/>
      <c r="V45" s="514"/>
      <c r="W45" s="410"/>
      <c r="X45" s="410"/>
      <c r="Y45" s="410"/>
      <c r="Z45" s="410"/>
      <c r="AA45" s="410"/>
      <c r="AB45" s="410"/>
      <c r="AC45" s="410"/>
      <c r="AD45" s="410"/>
      <c r="AE45" s="410"/>
      <c r="AF45" s="410"/>
      <c r="AG45" s="410"/>
      <c r="AH45" s="410"/>
      <c r="AI45" s="410"/>
      <c r="AJ45" s="410"/>
      <c r="AK45" s="410"/>
      <c r="AL45" s="410"/>
      <c r="AM45" s="410"/>
      <c r="AN45" s="155"/>
      <c r="AO45" s="156"/>
      <c r="AP45" s="156"/>
    </row>
    <row r="46" spans="1:42" ht="15" customHeight="1" x14ac:dyDescent="0.25">
      <c r="A46" s="793" t="s">
        <v>78</v>
      </c>
      <c r="B46" s="794"/>
      <c r="C46" s="799" t="s">
        <v>5</v>
      </c>
      <c r="D46" s="800"/>
      <c r="E46" s="801"/>
      <c r="F46" s="761" t="s">
        <v>6</v>
      </c>
      <c r="G46" s="762"/>
      <c r="H46" s="762"/>
      <c r="I46" s="762"/>
      <c r="J46" s="762"/>
      <c r="K46" s="762"/>
      <c r="L46" s="762"/>
      <c r="M46" s="762"/>
      <c r="N46" s="762"/>
      <c r="O46" s="762"/>
      <c r="P46" s="762"/>
      <c r="Q46" s="762"/>
      <c r="R46" s="762"/>
      <c r="S46" s="762"/>
      <c r="T46" s="762"/>
      <c r="U46" s="762"/>
      <c r="V46" s="762"/>
      <c r="W46" s="762"/>
      <c r="X46" s="762"/>
      <c r="Y46" s="762"/>
      <c r="Z46" s="762"/>
      <c r="AA46" s="762"/>
      <c r="AB46" s="762"/>
      <c r="AC46" s="762"/>
      <c r="AD46" s="762"/>
      <c r="AE46" s="762"/>
      <c r="AF46" s="762"/>
      <c r="AG46" s="762"/>
      <c r="AH46" s="762"/>
      <c r="AI46" s="762"/>
      <c r="AJ46" s="762"/>
      <c r="AK46" s="763"/>
      <c r="AL46" s="764" t="s">
        <v>7</v>
      </c>
      <c r="AM46" s="776" t="s">
        <v>10</v>
      </c>
      <c r="AN46" s="757" t="s">
        <v>11</v>
      </c>
    </row>
    <row r="47" spans="1:42" x14ac:dyDescent="0.25">
      <c r="A47" s="795"/>
      <c r="B47" s="796"/>
      <c r="C47" s="961"/>
      <c r="D47" s="962"/>
      <c r="E47" s="963"/>
      <c r="F47" s="761" t="s">
        <v>16</v>
      </c>
      <c r="G47" s="775"/>
      <c r="H47" s="761" t="s">
        <v>17</v>
      </c>
      <c r="I47" s="775"/>
      <c r="J47" s="761" t="s">
        <v>18</v>
      </c>
      <c r="K47" s="775"/>
      <c r="L47" s="761" t="s">
        <v>19</v>
      </c>
      <c r="M47" s="775"/>
      <c r="N47" s="767" t="s">
        <v>20</v>
      </c>
      <c r="O47" s="768"/>
      <c r="P47" s="767" t="s">
        <v>21</v>
      </c>
      <c r="Q47" s="768"/>
      <c r="R47" s="767" t="s">
        <v>22</v>
      </c>
      <c r="S47" s="768"/>
      <c r="T47" s="767" t="s">
        <v>23</v>
      </c>
      <c r="U47" s="768"/>
      <c r="V47" s="767" t="s">
        <v>24</v>
      </c>
      <c r="W47" s="768"/>
      <c r="X47" s="767" t="s">
        <v>25</v>
      </c>
      <c r="Y47" s="768"/>
      <c r="Z47" s="767" t="s">
        <v>26</v>
      </c>
      <c r="AA47" s="768"/>
      <c r="AB47" s="767" t="s">
        <v>27</v>
      </c>
      <c r="AC47" s="768"/>
      <c r="AD47" s="767" t="s">
        <v>28</v>
      </c>
      <c r="AE47" s="768"/>
      <c r="AF47" s="767" t="s">
        <v>29</v>
      </c>
      <c r="AG47" s="768"/>
      <c r="AH47" s="767" t="s">
        <v>30</v>
      </c>
      <c r="AI47" s="768"/>
      <c r="AJ47" s="767" t="s">
        <v>31</v>
      </c>
      <c r="AK47" s="769"/>
      <c r="AL47" s="765"/>
      <c r="AM47" s="777"/>
      <c r="AN47" s="779"/>
    </row>
    <row r="48" spans="1:42" x14ac:dyDescent="0.25">
      <c r="A48" s="959"/>
      <c r="B48" s="960"/>
      <c r="C48" s="157" t="s">
        <v>34</v>
      </c>
      <c r="D48" s="158" t="s">
        <v>35</v>
      </c>
      <c r="E48" s="515" t="s">
        <v>36</v>
      </c>
      <c r="F48" s="15" t="s">
        <v>35</v>
      </c>
      <c r="G48" s="107" t="s">
        <v>36</v>
      </c>
      <c r="H48" s="15" t="s">
        <v>35</v>
      </c>
      <c r="I48" s="107" t="s">
        <v>36</v>
      </c>
      <c r="J48" s="15" t="s">
        <v>35</v>
      </c>
      <c r="K48" s="107" t="s">
        <v>36</v>
      </c>
      <c r="L48" s="15" t="s">
        <v>35</v>
      </c>
      <c r="M48" s="107" t="s">
        <v>36</v>
      </c>
      <c r="N48" s="15" t="s">
        <v>35</v>
      </c>
      <c r="O48" s="107" t="s">
        <v>36</v>
      </c>
      <c r="P48" s="15" t="s">
        <v>35</v>
      </c>
      <c r="Q48" s="107" t="s">
        <v>36</v>
      </c>
      <c r="R48" s="15" t="s">
        <v>35</v>
      </c>
      <c r="S48" s="107" t="s">
        <v>36</v>
      </c>
      <c r="T48" s="15" t="s">
        <v>35</v>
      </c>
      <c r="U48" s="107" t="s">
        <v>36</v>
      </c>
      <c r="V48" s="15" t="s">
        <v>35</v>
      </c>
      <c r="W48" s="107" t="s">
        <v>36</v>
      </c>
      <c r="X48" s="15" t="s">
        <v>35</v>
      </c>
      <c r="Y48" s="107" t="s">
        <v>36</v>
      </c>
      <c r="Z48" s="15" t="s">
        <v>35</v>
      </c>
      <c r="AA48" s="107" t="s">
        <v>36</v>
      </c>
      <c r="AB48" s="15" t="s">
        <v>35</v>
      </c>
      <c r="AC48" s="107" t="s">
        <v>36</v>
      </c>
      <c r="AD48" s="15" t="s">
        <v>35</v>
      </c>
      <c r="AE48" s="107" t="s">
        <v>36</v>
      </c>
      <c r="AF48" s="15" t="s">
        <v>35</v>
      </c>
      <c r="AG48" s="107" t="s">
        <v>36</v>
      </c>
      <c r="AH48" s="15" t="s">
        <v>35</v>
      </c>
      <c r="AI48" s="107" t="s">
        <v>36</v>
      </c>
      <c r="AJ48" s="160" t="s">
        <v>35</v>
      </c>
      <c r="AK48" s="109" t="s">
        <v>36</v>
      </c>
      <c r="AL48" s="766"/>
      <c r="AM48" s="778"/>
      <c r="AN48" s="947"/>
    </row>
    <row r="49" spans="1:91" x14ac:dyDescent="0.25">
      <c r="A49" s="161" t="s">
        <v>79</v>
      </c>
      <c r="B49" s="161" t="s">
        <v>80</v>
      </c>
      <c r="C49" s="18">
        <f>SUM(D49+E49)</f>
        <v>0</v>
      </c>
      <c r="D49" s="19">
        <f>SUM(F49+H49+J49+L49+N49+P49+R49+T49+V49+X49+Z49+AB49+AD49+AF49+AH49+AJ49)</f>
        <v>0</v>
      </c>
      <c r="E49" s="20">
        <f>SUM(G49+I49+K49+M49+O49+Q49+S49+U49+W49+Y49+AA49+AC49+AE49+AG49+AI49+AK49)</f>
        <v>0</v>
      </c>
      <c r="F49" s="21"/>
      <c r="G49" s="28"/>
      <c r="H49" s="21"/>
      <c r="I49" s="28"/>
      <c r="J49" s="21"/>
      <c r="K49" s="23"/>
      <c r="L49" s="21"/>
      <c r="M49" s="23"/>
      <c r="N49" s="24"/>
      <c r="O49" s="23"/>
      <c r="P49" s="24"/>
      <c r="Q49" s="23"/>
      <c r="R49" s="24"/>
      <c r="S49" s="23"/>
      <c r="T49" s="24"/>
      <c r="U49" s="23"/>
      <c r="V49" s="24"/>
      <c r="W49" s="23"/>
      <c r="X49" s="24"/>
      <c r="Y49" s="23"/>
      <c r="Z49" s="24"/>
      <c r="AA49" s="23"/>
      <c r="AB49" s="24"/>
      <c r="AC49" s="23"/>
      <c r="AD49" s="24"/>
      <c r="AE49" s="23"/>
      <c r="AF49" s="24"/>
      <c r="AG49" s="23"/>
      <c r="AH49" s="24"/>
      <c r="AI49" s="23"/>
      <c r="AJ49" s="162"/>
      <c r="AK49" s="25"/>
      <c r="AL49" s="163"/>
      <c r="AM49" s="164"/>
      <c r="AN49" s="165"/>
      <c r="AO49" t="str">
        <f>CA49&amp;CB49&amp;CC49&amp;CD49</f>
        <v/>
      </c>
      <c r="CA49" s="29" t="str">
        <f>IF(AND($C49&gt;0,AL49="")," * No olvide digitar la variable Beneficiarios. Digite Cero si no tiene.",IF(AL49&gt;$C49,"  * La variable Beneficiarios No puede ser mayor al Total Ambos Sexos.",""))</f>
        <v/>
      </c>
      <c r="CB49" s="29" t="str">
        <f>IF(AND($C49&gt;0,AM49=""),"  * No olvide digitar la variable Pueblos originarios. Digite Cero si no tiene.",IF(AM49&gt;$C49,"  * La variable Pueblos originarios No puede ser mayor al Total Ambos Sexos.",""))</f>
        <v/>
      </c>
      <c r="CC49" s="29" t="str">
        <f>IF(AND($C49&gt;0,AN49="")," * No olvide digitar la variable Migrantes. Digite Cero si no tiene.",IF(AN49&gt;$C49,"  * La variable Migrantes No puede ser mayor al Total Ambos Sexos.",""))</f>
        <v/>
      </c>
      <c r="CK49" s="30">
        <f>IF(AND(C49&gt;0,AL49=""),1,IF(AL49&gt;C49,1,0))</f>
        <v>0</v>
      </c>
      <c r="CL49" s="30">
        <f>IF(AND(C49&gt;0,AM49=""),1,IF(AM49&gt;C49,1,0))</f>
        <v>0</v>
      </c>
      <c r="CM49" s="30">
        <f>IF(AND(C49&gt;0,AN49=""),1,IF(AN49&gt;C49,1,0))</f>
        <v>0</v>
      </c>
    </row>
    <row r="50" spans="1:91" x14ac:dyDescent="0.25">
      <c r="A50" s="516" t="s">
        <v>81</v>
      </c>
      <c r="B50" s="516" t="s">
        <v>80</v>
      </c>
      <c r="C50" s="488">
        <f>SUM(D50+E50)</f>
        <v>0</v>
      </c>
      <c r="D50" s="93">
        <f>SUM(F50+H50+J50+L50+N50+P50+R50+T50+V50+X50+Z50+AB50+AD50+AF50+AH50+AJ50)</f>
        <v>0</v>
      </c>
      <c r="E50" s="490">
        <f>SUM(G50+I50+K50+M50+O50+Q50+S50+U50+W50+Y50+AA50+AC50+AE50+AG50+AI50+AK50)</f>
        <v>0</v>
      </c>
      <c r="F50" s="507"/>
      <c r="G50" s="509"/>
      <c r="H50" s="507"/>
      <c r="I50" s="509"/>
      <c r="J50" s="507"/>
      <c r="K50" s="135"/>
      <c r="L50" s="507"/>
      <c r="M50" s="135"/>
      <c r="N50" s="505"/>
      <c r="O50" s="135"/>
      <c r="P50" s="505"/>
      <c r="Q50" s="135"/>
      <c r="R50" s="505"/>
      <c r="S50" s="135"/>
      <c r="T50" s="505"/>
      <c r="U50" s="135"/>
      <c r="V50" s="505"/>
      <c r="W50" s="135"/>
      <c r="X50" s="505"/>
      <c r="Y50" s="135"/>
      <c r="Z50" s="505"/>
      <c r="AA50" s="135"/>
      <c r="AB50" s="505"/>
      <c r="AC50" s="135"/>
      <c r="AD50" s="505"/>
      <c r="AE50" s="135"/>
      <c r="AF50" s="505"/>
      <c r="AG50" s="135"/>
      <c r="AH50" s="505"/>
      <c r="AI50" s="135"/>
      <c r="AJ50" s="517"/>
      <c r="AK50" s="168"/>
      <c r="AL50" s="169"/>
      <c r="AM50" s="170"/>
      <c r="AN50" s="518"/>
      <c r="AO50" t="str">
        <f>CA50&amp;CB50&amp;CC50&amp;CD50</f>
        <v/>
      </c>
      <c r="CA50" s="29" t="str">
        <f>IF(AND($C50&gt;0,AL50="")," * No olvide digitar la variable Beneficiarios. Digite Cero si no tiene.",IF(AL50&gt;$C50,"  * La variable Beneficiarios No puede ser mayor al Total Ambos Sexos.",""))</f>
        <v/>
      </c>
      <c r="CB50" s="29" t="str">
        <f>IF(AND($C50&gt;0,AM50=""),"  * No olvide digitar la variable Pueblos originarios. Digite Cero si no tiene.",IF(AM50&gt;$C50,"  * La variable Pueblos originarios No puede ser mayor al Total Ambos Sexos.",""))</f>
        <v/>
      </c>
      <c r="CC50" s="29" t="str">
        <f>IF(AND($C50&gt;0,AN50="")," * No olvide digitar la variable Migrantes. Digite Cero si no tiene.",IF(AN50&gt;$C50,"  * La variable Migrantes No puede ser mayor al Total Ambos Sexos.",""))</f>
        <v/>
      </c>
      <c r="CK50" s="30">
        <f>IF(AND(C50&gt;0,AL50=""),1,IF(AL50&gt;C50,1,0))</f>
        <v>0</v>
      </c>
      <c r="CL50" s="30">
        <f>IF(AND(C50&gt;0,AM50=""),1,IF(AM50&gt;C50,1,0))</f>
        <v>0</v>
      </c>
      <c r="CM50" s="30">
        <f>IF(AND(C50&gt;0,AN50=""),1,IF(AN50&gt;C50,1,0))</f>
        <v>0</v>
      </c>
    </row>
    <row r="51" spans="1:91" s="11" customFormat="1" ht="12" customHeight="1" x14ac:dyDescent="0.2">
      <c r="A51" s="805" t="s">
        <v>82</v>
      </c>
      <c r="B51" s="805"/>
      <c r="C51" s="805"/>
      <c r="D51" s="805"/>
      <c r="E51" s="805"/>
      <c r="F51" s="805"/>
      <c r="G51" s="805"/>
      <c r="H51" s="805"/>
      <c r="I51" s="805"/>
      <c r="J51" s="805"/>
      <c r="K51" s="805"/>
      <c r="L51" s="805"/>
      <c r="M51" s="805"/>
      <c r="N51" s="171"/>
      <c r="O51" s="172"/>
      <c r="P51" s="172"/>
      <c r="Q51" s="172"/>
      <c r="R51" s="172"/>
      <c r="S51" s="172"/>
      <c r="T51" s="172"/>
      <c r="U51" s="172"/>
      <c r="V51" s="173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4"/>
    </row>
    <row r="52" spans="1:91" ht="15" customHeight="1" x14ac:dyDescent="0.25">
      <c r="A52" s="793" t="s">
        <v>3</v>
      </c>
      <c r="B52" s="794"/>
      <c r="C52" s="800" t="s">
        <v>5</v>
      </c>
      <c r="D52" s="800"/>
      <c r="E52" s="801"/>
      <c r="F52" s="806" t="s">
        <v>6</v>
      </c>
      <c r="G52" s="807"/>
      <c r="H52" s="807"/>
      <c r="I52" s="807"/>
      <c r="J52" s="807"/>
      <c r="K52" s="807"/>
      <c r="L52" s="807"/>
      <c r="M52" s="807"/>
      <c r="N52" s="807"/>
      <c r="O52" s="807"/>
      <c r="P52" s="807"/>
      <c r="Q52" s="807"/>
      <c r="R52" s="807"/>
      <c r="S52" s="807"/>
      <c r="T52" s="807"/>
      <c r="U52" s="807"/>
      <c r="V52" s="807"/>
      <c r="W52" s="807"/>
      <c r="X52" s="807"/>
      <c r="Y52" s="807"/>
      <c r="Z52" s="807"/>
      <c r="AA52" s="807"/>
      <c r="AB52" s="807"/>
      <c r="AC52" s="807"/>
      <c r="AD52" s="807"/>
      <c r="AE52" s="807"/>
      <c r="AF52" s="807"/>
      <c r="AG52" s="807"/>
      <c r="AH52" s="807"/>
      <c r="AI52" s="807"/>
      <c r="AJ52" s="807"/>
      <c r="AK52" s="808"/>
      <c r="AL52" s="764" t="s">
        <v>10</v>
      </c>
      <c r="AM52" s="757" t="s">
        <v>11</v>
      </c>
    </row>
    <row r="53" spans="1:91" x14ac:dyDescent="0.25">
      <c r="A53" s="795"/>
      <c r="B53" s="796"/>
      <c r="C53" s="962"/>
      <c r="D53" s="962"/>
      <c r="E53" s="963"/>
      <c r="F53" s="761" t="s">
        <v>16</v>
      </c>
      <c r="G53" s="775"/>
      <c r="H53" s="761" t="s">
        <v>17</v>
      </c>
      <c r="I53" s="775"/>
      <c r="J53" s="761" t="s">
        <v>18</v>
      </c>
      <c r="K53" s="775"/>
      <c r="L53" s="761" t="s">
        <v>19</v>
      </c>
      <c r="M53" s="775"/>
      <c r="N53" s="767" t="s">
        <v>20</v>
      </c>
      <c r="O53" s="768"/>
      <c r="P53" s="767" t="s">
        <v>21</v>
      </c>
      <c r="Q53" s="768"/>
      <c r="R53" s="767" t="s">
        <v>22</v>
      </c>
      <c r="S53" s="768"/>
      <c r="T53" s="767" t="s">
        <v>23</v>
      </c>
      <c r="U53" s="768"/>
      <c r="V53" s="767" t="s">
        <v>24</v>
      </c>
      <c r="W53" s="768"/>
      <c r="X53" s="767" t="s">
        <v>25</v>
      </c>
      <c r="Y53" s="768"/>
      <c r="Z53" s="767" t="s">
        <v>26</v>
      </c>
      <c r="AA53" s="768"/>
      <c r="AB53" s="767" t="s">
        <v>27</v>
      </c>
      <c r="AC53" s="768"/>
      <c r="AD53" s="767" t="s">
        <v>28</v>
      </c>
      <c r="AE53" s="768"/>
      <c r="AF53" s="767" t="s">
        <v>29</v>
      </c>
      <c r="AG53" s="768"/>
      <c r="AH53" s="767" t="s">
        <v>30</v>
      </c>
      <c r="AI53" s="768"/>
      <c r="AJ53" s="767" t="s">
        <v>31</v>
      </c>
      <c r="AK53" s="769"/>
      <c r="AL53" s="765"/>
      <c r="AM53" s="779"/>
    </row>
    <row r="54" spans="1:91" x14ac:dyDescent="0.25">
      <c r="A54" s="959"/>
      <c r="B54" s="960"/>
      <c r="C54" s="175" t="s">
        <v>34</v>
      </c>
      <c r="D54" s="176" t="s">
        <v>35</v>
      </c>
      <c r="E54" s="177" t="s">
        <v>36</v>
      </c>
      <c r="F54" s="12" t="s">
        <v>35</v>
      </c>
      <c r="G54" s="178" t="s">
        <v>36</v>
      </c>
      <c r="H54" s="12" t="s">
        <v>35</v>
      </c>
      <c r="I54" s="178" t="s">
        <v>36</v>
      </c>
      <c r="J54" s="12" t="s">
        <v>35</v>
      </c>
      <c r="K54" s="178" t="s">
        <v>36</v>
      </c>
      <c r="L54" s="12" t="s">
        <v>35</v>
      </c>
      <c r="M54" s="178" t="s">
        <v>36</v>
      </c>
      <c r="N54" s="12" t="s">
        <v>35</v>
      </c>
      <c r="O54" s="178" t="s">
        <v>36</v>
      </c>
      <c r="P54" s="12" t="s">
        <v>35</v>
      </c>
      <c r="Q54" s="178" t="s">
        <v>36</v>
      </c>
      <c r="R54" s="12" t="s">
        <v>35</v>
      </c>
      <c r="S54" s="178" t="s">
        <v>36</v>
      </c>
      <c r="T54" s="12" t="s">
        <v>35</v>
      </c>
      <c r="U54" s="178" t="s">
        <v>36</v>
      </c>
      <c r="V54" s="12" t="s">
        <v>35</v>
      </c>
      <c r="W54" s="178" t="s">
        <v>36</v>
      </c>
      <c r="X54" s="12" t="s">
        <v>35</v>
      </c>
      <c r="Y54" s="178" t="s">
        <v>36</v>
      </c>
      <c r="Z54" s="12" t="s">
        <v>35</v>
      </c>
      <c r="AA54" s="178" t="s">
        <v>36</v>
      </c>
      <c r="AB54" s="12" t="s">
        <v>35</v>
      </c>
      <c r="AC54" s="178" t="s">
        <v>36</v>
      </c>
      <c r="AD54" s="12" t="s">
        <v>35</v>
      </c>
      <c r="AE54" s="178" t="s">
        <v>36</v>
      </c>
      <c r="AF54" s="12" t="s">
        <v>35</v>
      </c>
      <c r="AG54" s="178" t="s">
        <v>36</v>
      </c>
      <c r="AH54" s="12" t="s">
        <v>35</v>
      </c>
      <c r="AI54" s="178" t="s">
        <v>36</v>
      </c>
      <c r="AJ54" s="179" t="s">
        <v>35</v>
      </c>
      <c r="AK54" s="180" t="s">
        <v>36</v>
      </c>
      <c r="AL54" s="766"/>
      <c r="AM54" s="947"/>
    </row>
    <row r="55" spans="1:91" x14ac:dyDescent="0.25">
      <c r="A55" s="809" t="s">
        <v>83</v>
      </c>
      <c r="B55" s="181" t="s">
        <v>38</v>
      </c>
      <c r="C55" s="18">
        <f>SUM(D55+E55)</f>
        <v>0</v>
      </c>
      <c r="D55" s="19">
        <f t="shared" ref="D55:E60" si="35">SUM(F55+H55+J55+L55+N55+P55+R55+T55+V55+X55+Z55+AB55+AD55+AF55+AH55+AJ55)</f>
        <v>0</v>
      </c>
      <c r="E55" s="20">
        <f t="shared" si="35"/>
        <v>0</v>
      </c>
      <c r="F55" s="21"/>
      <c r="G55" s="22"/>
      <c r="H55" s="21"/>
      <c r="I55" s="23"/>
      <c r="J55" s="21"/>
      <c r="K55" s="23"/>
      <c r="L55" s="21"/>
      <c r="M55" s="23"/>
      <c r="N55" s="24"/>
      <c r="O55" s="23"/>
      <c r="P55" s="24"/>
      <c r="Q55" s="23"/>
      <c r="R55" s="24"/>
      <c r="S55" s="23"/>
      <c r="T55" s="24"/>
      <c r="U55" s="23"/>
      <c r="V55" s="24"/>
      <c r="W55" s="23"/>
      <c r="X55" s="24"/>
      <c r="Y55" s="23"/>
      <c r="Z55" s="24"/>
      <c r="AA55" s="23"/>
      <c r="AB55" s="24"/>
      <c r="AC55" s="23"/>
      <c r="AD55" s="24"/>
      <c r="AE55" s="23"/>
      <c r="AF55" s="24"/>
      <c r="AG55" s="23"/>
      <c r="AH55" s="24"/>
      <c r="AI55" s="23"/>
      <c r="AJ55" s="24"/>
      <c r="AK55" s="25"/>
      <c r="AL55" s="163"/>
      <c r="AM55" s="165"/>
      <c r="AN55" t="str">
        <f t="shared" ref="AN55:AN76" si="36">CA55&amp;CB55&amp;CC55</f>
        <v/>
      </c>
      <c r="CA55" s="29" t="str">
        <f>IF(AND($C55&gt;0,AL55="")," * No olvide digitar la variable Pueblos Originarios. Digite cero si no tiene.",IF(AL55&gt;$C55," * La variable Pueblos Originarios no puede ser mayor al Total Ambos Sexos.",""))</f>
        <v/>
      </c>
      <c r="CB55" s="29" t="str">
        <f>IF(AND($C55&gt;0,AM55="")," * No olvide digitar la variable Migrantes. Digite cero si no tiene.",IF(AM55&gt;$C55," * La variable Migrantes no puede ser mayor al Total Ambos Sexos.",""))</f>
        <v/>
      </c>
      <c r="CK55" s="30">
        <f t="shared" ref="CK55:CK76" si="37">IF(AND(C55&gt;0,AL55=""),1,IF(AL55&gt;C55,1,0))</f>
        <v>0</v>
      </c>
      <c r="CL55" s="30">
        <f t="shared" ref="CL55:CL76" si="38">IF(AND(C55&gt;0,AM55=""),1,IF(AM55&gt;C55,1,0))</f>
        <v>0</v>
      </c>
    </row>
    <row r="56" spans="1:91" x14ac:dyDescent="0.25">
      <c r="A56" s="810"/>
      <c r="B56" s="182" t="s">
        <v>52</v>
      </c>
      <c r="C56" s="32">
        <f t="shared" ref="C56:C76" si="39">SUM(D56+E56)</f>
        <v>0</v>
      </c>
      <c r="D56" s="33">
        <f t="shared" si="35"/>
        <v>0</v>
      </c>
      <c r="E56" s="34">
        <f t="shared" si="35"/>
        <v>0</v>
      </c>
      <c r="F56" s="35"/>
      <c r="G56" s="36"/>
      <c r="H56" s="35"/>
      <c r="I56" s="37"/>
      <c r="J56" s="35"/>
      <c r="K56" s="37"/>
      <c r="L56" s="35"/>
      <c r="M56" s="37"/>
      <c r="N56" s="38"/>
      <c r="O56" s="37"/>
      <c r="P56" s="38"/>
      <c r="Q56" s="37"/>
      <c r="R56" s="38"/>
      <c r="S56" s="37"/>
      <c r="T56" s="38"/>
      <c r="U56" s="37"/>
      <c r="V56" s="38"/>
      <c r="W56" s="37"/>
      <c r="X56" s="38"/>
      <c r="Y56" s="37"/>
      <c r="Z56" s="38"/>
      <c r="AA56" s="37"/>
      <c r="AB56" s="38"/>
      <c r="AC56" s="37"/>
      <c r="AD56" s="38"/>
      <c r="AE56" s="37"/>
      <c r="AF56" s="38"/>
      <c r="AG56" s="37"/>
      <c r="AH56" s="38"/>
      <c r="AI56" s="37"/>
      <c r="AJ56" s="38"/>
      <c r="AK56" s="39"/>
      <c r="AL56" s="183"/>
      <c r="AM56" s="184"/>
      <c r="AN56" t="str">
        <f t="shared" si="36"/>
        <v/>
      </c>
      <c r="CA56" s="29" t="str">
        <f t="shared" ref="CA56:CA76" si="40">IF(AND($C56&gt;0,AL56="")," * No olvide digitar la variable Pueblos Originarios. Digite cero si no tiene.",IF(AL56&gt;$C56," * La variable Pueblos Originarios no puede ser mayor al Total Ambos Sexos.",""))</f>
        <v/>
      </c>
      <c r="CB56" s="29" t="str">
        <f t="shared" ref="CB56:CB76" si="41">IF(AND($C56&gt;0,AM56="")," * No olvide digitar la variable Migrantes. Digite cero si no tiene.",IF(AM56&gt;$C56," * La variable Migrantes no puede ser mayor al Total Ambos Sexos.",""))</f>
        <v/>
      </c>
      <c r="CK56" s="30">
        <f t="shared" si="37"/>
        <v>0</v>
      </c>
      <c r="CL56" s="30">
        <f t="shared" si="38"/>
        <v>0</v>
      </c>
    </row>
    <row r="57" spans="1:91" x14ac:dyDescent="0.25">
      <c r="A57" s="810"/>
      <c r="B57" s="182" t="s">
        <v>39</v>
      </c>
      <c r="C57" s="32">
        <f t="shared" si="39"/>
        <v>0</v>
      </c>
      <c r="D57" s="33">
        <f t="shared" si="35"/>
        <v>0</v>
      </c>
      <c r="E57" s="34">
        <f t="shared" si="35"/>
        <v>0</v>
      </c>
      <c r="F57" s="35"/>
      <c r="G57" s="36"/>
      <c r="H57" s="35"/>
      <c r="I57" s="37"/>
      <c r="J57" s="35"/>
      <c r="K57" s="37"/>
      <c r="L57" s="35"/>
      <c r="M57" s="37"/>
      <c r="N57" s="38"/>
      <c r="O57" s="37"/>
      <c r="P57" s="38"/>
      <c r="Q57" s="37"/>
      <c r="R57" s="38"/>
      <c r="S57" s="37"/>
      <c r="T57" s="38"/>
      <c r="U57" s="37"/>
      <c r="V57" s="38"/>
      <c r="W57" s="37"/>
      <c r="X57" s="38"/>
      <c r="Y57" s="37"/>
      <c r="Z57" s="38"/>
      <c r="AA57" s="37"/>
      <c r="AB57" s="38"/>
      <c r="AC57" s="37"/>
      <c r="AD57" s="38"/>
      <c r="AE57" s="37"/>
      <c r="AF57" s="38"/>
      <c r="AG57" s="37"/>
      <c r="AH57" s="38"/>
      <c r="AI57" s="37"/>
      <c r="AJ57" s="38"/>
      <c r="AK57" s="39"/>
      <c r="AL57" s="183"/>
      <c r="AM57" s="184"/>
      <c r="AN57" t="str">
        <f t="shared" si="36"/>
        <v/>
      </c>
      <c r="CA57" s="29" t="str">
        <f t="shared" si="40"/>
        <v/>
      </c>
      <c r="CB57" s="29" t="str">
        <f t="shared" si="41"/>
        <v/>
      </c>
      <c r="CK57" s="30">
        <f t="shared" si="37"/>
        <v>0</v>
      </c>
      <c r="CL57" s="30">
        <f t="shared" si="38"/>
        <v>0</v>
      </c>
    </row>
    <row r="58" spans="1:91" x14ac:dyDescent="0.25">
      <c r="A58" s="810"/>
      <c r="B58" s="182" t="s">
        <v>84</v>
      </c>
      <c r="C58" s="32">
        <f t="shared" si="39"/>
        <v>0</v>
      </c>
      <c r="D58" s="33">
        <f t="shared" si="35"/>
        <v>0</v>
      </c>
      <c r="E58" s="34">
        <f t="shared" si="35"/>
        <v>0</v>
      </c>
      <c r="F58" s="35"/>
      <c r="G58" s="36"/>
      <c r="H58" s="35"/>
      <c r="I58" s="37"/>
      <c r="J58" s="35"/>
      <c r="K58" s="37"/>
      <c r="L58" s="35"/>
      <c r="M58" s="37"/>
      <c r="N58" s="38"/>
      <c r="O58" s="37"/>
      <c r="P58" s="38"/>
      <c r="Q58" s="37"/>
      <c r="R58" s="38"/>
      <c r="S58" s="37"/>
      <c r="T58" s="38"/>
      <c r="U58" s="37"/>
      <c r="V58" s="38"/>
      <c r="W58" s="37"/>
      <c r="X58" s="38"/>
      <c r="Y58" s="37"/>
      <c r="Z58" s="38"/>
      <c r="AA58" s="37"/>
      <c r="AB58" s="38"/>
      <c r="AC58" s="37"/>
      <c r="AD58" s="38"/>
      <c r="AE58" s="37"/>
      <c r="AF58" s="38"/>
      <c r="AG58" s="37"/>
      <c r="AH58" s="38"/>
      <c r="AI58" s="37"/>
      <c r="AJ58" s="38"/>
      <c r="AK58" s="39"/>
      <c r="AL58" s="183"/>
      <c r="AM58" s="184"/>
      <c r="AN58" t="str">
        <f t="shared" si="36"/>
        <v/>
      </c>
      <c r="CA58" s="29" t="str">
        <f t="shared" si="40"/>
        <v/>
      </c>
      <c r="CB58" s="29" t="str">
        <f t="shared" si="41"/>
        <v/>
      </c>
      <c r="CK58" s="30">
        <f t="shared" si="37"/>
        <v>0</v>
      </c>
      <c r="CL58" s="30">
        <f t="shared" si="38"/>
        <v>0</v>
      </c>
    </row>
    <row r="59" spans="1:91" x14ac:dyDescent="0.25">
      <c r="A59" s="810"/>
      <c r="B59" s="182" t="s">
        <v>42</v>
      </c>
      <c r="C59" s="32">
        <f t="shared" si="39"/>
        <v>0</v>
      </c>
      <c r="D59" s="33">
        <f t="shared" si="35"/>
        <v>0</v>
      </c>
      <c r="E59" s="34">
        <f t="shared" si="35"/>
        <v>0</v>
      </c>
      <c r="F59" s="35"/>
      <c r="G59" s="36"/>
      <c r="H59" s="35"/>
      <c r="I59" s="37"/>
      <c r="J59" s="35"/>
      <c r="K59" s="37"/>
      <c r="L59" s="35"/>
      <c r="M59" s="37"/>
      <c r="N59" s="38"/>
      <c r="O59" s="37"/>
      <c r="P59" s="38"/>
      <c r="Q59" s="37"/>
      <c r="R59" s="38"/>
      <c r="S59" s="37"/>
      <c r="T59" s="38"/>
      <c r="U59" s="37"/>
      <c r="V59" s="38"/>
      <c r="W59" s="37"/>
      <c r="X59" s="38"/>
      <c r="Y59" s="37"/>
      <c r="Z59" s="38"/>
      <c r="AA59" s="37"/>
      <c r="AB59" s="38"/>
      <c r="AC59" s="37"/>
      <c r="AD59" s="38"/>
      <c r="AE59" s="37"/>
      <c r="AF59" s="38"/>
      <c r="AG59" s="37"/>
      <c r="AH59" s="38"/>
      <c r="AI59" s="37"/>
      <c r="AJ59" s="38"/>
      <c r="AK59" s="39"/>
      <c r="AL59" s="183"/>
      <c r="AM59" s="184"/>
      <c r="AN59" t="str">
        <f t="shared" si="36"/>
        <v/>
      </c>
      <c r="CA59" s="29" t="str">
        <f t="shared" si="40"/>
        <v/>
      </c>
      <c r="CB59" s="29" t="str">
        <f t="shared" si="41"/>
        <v/>
      </c>
      <c r="CK59" s="30">
        <f t="shared" si="37"/>
        <v>0</v>
      </c>
      <c r="CL59" s="30">
        <f t="shared" si="38"/>
        <v>0</v>
      </c>
    </row>
    <row r="60" spans="1:91" x14ac:dyDescent="0.25">
      <c r="A60" s="964"/>
      <c r="B60" s="185" t="s">
        <v>85</v>
      </c>
      <c r="C60" s="186">
        <f t="shared" si="39"/>
        <v>0</v>
      </c>
      <c r="D60" s="54">
        <f t="shared" si="35"/>
        <v>0</v>
      </c>
      <c r="E60" s="187">
        <f t="shared" si="35"/>
        <v>0</v>
      </c>
      <c r="F60" s="95"/>
      <c r="G60" s="97"/>
      <c r="H60" s="95"/>
      <c r="I60" s="96"/>
      <c r="J60" s="95"/>
      <c r="K60" s="96"/>
      <c r="L60" s="95"/>
      <c r="M60" s="96"/>
      <c r="N60" s="98"/>
      <c r="O60" s="96"/>
      <c r="P60" s="98"/>
      <c r="Q60" s="96"/>
      <c r="R60" s="98"/>
      <c r="S60" s="96"/>
      <c r="T60" s="98"/>
      <c r="U60" s="96"/>
      <c r="V60" s="98"/>
      <c r="W60" s="96"/>
      <c r="X60" s="98"/>
      <c r="Y60" s="96"/>
      <c r="Z60" s="98"/>
      <c r="AA60" s="96"/>
      <c r="AB60" s="98"/>
      <c r="AC60" s="96"/>
      <c r="AD60" s="98"/>
      <c r="AE60" s="96"/>
      <c r="AF60" s="98"/>
      <c r="AG60" s="96"/>
      <c r="AH60" s="98"/>
      <c r="AI60" s="96"/>
      <c r="AJ60" s="98"/>
      <c r="AK60" s="99"/>
      <c r="AL60" s="188"/>
      <c r="AM60" s="189"/>
      <c r="AN60" t="str">
        <f t="shared" si="36"/>
        <v/>
      </c>
      <c r="CA60" s="29" t="str">
        <f t="shared" si="40"/>
        <v/>
      </c>
      <c r="CB60" s="29" t="str">
        <f t="shared" si="41"/>
        <v/>
      </c>
      <c r="CK60" s="30">
        <f t="shared" si="37"/>
        <v>0</v>
      </c>
      <c r="CL60" s="30">
        <f t="shared" si="38"/>
        <v>0</v>
      </c>
    </row>
    <row r="61" spans="1:91" ht="15" customHeight="1" x14ac:dyDescent="0.25">
      <c r="A61" s="809" t="s">
        <v>86</v>
      </c>
      <c r="B61" s="181" t="s">
        <v>39</v>
      </c>
      <c r="C61" s="18">
        <f t="shared" si="39"/>
        <v>0</v>
      </c>
      <c r="D61" s="19">
        <f t="shared" ref="D61:E66" si="42">SUM(H61+J61+L61)</f>
        <v>0</v>
      </c>
      <c r="E61" s="20">
        <f t="shared" si="42"/>
        <v>0</v>
      </c>
      <c r="F61" s="190"/>
      <c r="G61" s="191"/>
      <c r="H61" s="21"/>
      <c r="I61" s="23"/>
      <c r="J61" s="21"/>
      <c r="K61" s="23"/>
      <c r="L61" s="21"/>
      <c r="M61" s="23"/>
      <c r="N61" s="192"/>
      <c r="O61" s="193"/>
      <c r="P61" s="192"/>
      <c r="Q61" s="193"/>
      <c r="R61" s="192"/>
      <c r="S61" s="193"/>
      <c r="T61" s="192"/>
      <c r="U61" s="193"/>
      <c r="V61" s="192"/>
      <c r="W61" s="193"/>
      <c r="X61" s="192"/>
      <c r="Y61" s="193"/>
      <c r="Z61" s="192"/>
      <c r="AA61" s="193"/>
      <c r="AB61" s="192"/>
      <c r="AC61" s="193"/>
      <c r="AD61" s="192"/>
      <c r="AE61" s="193"/>
      <c r="AF61" s="192"/>
      <c r="AG61" s="193"/>
      <c r="AH61" s="190"/>
      <c r="AI61" s="193"/>
      <c r="AJ61" s="192"/>
      <c r="AK61" s="194"/>
      <c r="AL61" s="163"/>
      <c r="AM61" s="165"/>
      <c r="AN61" t="str">
        <f t="shared" si="36"/>
        <v/>
      </c>
      <c r="CA61" s="29" t="str">
        <f t="shared" si="40"/>
        <v/>
      </c>
      <c r="CB61" s="29" t="str">
        <f t="shared" si="41"/>
        <v/>
      </c>
      <c r="CK61" s="30">
        <f t="shared" si="37"/>
        <v>0</v>
      </c>
      <c r="CL61" s="30">
        <f t="shared" si="38"/>
        <v>0</v>
      </c>
    </row>
    <row r="62" spans="1:91" x14ac:dyDescent="0.25">
      <c r="A62" s="964"/>
      <c r="B62" s="182" t="s">
        <v>42</v>
      </c>
      <c r="C62" s="186">
        <f t="shared" si="39"/>
        <v>0</v>
      </c>
      <c r="D62" s="54">
        <f t="shared" si="42"/>
        <v>0</v>
      </c>
      <c r="E62" s="187">
        <f t="shared" si="42"/>
        <v>0</v>
      </c>
      <c r="F62" s="195"/>
      <c r="G62" s="196"/>
      <c r="H62" s="95"/>
      <c r="I62" s="96"/>
      <c r="J62" s="95"/>
      <c r="K62" s="96"/>
      <c r="L62" s="95"/>
      <c r="M62" s="96"/>
      <c r="N62" s="197"/>
      <c r="O62" s="198"/>
      <c r="P62" s="197"/>
      <c r="Q62" s="198"/>
      <c r="R62" s="197"/>
      <c r="S62" s="198"/>
      <c r="T62" s="197"/>
      <c r="U62" s="198"/>
      <c r="V62" s="197"/>
      <c r="W62" s="198"/>
      <c r="X62" s="197"/>
      <c r="Y62" s="198"/>
      <c r="Z62" s="197"/>
      <c r="AA62" s="198"/>
      <c r="AB62" s="197"/>
      <c r="AC62" s="198"/>
      <c r="AD62" s="197"/>
      <c r="AE62" s="198"/>
      <c r="AF62" s="197"/>
      <c r="AG62" s="198"/>
      <c r="AH62" s="195"/>
      <c r="AI62" s="198"/>
      <c r="AJ62" s="197"/>
      <c r="AK62" s="199"/>
      <c r="AL62" s="188"/>
      <c r="AM62" s="189"/>
      <c r="AN62" t="str">
        <f t="shared" si="36"/>
        <v/>
      </c>
      <c r="CA62" s="29" t="str">
        <f t="shared" si="40"/>
        <v/>
      </c>
      <c r="CB62" s="29" t="str">
        <f t="shared" si="41"/>
        <v/>
      </c>
      <c r="CK62" s="30">
        <f t="shared" si="37"/>
        <v>0</v>
      </c>
      <c r="CL62" s="30">
        <f t="shared" si="38"/>
        <v>0</v>
      </c>
    </row>
    <row r="63" spans="1:91" ht="15" customHeight="1" x14ac:dyDescent="0.25">
      <c r="A63" s="809" t="s">
        <v>87</v>
      </c>
      <c r="B63" s="181" t="s">
        <v>38</v>
      </c>
      <c r="C63" s="18">
        <f t="shared" si="39"/>
        <v>0</v>
      </c>
      <c r="D63" s="19">
        <f t="shared" si="42"/>
        <v>0</v>
      </c>
      <c r="E63" s="20">
        <f t="shared" si="42"/>
        <v>0</v>
      </c>
      <c r="F63" s="190"/>
      <c r="G63" s="191"/>
      <c r="H63" s="21"/>
      <c r="I63" s="23"/>
      <c r="J63" s="21"/>
      <c r="K63" s="23"/>
      <c r="L63" s="21"/>
      <c r="M63" s="23"/>
      <c r="N63" s="192"/>
      <c r="O63" s="193"/>
      <c r="P63" s="192"/>
      <c r="Q63" s="193"/>
      <c r="R63" s="192"/>
      <c r="S63" s="193"/>
      <c r="T63" s="192"/>
      <c r="U63" s="193"/>
      <c r="V63" s="192"/>
      <c r="W63" s="193"/>
      <c r="X63" s="192"/>
      <c r="Y63" s="193"/>
      <c r="Z63" s="192"/>
      <c r="AA63" s="193"/>
      <c r="AB63" s="192"/>
      <c r="AC63" s="193"/>
      <c r="AD63" s="192"/>
      <c r="AE63" s="193"/>
      <c r="AF63" s="192"/>
      <c r="AG63" s="193"/>
      <c r="AH63" s="190"/>
      <c r="AI63" s="193"/>
      <c r="AJ63" s="192"/>
      <c r="AK63" s="194"/>
      <c r="AL63" s="163"/>
      <c r="AM63" s="165"/>
      <c r="AN63" t="str">
        <f t="shared" si="36"/>
        <v/>
      </c>
      <c r="CA63" s="29" t="str">
        <f t="shared" si="40"/>
        <v/>
      </c>
      <c r="CB63" s="29" t="str">
        <f t="shared" si="41"/>
        <v/>
      </c>
      <c r="CK63" s="30">
        <f t="shared" si="37"/>
        <v>0</v>
      </c>
      <c r="CL63" s="30">
        <f t="shared" si="38"/>
        <v>0</v>
      </c>
    </row>
    <row r="64" spans="1:91" x14ac:dyDescent="0.25">
      <c r="A64" s="810"/>
      <c r="B64" s="182" t="s">
        <v>52</v>
      </c>
      <c r="C64" s="32">
        <f t="shared" si="39"/>
        <v>0</v>
      </c>
      <c r="D64" s="33">
        <f t="shared" si="42"/>
        <v>0</v>
      </c>
      <c r="E64" s="34">
        <f t="shared" si="42"/>
        <v>0</v>
      </c>
      <c r="F64" s="200"/>
      <c r="G64" s="201"/>
      <c r="H64" s="35"/>
      <c r="I64" s="37"/>
      <c r="J64" s="35"/>
      <c r="K64" s="37"/>
      <c r="L64" s="35"/>
      <c r="M64" s="37"/>
      <c r="N64" s="202"/>
      <c r="O64" s="203"/>
      <c r="P64" s="202"/>
      <c r="Q64" s="203"/>
      <c r="R64" s="202"/>
      <c r="S64" s="203"/>
      <c r="T64" s="202"/>
      <c r="U64" s="203"/>
      <c r="V64" s="202"/>
      <c r="W64" s="203"/>
      <c r="X64" s="202"/>
      <c r="Y64" s="203"/>
      <c r="Z64" s="202"/>
      <c r="AA64" s="203"/>
      <c r="AB64" s="202"/>
      <c r="AC64" s="203"/>
      <c r="AD64" s="202"/>
      <c r="AE64" s="203"/>
      <c r="AF64" s="202"/>
      <c r="AG64" s="203"/>
      <c r="AH64" s="200"/>
      <c r="AI64" s="203"/>
      <c r="AJ64" s="202"/>
      <c r="AK64" s="204"/>
      <c r="AL64" s="183"/>
      <c r="AM64" s="184"/>
      <c r="AN64" t="str">
        <f t="shared" si="36"/>
        <v/>
      </c>
      <c r="CA64" s="29" t="str">
        <f t="shared" si="40"/>
        <v/>
      </c>
      <c r="CB64" s="29" t="str">
        <f t="shared" si="41"/>
        <v/>
      </c>
      <c r="CK64" s="30">
        <f t="shared" si="37"/>
        <v>0</v>
      </c>
      <c r="CL64" s="30">
        <f t="shared" si="38"/>
        <v>0</v>
      </c>
    </row>
    <row r="65" spans="1:90" x14ac:dyDescent="0.25">
      <c r="A65" s="810"/>
      <c r="B65" s="182" t="s">
        <v>39</v>
      </c>
      <c r="C65" s="32">
        <f t="shared" si="39"/>
        <v>0</v>
      </c>
      <c r="D65" s="33">
        <f t="shared" si="42"/>
        <v>0</v>
      </c>
      <c r="E65" s="34">
        <f t="shared" si="42"/>
        <v>0</v>
      </c>
      <c r="F65" s="200"/>
      <c r="G65" s="201"/>
      <c r="H65" s="35"/>
      <c r="I65" s="37"/>
      <c r="J65" s="35"/>
      <c r="K65" s="37"/>
      <c r="L65" s="35"/>
      <c r="M65" s="37"/>
      <c r="N65" s="202"/>
      <c r="O65" s="203"/>
      <c r="P65" s="202"/>
      <c r="Q65" s="203"/>
      <c r="R65" s="202"/>
      <c r="S65" s="203"/>
      <c r="T65" s="202"/>
      <c r="U65" s="203"/>
      <c r="V65" s="202"/>
      <c r="W65" s="203"/>
      <c r="X65" s="202"/>
      <c r="Y65" s="203"/>
      <c r="Z65" s="202"/>
      <c r="AA65" s="203"/>
      <c r="AB65" s="202"/>
      <c r="AC65" s="203"/>
      <c r="AD65" s="202"/>
      <c r="AE65" s="203"/>
      <c r="AF65" s="202"/>
      <c r="AG65" s="203"/>
      <c r="AH65" s="200"/>
      <c r="AI65" s="203"/>
      <c r="AJ65" s="202"/>
      <c r="AK65" s="204"/>
      <c r="AL65" s="183"/>
      <c r="AM65" s="184"/>
      <c r="AN65" t="str">
        <f t="shared" si="36"/>
        <v/>
      </c>
      <c r="CA65" s="29" t="str">
        <f t="shared" si="40"/>
        <v/>
      </c>
      <c r="CB65" s="29" t="str">
        <f t="shared" si="41"/>
        <v/>
      </c>
      <c r="CK65" s="30">
        <f t="shared" si="37"/>
        <v>0</v>
      </c>
      <c r="CL65" s="30">
        <f t="shared" si="38"/>
        <v>0</v>
      </c>
    </row>
    <row r="66" spans="1:90" x14ac:dyDescent="0.25">
      <c r="A66" s="964"/>
      <c r="B66" s="182" t="s">
        <v>42</v>
      </c>
      <c r="C66" s="186">
        <f t="shared" si="39"/>
        <v>0</v>
      </c>
      <c r="D66" s="54">
        <f t="shared" si="42"/>
        <v>0</v>
      </c>
      <c r="E66" s="187">
        <f t="shared" si="42"/>
        <v>0</v>
      </c>
      <c r="F66" s="195"/>
      <c r="G66" s="196"/>
      <c r="H66" s="95"/>
      <c r="I66" s="96"/>
      <c r="J66" s="95"/>
      <c r="K66" s="96"/>
      <c r="L66" s="95"/>
      <c r="M66" s="96"/>
      <c r="N66" s="197"/>
      <c r="O66" s="198"/>
      <c r="P66" s="197"/>
      <c r="Q66" s="198"/>
      <c r="R66" s="197"/>
      <c r="S66" s="198"/>
      <c r="T66" s="197"/>
      <c r="U66" s="198"/>
      <c r="V66" s="197"/>
      <c r="W66" s="198"/>
      <c r="X66" s="197"/>
      <c r="Y66" s="198"/>
      <c r="Z66" s="197"/>
      <c r="AA66" s="198"/>
      <c r="AB66" s="197"/>
      <c r="AC66" s="198"/>
      <c r="AD66" s="197"/>
      <c r="AE66" s="198"/>
      <c r="AF66" s="197"/>
      <c r="AG66" s="198"/>
      <c r="AH66" s="195"/>
      <c r="AI66" s="198"/>
      <c r="AJ66" s="197"/>
      <c r="AK66" s="199"/>
      <c r="AL66" s="188"/>
      <c r="AM66" s="189"/>
      <c r="AN66" t="str">
        <f t="shared" si="36"/>
        <v/>
      </c>
      <c r="CA66" s="29" t="str">
        <f t="shared" si="40"/>
        <v/>
      </c>
      <c r="CB66" s="29" t="str">
        <f t="shared" si="41"/>
        <v/>
      </c>
      <c r="CK66" s="30">
        <f t="shared" si="37"/>
        <v>0</v>
      </c>
      <c r="CL66" s="30">
        <f t="shared" si="38"/>
        <v>0</v>
      </c>
    </row>
    <row r="67" spans="1:90" x14ac:dyDescent="0.25">
      <c r="A67" s="809" t="s">
        <v>88</v>
      </c>
      <c r="B67" s="181" t="s">
        <v>38</v>
      </c>
      <c r="C67" s="18">
        <f t="shared" si="39"/>
        <v>0</v>
      </c>
      <c r="D67" s="19">
        <f t="shared" ref="D67:D76" si="43">SUM(H67+J67+L67+N67+P67+R67+T67+V67+X67+Z67+AB67+AD67+AF67+AH67+AJ67)</f>
        <v>0</v>
      </c>
      <c r="E67" s="20">
        <f t="shared" ref="E67:E76" si="44">SUM(I67+K67+M67+O67+Q67+S67+U67+W67+Y67+AA67+AC67+AE67+AG67+AI67+AK67)</f>
        <v>0</v>
      </c>
      <c r="F67" s="190"/>
      <c r="G67" s="193"/>
      <c r="H67" s="21"/>
      <c r="I67" s="23"/>
      <c r="J67" s="21"/>
      <c r="K67" s="23"/>
      <c r="L67" s="21"/>
      <c r="M67" s="23"/>
      <c r="N67" s="21"/>
      <c r="O67" s="23"/>
      <c r="P67" s="21"/>
      <c r="Q67" s="23"/>
      <c r="R67" s="21"/>
      <c r="S67" s="23"/>
      <c r="T67" s="21"/>
      <c r="U67" s="23"/>
      <c r="V67" s="21"/>
      <c r="W67" s="23"/>
      <c r="X67" s="21"/>
      <c r="Y67" s="23"/>
      <c r="Z67" s="21"/>
      <c r="AA67" s="23"/>
      <c r="AB67" s="21"/>
      <c r="AC67" s="23"/>
      <c r="AD67" s="21"/>
      <c r="AE67" s="23"/>
      <c r="AF67" s="21"/>
      <c r="AG67" s="23"/>
      <c r="AH67" s="21"/>
      <c r="AI67" s="23"/>
      <c r="AJ67" s="21"/>
      <c r="AK67" s="25"/>
      <c r="AL67" s="163"/>
      <c r="AM67" s="165"/>
      <c r="AN67" t="str">
        <f t="shared" si="36"/>
        <v/>
      </c>
      <c r="CA67" s="29" t="str">
        <f t="shared" si="40"/>
        <v/>
      </c>
      <c r="CB67" s="29" t="str">
        <f t="shared" si="41"/>
        <v/>
      </c>
      <c r="CK67" s="30">
        <f t="shared" si="37"/>
        <v>0</v>
      </c>
      <c r="CL67" s="30">
        <f t="shared" si="38"/>
        <v>0</v>
      </c>
    </row>
    <row r="68" spans="1:90" x14ac:dyDescent="0.25">
      <c r="A68" s="964"/>
      <c r="B68" s="182" t="s">
        <v>52</v>
      </c>
      <c r="C68" s="43">
        <f t="shared" si="39"/>
        <v>0</v>
      </c>
      <c r="D68" s="44">
        <f t="shared" si="43"/>
        <v>0</v>
      </c>
      <c r="E68" s="187">
        <f t="shared" si="44"/>
        <v>0</v>
      </c>
      <c r="F68" s="195"/>
      <c r="G68" s="198"/>
      <c r="H68" s="95"/>
      <c r="I68" s="96"/>
      <c r="J68" s="95"/>
      <c r="K68" s="96"/>
      <c r="L68" s="95"/>
      <c r="M68" s="96"/>
      <c r="N68" s="95"/>
      <c r="O68" s="96"/>
      <c r="P68" s="95"/>
      <c r="Q68" s="96"/>
      <c r="R68" s="95"/>
      <c r="S68" s="96"/>
      <c r="T68" s="95"/>
      <c r="U68" s="96"/>
      <c r="V68" s="95"/>
      <c r="W68" s="96"/>
      <c r="X68" s="95"/>
      <c r="Y68" s="96"/>
      <c r="Z68" s="95"/>
      <c r="AA68" s="96"/>
      <c r="AB68" s="95"/>
      <c r="AC68" s="96"/>
      <c r="AD68" s="95"/>
      <c r="AE68" s="96"/>
      <c r="AF68" s="95"/>
      <c r="AG68" s="96"/>
      <c r="AH68" s="95"/>
      <c r="AI68" s="96"/>
      <c r="AJ68" s="95"/>
      <c r="AK68" s="99"/>
      <c r="AL68" s="188"/>
      <c r="AM68" s="189"/>
      <c r="AN68" t="str">
        <f t="shared" si="36"/>
        <v/>
      </c>
      <c r="CA68" s="29" t="str">
        <f t="shared" si="40"/>
        <v/>
      </c>
      <c r="CB68" s="29" t="str">
        <f t="shared" si="41"/>
        <v/>
      </c>
      <c r="CK68" s="30">
        <f t="shared" si="37"/>
        <v>0</v>
      </c>
      <c r="CL68" s="30">
        <f t="shared" si="38"/>
        <v>0</v>
      </c>
    </row>
    <row r="69" spans="1:90" x14ac:dyDescent="0.25">
      <c r="A69" s="809" t="s">
        <v>89</v>
      </c>
      <c r="B69" s="181" t="s">
        <v>38</v>
      </c>
      <c r="C69" s="18">
        <f t="shared" si="39"/>
        <v>0</v>
      </c>
      <c r="D69" s="19">
        <f t="shared" si="43"/>
        <v>0</v>
      </c>
      <c r="E69" s="20">
        <f t="shared" si="44"/>
        <v>0</v>
      </c>
      <c r="F69" s="190"/>
      <c r="G69" s="191"/>
      <c r="H69" s="21"/>
      <c r="I69" s="23"/>
      <c r="J69" s="21"/>
      <c r="K69" s="23"/>
      <c r="L69" s="21"/>
      <c r="M69" s="23"/>
      <c r="N69" s="21"/>
      <c r="O69" s="23"/>
      <c r="P69" s="21"/>
      <c r="Q69" s="23"/>
      <c r="R69" s="21"/>
      <c r="S69" s="23"/>
      <c r="T69" s="21"/>
      <c r="U69" s="23"/>
      <c r="V69" s="21"/>
      <c r="W69" s="23"/>
      <c r="X69" s="21"/>
      <c r="Y69" s="23"/>
      <c r="Z69" s="21"/>
      <c r="AA69" s="23"/>
      <c r="AB69" s="21"/>
      <c r="AC69" s="23"/>
      <c r="AD69" s="21"/>
      <c r="AE69" s="23"/>
      <c r="AF69" s="21"/>
      <c r="AG69" s="23"/>
      <c r="AH69" s="21"/>
      <c r="AI69" s="23"/>
      <c r="AJ69" s="21"/>
      <c r="AK69" s="25"/>
      <c r="AL69" s="163"/>
      <c r="AM69" s="165"/>
      <c r="AN69" t="str">
        <f t="shared" si="36"/>
        <v/>
      </c>
      <c r="CA69" s="29" t="str">
        <f t="shared" si="40"/>
        <v/>
      </c>
      <c r="CB69" s="29" t="str">
        <f t="shared" si="41"/>
        <v/>
      </c>
      <c r="CK69" s="30">
        <f t="shared" si="37"/>
        <v>0</v>
      </c>
      <c r="CL69" s="30">
        <f t="shared" si="38"/>
        <v>0</v>
      </c>
    </row>
    <row r="70" spans="1:90" x14ac:dyDescent="0.25">
      <c r="A70" s="964"/>
      <c r="B70" s="182" t="s">
        <v>52</v>
      </c>
      <c r="C70" s="186">
        <f t="shared" si="39"/>
        <v>0</v>
      </c>
      <c r="D70" s="54">
        <f t="shared" si="43"/>
        <v>0</v>
      </c>
      <c r="E70" s="187">
        <f t="shared" si="44"/>
        <v>0</v>
      </c>
      <c r="F70" s="195"/>
      <c r="G70" s="196"/>
      <c r="H70" s="95"/>
      <c r="I70" s="96"/>
      <c r="J70" s="95"/>
      <c r="K70" s="96"/>
      <c r="L70" s="95"/>
      <c r="M70" s="96"/>
      <c r="N70" s="95"/>
      <c r="O70" s="96"/>
      <c r="P70" s="95"/>
      <c r="Q70" s="96"/>
      <c r="R70" s="95"/>
      <c r="S70" s="96"/>
      <c r="T70" s="95"/>
      <c r="U70" s="96"/>
      <c r="V70" s="95"/>
      <c r="W70" s="96"/>
      <c r="X70" s="95"/>
      <c r="Y70" s="96"/>
      <c r="Z70" s="95"/>
      <c r="AA70" s="96"/>
      <c r="AB70" s="95"/>
      <c r="AC70" s="96"/>
      <c r="AD70" s="95"/>
      <c r="AE70" s="96"/>
      <c r="AF70" s="95"/>
      <c r="AG70" s="96"/>
      <c r="AH70" s="95"/>
      <c r="AI70" s="96"/>
      <c r="AJ70" s="95"/>
      <c r="AK70" s="99"/>
      <c r="AL70" s="188"/>
      <c r="AM70" s="189"/>
      <c r="AN70" t="str">
        <f t="shared" si="36"/>
        <v/>
      </c>
      <c r="CA70" s="29" t="str">
        <f t="shared" si="40"/>
        <v/>
      </c>
      <c r="CB70" s="29" t="str">
        <f t="shared" si="41"/>
        <v/>
      </c>
      <c r="CK70" s="30">
        <f t="shared" si="37"/>
        <v>0</v>
      </c>
      <c r="CL70" s="30">
        <f t="shared" si="38"/>
        <v>0</v>
      </c>
    </row>
    <row r="71" spans="1:90" ht="15" customHeight="1" x14ac:dyDescent="0.25">
      <c r="A71" s="809" t="s">
        <v>90</v>
      </c>
      <c r="B71" s="181" t="s">
        <v>38</v>
      </c>
      <c r="C71" s="18">
        <f t="shared" si="39"/>
        <v>0</v>
      </c>
      <c r="D71" s="19">
        <f t="shared" si="43"/>
        <v>0</v>
      </c>
      <c r="E71" s="20">
        <f t="shared" si="44"/>
        <v>0</v>
      </c>
      <c r="F71" s="190"/>
      <c r="G71" s="191"/>
      <c r="H71" s="21"/>
      <c r="I71" s="23"/>
      <c r="J71" s="21"/>
      <c r="K71" s="23"/>
      <c r="L71" s="21"/>
      <c r="M71" s="23"/>
      <c r="N71" s="21"/>
      <c r="O71" s="23"/>
      <c r="P71" s="21"/>
      <c r="Q71" s="23"/>
      <c r="R71" s="21"/>
      <c r="S71" s="23"/>
      <c r="T71" s="21"/>
      <c r="U71" s="23"/>
      <c r="V71" s="21"/>
      <c r="W71" s="23"/>
      <c r="X71" s="21"/>
      <c r="Y71" s="23"/>
      <c r="Z71" s="21"/>
      <c r="AA71" s="23"/>
      <c r="AB71" s="21"/>
      <c r="AC71" s="23"/>
      <c r="AD71" s="21"/>
      <c r="AE71" s="23"/>
      <c r="AF71" s="21"/>
      <c r="AG71" s="23"/>
      <c r="AH71" s="21"/>
      <c r="AI71" s="23"/>
      <c r="AJ71" s="21"/>
      <c r="AK71" s="25"/>
      <c r="AL71" s="163"/>
      <c r="AM71" s="165"/>
      <c r="AN71" t="str">
        <f t="shared" si="36"/>
        <v/>
      </c>
      <c r="CA71" s="29" t="str">
        <f t="shared" si="40"/>
        <v/>
      </c>
      <c r="CB71" s="29" t="str">
        <f t="shared" si="41"/>
        <v/>
      </c>
      <c r="CK71" s="30">
        <f t="shared" si="37"/>
        <v>0</v>
      </c>
      <c r="CL71" s="30">
        <f t="shared" si="38"/>
        <v>0</v>
      </c>
    </row>
    <row r="72" spans="1:90" x14ac:dyDescent="0.25">
      <c r="A72" s="810"/>
      <c r="B72" s="182" t="s">
        <v>52</v>
      </c>
      <c r="C72" s="32">
        <f t="shared" si="39"/>
        <v>0</v>
      </c>
      <c r="D72" s="33">
        <f t="shared" si="43"/>
        <v>0</v>
      </c>
      <c r="E72" s="34">
        <f t="shared" si="44"/>
        <v>0</v>
      </c>
      <c r="F72" s="200"/>
      <c r="G72" s="201"/>
      <c r="H72" s="35"/>
      <c r="I72" s="37"/>
      <c r="J72" s="35"/>
      <c r="K72" s="37"/>
      <c r="L72" s="35"/>
      <c r="M72" s="37"/>
      <c r="N72" s="35"/>
      <c r="O72" s="37"/>
      <c r="P72" s="35"/>
      <c r="Q72" s="37"/>
      <c r="R72" s="35"/>
      <c r="S72" s="37"/>
      <c r="T72" s="35"/>
      <c r="U72" s="37"/>
      <c r="V72" s="35"/>
      <c r="W72" s="37"/>
      <c r="X72" s="35"/>
      <c r="Y72" s="37"/>
      <c r="Z72" s="35"/>
      <c r="AA72" s="37"/>
      <c r="AB72" s="35"/>
      <c r="AC72" s="37"/>
      <c r="AD72" s="35"/>
      <c r="AE72" s="37"/>
      <c r="AF72" s="35"/>
      <c r="AG72" s="37"/>
      <c r="AH72" s="35"/>
      <c r="AI72" s="37"/>
      <c r="AJ72" s="35"/>
      <c r="AK72" s="39"/>
      <c r="AL72" s="183"/>
      <c r="AM72" s="184"/>
      <c r="AN72" t="str">
        <f t="shared" si="36"/>
        <v/>
      </c>
      <c r="CA72" s="29" t="str">
        <f t="shared" si="40"/>
        <v/>
      </c>
      <c r="CB72" s="29" t="str">
        <f t="shared" si="41"/>
        <v/>
      </c>
      <c r="CK72" s="30">
        <f t="shared" si="37"/>
        <v>0</v>
      </c>
      <c r="CL72" s="30">
        <f t="shared" si="38"/>
        <v>0</v>
      </c>
    </row>
    <row r="73" spans="1:90" x14ac:dyDescent="0.25">
      <c r="A73" s="810"/>
      <c r="B73" s="182" t="s">
        <v>39</v>
      </c>
      <c r="C73" s="32">
        <f t="shared" si="39"/>
        <v>0</v>
      </c>
      <c r="D73" s="33">
        <f t="shared" si="43"/>
        <v>0</v>
      </c>
      <c r="E73" s="34">
        <f t="shared" si="44"/>
        <v>0</v>
      </c>
      <c r="F73" s="200"/>
      <c r="G73" s="201"/>
      <c r="H73" s="35"/>
      <c r="I73" s="37"/>
      <c r="J73" s="35"/>
      <c r="K73" s="37"/>
      <c r="L73" s="35"/>
      <c r="M73" s="37"/>
      <c r="N73" s="35"/>
      <c r="O73" s="37"/>
      <c r="P73" s="35"/>
      <c r="Q73" s="37"/>
      <c r="R73" s="35"/>
      <c r="S73" s="37"/>
      <c r="T73" s="35"/>
      <c r="U73" s="37"/>
      <c r="V73" s="35"/>
      <c r="W73" s="37"/>
      <c r="X73" s="35"/>
      <c r="Y73" s="37"/>
      <c r="Z73" s="35"/>
      <c r="AA73" s="37"/>
      <c r="AB73" s="35"/>
      <c r="AC73" s="37"/>
      <c r="AD73" s="35"/>
      <c r="AE73" s="37"/>
      <c r="AF73" s="35"/>
      <c r="AG73" s="37"/>
      <c r="AH73" s="35"/>
      <c r="AI73" s="37"/>
      <c r="AJ73" s="35"/>
      <c r="AK73" s="39"/>
      <c r="AL73" s="183"/>
      <c r="AM73" s="184"/>
      <c r="AN73" t="str">
        <f t="shared" si="36"/>
        <v/>
      </c>
      <c r="CA73" s="29" t="str">
        <f t="shared" si="40"/>
        <v/>
      </c>
      <c r="CB73" s="29" t="str">
        <f t="shared" si="41"/>
        <v/>
      </c>
      <c r="CK73" s="30">
        <f t="shared" si="37"/>
        <v>0</v>
      </c>
      <c r="CL73" s="30">
        <f t="shared" si="38"/>
        <v>0</v>
      </c>
    </row>
    <row r="74" spans="1:90" x14ac:dyDescent="0.25">
      <c r="A74" s="810"/>
      <c r="B74" s="182" t="s">
        <v>84</v>
      </c>
      <c r="C74" s="32">
        <f t="shared" si="39"/>
        <v>0</v>
      </c>
      <c r="D74" s="33">
        <f t="shared" si="43"/>
        <v>0</v>
      </c>
      <c r="E74" s="34">
        <f t="shared" si="44"/>
        <v>0</v>
      </c>
      <c r="F74" s="200"/>
      <c r="G74" s="201"/>
      <c r="H74" s="35"/>
      <c r="I74" s="37"/>
      <c r="J74" s="35"/>
      <c r="K74" s="37"/>
      <c r="L74" s="35"/>
      <c r="M74" s="37"/>
      <c r="N74" s="35"/>
      <c r="O74" s="37"/>
      <c r="P74" s="35"/>
      <c r="Q74" s="37"/>
      <c r="R74" s="35"/>
      <c r="S74" s="37"/>
      <c r="T74" s="35"/>
      <c r="U74" s="37"/>
      <c r="V74" s="35"/>
      <c r="W74" s="37"/>
      <c r="X74" s="35"/>
      <c r="Y74" s="37"/>
      <c r="Z74" s="35"/>
      <c r="AA74" s="37"/>
      <c r="AB74" s="35"/>
      <c r="AC74" s="37"/>
      <c r="AD74" s="35"/>
      <c r="AE74" s="37"/>
      <c r="AF74" s="35"/>
      <c r="AG74" s="37"/>
      <c r="AH74" s="35"/>
      <c r="AI74" s="37"/>
      <c r="AJ74" s="35"/>
      <c r="AK74" s="39"/>
      <c r="AL74" s="183"/>
      <c r="AM74" s="184"/>
      <c r="AN74" t="str">
        <f t="shared" si="36"/>
        <v/>
      </c>
      <c r="CA74" s="29" t="str">
        <f t="shared" si="40"/>
        <v/>
      </c>
      <c r="CB74" s="29" t="str">
        <f t="shared" si="41"/>
        <v/>
      </c>
      <c r="CK74" s="30">
        <f t="shared" si="37"/>
        <v>0</v>
      </c>
      <c r="CL74" s="30">
        <f t="shared" si="38"/>
        <v>0</v>
      </c>
    </row>
    <row r="75" spans="1:90" x14ac:dyDescent="0.25">
      <c r="A75" s="810"/>
      <c r="B75" s="182" t="s">
        <v>42</v>
      </c>
      <c r="C75" s="32">
        <f t="shared" si="39"/>
        <v>0</v>
      </c>
      <c r="D75" s="33">
        <f t="shared" si="43"/>
        <v>0</v>
      </c>
      <c r="E75" s="34">
        <f t="shared" si="44"/>
        <v>0</v>
      </c>
      <c r="F75" s="200"/>
      <c r="G75" s="201"/>
      <c r="H75" s="35"/>
      <c r="I75" s="37"/>
      <c r="J75" s="35"/>
      <c r="K75" s="37"/>
      <c r="L75" s="35"/>
      <c r="M75" s="37"/>
      <c r="N75" s="35"/>
      <c r="O75" s="37"/>
      <c r="P75" s="35"/>
      <c r="Q75" s="37"/>
      <c r="R75" s="35"/>
      <c r="S75" s="37"/>
      <c r="T75" s="35"/>
      <c r="U75" s="37"/>
      <c r="V75" s="35"/>
      <c r="W75" s="37"/>
      <c r="X75" s="35"/>
      <c r="Y75" s="37"/>
      <c r="Z75" s="35"/>
      <c r="AA75" s="37"/>
      <c r="AB75" s="35"/>
      <c r="AC75" s="37"/>
      <c r="AD75" s="35"/>
      <c r="AE75" s="37"/>
      <c r="AF75" s="35"/>
      <c r="AG75" s="37"/>
      <c r="AH75" s="35"/>
      <c r="AI75" s="37"/>
      <c r="AJ75" s="35"/>
      <c r="AK75" s="39"/>
      <c r="AL75" s="183"/>
      <c r="AM75" s="184"/>
      <c r="AN75" t="str">
        <f t="shared" si="36"/>
        <v/>
      </c>
      <c r="CA75" s="29" t="str">
        <f t="shared" si="40"/>
        <v/>
      </c>
      <c r="CB75" s="29" t="str">
        <f t="shared" si="41"/>
        <v/>
      </c>
      <c r="CK75" s="30">
        <f t="shared" si="37"/>
        <v>0</v>
      </c>
      <c r="CL75" s="30">
        <f t="shared" si="38"/>
        <v>0</v>
      </c>
    </row>
    <row r="76" spans="1:90" x14ac:dyDescent="0.25">
      <c r="A76" s="964"/>
      <c r="B76" s="185" t="s">
        <v>85</v>
      </c>
      <c r="C76" s="186">
        <f t="shared" si="39"/>
        <v>0</v>
      </c>
      <c r="D76" s="54">
        <f t="shared" si="43"/>
        <v>0</v>
      </c>
      <c r="E76" s="187">
        <f t="shared" si="44"/>
        <v>0</v>
      </c>
      <c r="F76" s="195"/>
      <c r="G76" s="196"/>
      <c r="H76" s="95"/>
      <c r="I76" s="96"/>
      <c r="J76" s="95"/>
      <c r="K76" s="96"/>
      <c r="L76" s="95"/>
      <c r="M76" s="96"/>
      <c r="N76" s="95"/>
      <c r="O76" s="96"/>
      <c r="P76" s="95"/>
      <c r="Q76" s="96"/>
      <c r="R76" s="95"/>
      <c r="S76" s="96"/>
      <c r="T76" s="95"/>
      <c r="U76" s="96"/>
      <c r="V76" s="95"/>
      <c r="W76" s="96"/>
      <c r="X76" s="95"/>
      <c r="Y76" s="96"/>
      <c r="Z76" s="95"/>
      <c r="AA76" s="96"/>
      <c r="AB76" s="95"/>
      <c r="AC76" s="96"/>
      <c r="AD76" s="95"/>
      <c r="AE76" s="96"/>
      <c r="AF76" s="95"/>
      <c r="AG76" s="96"/>
      <c r="AH76" s="95"/>
      <c r="AI76" s="96"/>
      <c r="AJ76" s="95"/>
      <c r="AK76" s="99"/>
      <c r="AL76" s="188"/>
      <c r="AM76" s="189"/>
      <c r="AN76" t="str">
        <f t="shared" si="36"/>
        <v/>
      </c>
      <c r="CA76" s="29" t="str">
        <f t="shared" si="40"/>
        <v/>
      </c>
      <c r="CB76" s="29" t="str">
        <f t="shared" si="41"/>
        <v/>
      </c>
      <c r="CK76" s="30">
        <f t="shared" si="37"/>
        <v>0</v>
      </c>
      <c r="CL76" s="30">
        <f t="shared" si="38"/>
        <v>0</v>
      </c>
    </row>
    <row r="77" spans="1:90" s="11" customFormat="1" ht="12" x14ac:dyDescent="0.2">
      <c r="A77" s="205" t="s">
        <v>91</v>
      </c>
      <c r="B77" s="206"/>
      <c r="C77" s="206"/>
      <c r="D77" s="519"/>
      <c r="E77" s="519"/>
      <c r="F77" s="519"/>
      <c r="G77" s="173"/>
      <c r="H77" s="173"/>
      <c r="I77" s="173"/>
    </row>
    <row r="78" spans="1:90" ht="15" customHeight="1" x14ac:dyDescent="0.25">
      <c r="A78" s="818" t="s">
        <v>92</v>
      </c>
      <c r="B78" s="813" t="s">
        <v>93</v>
      </c>
      <c r="C78" s="813"/>
      <c r="D78" s="813" t="s">
        <v>94</v>
      </c>
      <c r="E78" s="824"/>
      <c r="F78" s="812" t="s">
        <v>95</v>
      </c>
      <c r="G78" s="813"/>
      <c r="H78" s="812" t="s">
        <v>96</v>
      </c>
      <c r="I78" s="813"/>
    </row>
    <row r="79" spans="1:90" ht="21" x14ac:dyDescent="0.25">
      <c r="A79" s="966"/>
      <c r="B79" s="208" t="s">
        <v>97</v>
      </c>
      <c r="C79" s="209" t="s">
        <v>98</v>
      </c>
      <c r="D79" s="208" t="s">
        <v>97</v>
      </c>
      <c r="E79" s="210" t="s">
        <v>98</v>
      </c>
      <c r="F79" s="211" t="s">
        <v>97</v>
      </c>
      <c r="G79" s="209" t="s">
        <v>98</v>
      </c>
      <c r="H79" s="211" t="s">
        <v>97</v>
      </c>
      <c r="I79" s="209" t="s">
        <v>98</v>
      </c>
    </row>
    <row r="80" spans="1:90" x14ac:dyDescent="0.25">
      <c r="A80" s="212" t="s">
        <v>99</v>
      </c>
      <c r="B80" s="213"/>
      <c r="C80" s="214"/>
      <c r="D80" s="213"/>
      <c r="E80" s="215"/>
      <c r="F80" s="216"/>
      <c r="G80" s="214"/>
      <c r="H80" s="216"/>
      <c r="I80" s="214"/>
    </row>
    <row r="81" spans="1:9" x14ac:dyDescent="0.25">
      <c r="A81" s="217" t="s">
        <v>100</v>
      </c>
      <c r="B81" s="218"/>
      <c r="C81" s="219"/>
      <c r="D81" s="218"/>
      <c r="E81" s="220"/>
      <c r="F81" s="221"/>
      <c r="G81" s="219"/>
      <c r="H81" s="221"/>
      <c r="I81" s="219"/>
    </row>
    <row r="82" spans="1:9" x14ac:dyDescent="0.25">
      <c r="A82" s="217" t="s">
        <v>101</v>
      </c>
      <c r="B82" s="218"/>
      <c r="C82" s="219"/>
      <c r="D82" s="218"/>
      <c r="E82" s="220"/>
      <c r="F82" s="221"/>
      <c r="G82" s="219"/>
      <c r="H82" s="221"/>
      <c r="I82" s="219"/>
    </row>
    <row r="83" spans="1:9" x14ac:dyDescent="0.25">
      <c r="A83" s="222" t="s">
        <v>102</v>
      </c>
      <c r="B83" s="95"/>
      <c r="C83" s="198"/>
      <c r="D83" s="95"/>
      <c r="E83" s="199"/>
      <c r="F83" s="102"/>
      <c r="G83" s="198"/>
      <c r="H83" s="102"/>
      <c r="I83" s="198"/>
    </row>
    <row r="84" spans="1:9" s="11" customFormat="1" ht="12" x14ac:dyDescent="0.2">
      <c r="A84" s="103" t="s">
        <v>103</v>
      </c>
      <c r="B84" s="510"/>
      <c r="C84" s="510"/>
      <c r="D84" s="510"/>
    </row>
    <row r="85" spans="1:9" ht="31.5" x14ac:dyDescent="0.25">
      <c r="A85" s="223" t="s">
        <v>104</v>
      </c>
      <c r="B85" s="224" t="s">
        <v>105</v>
      </c>
      <c r="C85" s="225" t="s">
        <v>106</v>
      </c>
      <c r="D85" s="226" t="s">
        <v>107</v>
      </c>
    </row>
    <row r="86" spans="1:9" x14ac:dyDescent="0.25">
      <c r="A86" s="227" t="s">
        <v>108</v>
      </c>
      <c r="B86" s="228">
        <v>40</v>
      </c>
      <c r="C86" s="229">
        <v>10</v>
      </c>
      <c r="D86" s="230">
        <v>20</v>
      </c>
    </row>
    <row r="87" spans="1:9" x14ac:dyDescent="0.25">
      <c r="A87" s="217" t="s">
        <v>109</v>
      </c>
      <c r="B87" s="231"/>
      <c r="C87" s="232"/>
      <c r="D87" s="233"/>
    </row>
    <row r="88" spans="1:9" x14ac:dyDescent="0.25">
      <c r="A88" s="217" t="s">
        <v>110</v>
      </c>
      <c r="B88" s="231"/>
      <c r="C88" s="232"/>
      <c r="D88" s="233"/>
    </row>
    <row r="89" spans="1:9" x14ac:dyDescent="0.25">
      <c r="A89" s="234" t="s">
        <v>111</v>
      </c>
      <c r="B89" s="231"/>
      <c r="C89" s="232"/>
      <c r="D89" s="233"/>
    </row>
    <row r="90" spans="1:9" ht="22.5" x14ac:dyDescent="0.25">
      <c r="A90" s="235" t="s">
        <v>112</v>
      </c>
      <c r="B90" s="231"/>
      <c r="C90" s="232"/>
      <c r="D90" s="233"/>
    </row>
    <row r="91" spans="1:9" ht="22.5" x14ac:dyDescent="0.25">
      <c r="A91" s="235" t="s">
        <v>113</v>
      </c>
      <c r="B91" s="236"/>
      <c r="C91" s="232"/>
      <c r="D91" s="233"/>
    </row>
    <row r="92" spans="1:9" ht="22.5" x14ac:dyDescent="0.25">
      <c r="A92" s="235" t="s">
        <v>114</v>
      </c>
      <c r="B92" s="231"/>
      <c r="C92" s="232"/>
      <c r="D92" s="233"/>
    </row>
    <row r="93" spans="1:9" x14ac:dyDescent="0.25">
      <c r="A93" s="237" t="s">
        <v>115</v>
      </c>
      <c r="B93" s="238"/>
      <c r="C93" s="239"/>
      <c r="D93" s="240"/>
    </row>
    <row r="94" spans="1:9" s="11" customFormat="1" ht="12" x14ac:dyDescent="0.2">
      <c r="A94" s="513" t="s">
        <v>116</v>
      </c>
      <c r="B94" s="155"/>
      <c r="C94" s="155"/>
      <c r="D94" s="155"/>
      <c r="E94" s="8"/>
      <c r="F94" s="155"/>
    </row>
    <row r="95" spans="1:9" ht="15" customHeight="1" x14ac:dyDescent="0.25">
      <c r="A95" s="772" t="s">
        <v>117</v>
      </c>
      <c r="B95" s="814" t="s">
        <v>118</v>
      </c>
      <c r="C95" s="816" t="s">
        <v>119</v>
      </c>
      <c r="D95" s="801" t="s">
        <v>120</v>
      </c>
      <c r="E95" s="806" t="s">
        <v>121</v>
      </c>
      <c r="F95" s="812"/>
    </row>
    <row r="96" spans="1:9" x14ac:dyDescent="0.25">
      <c r="A96" s="948"/>
      <c r="B96" s="965"/>
      <c r="C96" s="817"/>
      <c r="D96" s="963"/>
      <c r="E96" s="208" t="s">
        <v>122</v>
      </c>
      <c r="F96" s="241" t="s">
        <v>123</v>
      </c>
    </row>
    <row r="97" spans="1:16" x14ac:dyDescent="0.25">
      <c r="A97" s="242" t="s">
        <v>124</v>
      </c>
      <c r="B97" s="35">
        <v>24</v>
      </c>
      <c r="C97" s="41">
        <v>4</v>
      </c>
      <c r="D97" s="22">
        <v>28</v>
      </c>
      <c r="E97" s="21">
        <v>1</v>
      </c>
      <c r="F97" s="22">
        <v>1</v>
      </c>
    </row>
    <row r="98" spans="1:16" x14ac:dyDescent="0.25">
      <c r="A98" s="243" t="s">
        <v>125</v>
      </c>
      <c r="B98" s="35"/>
      <c r="C98" s="41"/>
      <c r="D98" s="36"/>
      <c r="E98" s="35"/>
      <c r="F98" s="36"/>
    </row>
    <row r="99" spans="1:16" x14ac:dyDescent="0.25">
      <c r="A99" s="243" t="s">
        <v>126</v>
      </c>
      <c r="B99" s="35"/>
      <c r="C99" s="41"/>
      <c r="D99" s="36"/>
      <c r="E99" s="35"/>
      <c r="F99" s="36"/>
    </row>
    <row r="100" spans="1:16" x14ac:dyDescent="0.25">
      <c r="A100" s="243" t="s">
        <v>127</v>
      </c>
      <c r="B100" s="35"/>
      <c r="C100" s="41"/>
      <c r="D100" s="36"/>
      <c r="E100" s="35"/>
      <c r="F100" s="36"/>
    </row>
    <row r="101" spans="1:16" x14ac:dyDescent="0.25">
      <c r="A101" s="243" t="s">
        <v>128</v>
      </c>
      <c r="B101" s="35"/>
      <c r="C101" s="41"/>
      <c r="D101" s="36"/>
      <c r="E101" s="35"/>
      <c r="F101" s="36"/>
    </row>
    <row r="102" spans="1:16" x14ac:dyDescent="0.25">
      <c r="A102" s="244" t="s">
        <v>48</v>
      </c>
      <c r="B102" s="245">
        <f>SUM(B97:B101)</f>
        <v>24</v>
      </c>
      <c r="C102" s="246">
        <f>SUM(C97:C101)</f>
        <v>4</v>
      </c>
      <c r="D102" s="247">
        <f>SUM(D97:D101)</f>
        <v>28</v>
      </c>
      <c r="E102" s="245">
        <f>SUM(E97:E101)</f>
        <v>1</v>
      </c>
      <c r="F102" s="248">
        <f>SUM(F97:F101)</f>
        <v>1</v>
      </c>
    </row>
    <row r="103" spans="1:16" x14ac:dyDescent="0.25">
      <c r="A103" s="513" t="s">
        <v>129</v>
      </c>
      <c r="B103" s="155"/>
      <c r="C103" s="155"/>
      <c r="D103" s="155"/>
      <c r="E103" s="8"/>
      <c r="F103" s="155"/>
    </row>
    <row r="104" spans="1:16" ht="15" customHeight="1" x14ac:dyDescent="0.25">
      <c r="A104" s="772" t="s">
        <v>130</v>
      </c>
      <c r="B104" s="814" t="s">
        <v>118</v>
      </c>
      <c r="C104" s="801" t="s">
        <v>119</v>
      </c>
      <c r="D104" s="799" t="s">
        <v>120</v>
      </c>
      <c r="E104" s="820" t="s">
        <v>8</v>
      </c>
      <c r="F104" s="822" t="s">
        <v>9</v>
      </c>
    </row>
    <row r="105" spans="1:16" x14ac:dyDescent="0.25">
      <c r="A105" s="948"/>
      <c r="B105" s="965"/>
      <c r="C105" s="963"/>
      <c r="D105" s="961"/>
      <c r="E105" s="967"/>
      <c r="F105" s="823"/>
    </row>
    <row r="106" spans="1:16" x14ac:dyDescent="0.25">
      <c r="A106" s="242" t="s">
        <v>131</v>
      </c>
      <c r="B106" s="21">
        <v>3</v>
      </c>
      <c r="C106" s="36">
        <v>1</v>
      </c>
      <c r="D106" s="249">
        <v>4</v>
      </c>
      <c r="E106" s="26"/>
      <c r="F106" s="22"/>
    </row>
    <row r="107" spans="1:16" ht="21" x14ac:dyDescent="0.25">
      <c r="A107" s="243" t="s">
        <v>132</v>
      </c>
      <c r="B107" s="35"/>
      <c r="C107" s="36"/>
      <c r="D107" s="250"/>
      <c r="E107" s="40"/>
      <c r="F107" s="36"/>
    </row>
    <row r="108" spans="1:16" x14ac:dyDescent="0.25">
      <c r="A108" s="243" t="s">
        <v>133</v>
      </c>
      <c r="B108" s="35">
        <v>22</v>
      </c>
      <c r="C108" s="36">
        <v>30</v>
      </c>
      <c r="D108" s="250">
        <v>52</v>
      </c>
      <c r="E108" s="42"/>
      <c r="F108" s="36"/>
    </row>
    <row r="109" spans="1:16" x14ac:dyDescent="0.25">
      <c r="A109" s="244" t="s">
        <v>48</v>
      </c>
      <c r="B109" s="245">
        <f>SUM(B106:B108)</f>
        <v>25</v>
      </c>
      <c r="C109" s="247">
        <f>SUM(C106:C108)</f>
        <v>31</v>
      </c>
      <c r="D109" s="251">
        <f>SUM(D106:D108)</f>
        <v>56</v>
      </c>
      <c r="E109" s="252">
        <f>SUM(E106:E108)</f>
        <v>0</v>
      </c>
      <c r="F109" s="248">
        <f>SUM(F106:F108)</f>
        <v>0</v>
      </c>
    </row>
    <row r="110" spans="1:16" s="11" customFormat="1" ht="12" x14ac:dyDescent="0.2">
      <c r="A110" s="520" t="s">
        <v>134</v>
      </c>
      <c r="B110" s="10"/>
      <c r="C110" s="10"/>
      <c r="D110" s="10"/>
      <c r="E110" s="521"/>
      <c r="F110" s="522"/>
      <c r="G110" s="521"/>
      <c r="H110" s="521"/>
      <c r="I110" s="521"/>
      <c r="J110" s="521"/>
      <c r="K110" s="521"/>
      <c r="L110" s="521"/>
      <c r="M110" s="521"/>
      <c r="N110" s="155"/>
      <c r="O110" s="155"/>
      <c r="P110" s="155"/>
    </row>
    <row r="111" spans="1:16" ht="15" customHeight="1" x14ac:dyDescent="0.25">
      <c r="A111" s="752" t="s">
        <v>3</v>
      </c>
      <c r="B111" s="755" t="s">
        <v>5</v>
      </c>
      <c r="C111" s="756"/>
      <c r="D111" s="757"/>
      <c r="E111" s="761" t="s">
        <v>6</v>
      </c>
      <c r="F111" s="762"/>
      <c r="G111" s="762"/>
      <c r="H111" s="762"/>
      <c r="I111" s="762"/>
      <c r="J111" s="762"/>
      <c r="K111" s="762"/>
      <c r="L111" s="762"/>
      <c r="M111" s="762"/>
      <c r="N111" s="256"/>
      <c r="O111" s="757" t="s">
        <v>10</v>
      </c>
      <c r="P111" s="757" t="s">
        <v>11</v>
      </c>
    </row>
    <row r="112" spans="1:16" x14ac:dyDescent="0.25">
      <c r="A112" s="753"/>
      <c r="B112" s="969"/>
      <c r="C112" s="970"/>
      <c r="D112" s="971"/>
      <c r="E112" s="761" t="s">
        <v>15</v>
      </c>
      <c r="F112" s="775"/>
      <c r="G112" s="761" t="s">
        <v>16</v>
      </c>
      <c r="H112" s="775"/>
      <c r="I112" s="761" t="s">
        <v>17</v>
      </c>
      <c r="J112" s="775"/>
      <c r="K112" s="761" t="s">
        <v>18</v>
      </c>
      <c r="L112" s="775"/>
      <c r="M112" s="761" t="s">
        <v>19</v>
      </c>
      <c r="N112" s="763"/>
      <c r="O112" s="779"/>
      <c r="P112" s="779"/>
    </row>
    <row r="113" spans="1:90" x14ac:dyDescent="0.25">
      <c r="A113" s="968"/>
      <c r="B113" s="257" t="s">
        <v>34</v>
      </c>
      <c r="C113" s="258" t="s">
        <v>35</v>
      </c>
      <c r="D113" s="523" t="s">
        <v>36</v>
      </c>
      <c r="E113" s="15" t="s">
        <v>35</v>
      </c>
      <c r="F113" s="107" t="s">
        <v>36</v>
      </c>
      <c r="G113" s="15" t="s">
        <v>35</v>
      </c>
      <c r="H113" s="107" t="s">
        <v>36</v>
      </c>
      <c r="I113" s="15" t="s">
        <v>35</v>
      </c>
      <c r="J113" s="107" t="s">
        <v>36</v>
      </c>
      <c r="K113" s="15" t="s">
        <v>35</v>
      </c>
      <c r="L113" s="107" t="s">
        <v>36</v>
      </c>
      <c r="M113" s="15" t="s">
        <v>35</v>
      </c>
      <c r="N113" s="109" t="s">
        <v>36</v>
      </c>
      <c r="O113" s="971"/>
      <c r="P113" s="971"/>
    </row>
    <row r="114" spans="1:90" x14ac:dyDescent="0.25">
      <c r="A114" s="90" t="s">
        <v>135</v>
      </c>
      <c r="B114" s="18">
        <f>SUM(C114:D114)</f>
        <v>0</v>
      </c>
      <c r="C114" s="260">
        <f t="shared" ref="C114:D116" si="45">SUM(E114+G114+I114+K114+M114)</f>
        <v>0</v>
      </c>
      <c r="D114" s="20">
        <f>SUM(F114+H114+J114+L114+N114)</f>
        <v>0</v>
      </c>
      <c r="E114" s="229"/>
      <c r="F114" s="230"/>
      <c r="G114" s="229"/>
      <c r="H114" s="230"/>
      <c r="I114" s="229"/>
      <c r="J114" s="261"/>
      <c r="K114" s="229"/>
      <c r="L114" s="261"/>
      <c r="M114" s="262"/>
      <c r="N114" s="263"/>
      <c r="O114" s="230"/>
      <c r="P114" s="230"/>
      <c r="Q114" t="str">
        <f>CA114&amp;CB114</f>
        <v/>
      </c>
      <c r="CA114" s="29" t="str">
        <f>IF(AND($B114&gt;0,O114="")," * No olvide digitar la variable Pueblos Originarios. Digite cero si no tiene.",IF(O114&gt;$B114,"* La variable Pueblos Originarios no puede ser mayor al Total Ambos Sexos.",""))</f>
        <v/>
      </c>
      <c r="CB114" s="29" t="str">
        <f>IF(AND($B114&gt;0,P114="")," * No olvide digitar la variable Migrantes. Digite cero si no tiene.",IF(P114&gt;$B114,"* La variable Migrantes no puede ser mayor al Total Ambos Sexos.",""))</f>
        <v/>
      </c>
      <c r="CK114" s="30">
        <f>IF(AND(B114&gt;0,O114=""),1,IF(O114&gt;B114,1,0))</f>
        <v>0</v>
      </c>
      <c r="CL114" s="30">
        <f>IF(AND(B114&gt;0,P114=""),1,IF(P114&gt;B114,1,0))</f>
        <v>0</v>
      </c>
    </row>
    <row r="115" spans="1:90" ht="21" x14ac:dyDescent="0.25">
      <c r="A115" s="243" t="s">
        <v>136</v>
      </c>
      <c r="B115" s="32">
        <f>SUM(C115:D115)</f>
        <v>0</v>
      </c>
      <c r="C115" s="264">
        <f t="shared" si="45"/>
        <v>0</v>
      </c>
      <c r="D115" s="34">
        <f t="shared" si="45"/>
        <v>0</v>
      </c>
      <c r="E115" s="232"/>
      <c r="F115" s="233"/>
      <c r="G115" s="232"/>
      <c r="H115" s="233"/>
      <c r="I115" s="232"/>
      <c r="J115" s="233"/>
      <c r="K115" s="232"/>
      <c r="L115" s="233"/>
      <c r="M115" s="265"/>
      <c r="N115" s="266"/>
      <c r="O115" s="233"/>
      <c r="P115" s="233"/>
      <c r="Q115" t="str">
        <f>CA115&amp;CB115</f>
        <v/>
      </c>
      <c r="CA115" s="29" t="str">
        <f t="shared" ref="CA115:CA116" si="46">IF(AND($B115&gt;0,O115="")," * No olvide digitar la variable Pueblos Originarios. Digite cero si no tiene.",IF(O115&gt;$B115,"* La variable Pueblos Originarios no puede ser mayor al Total Ambos Sexos.",""))</f>
        <v/>
      </c>
      <c r="CB115" s="29" t="str">
        <f t="shared" ref="CB115:CB116" si="47">IF(AND($B115&gt;0,P115="")," * No olvide digitar la variable Migrantes. Digite cero si no tiene.",IF(P115&gt;$B115,"* La variable Migrantes no puede ser mayor al Total Ambos Sexos.",""))</f>
        <v/>
      </c>
      <c r="CK115" s="30">
        <f>IF(AND(B115&gt;0,O115=""),1,IF(O115&gt;B115,1,0))</f>
        <v>0</v>
      </c>
      <c r="CL115" s="30">
        <f>IF(AND(B115&gt;0,P115=""),1,IF(P115&gt;B115,1,0))</f>
        <v>0</v>
      </c>
    </row>
    <row r="116" spans="1:90" ht="21" x14ac:dyDescent="0.25">
      <c r="A116" s="524" t="s">
        <v>137</v>
      </c>
      <c r="B116" s="525">
        <f>SUM(C116:D116)</f>
        <v>0</v>
      </c>
      <c r="C116" s="526">
        <f t="shared" si="45"/>
        <v>0</v>
      </c>
      <c r="D116" s="527">
        <f t="shared" si="45"/>
        <v>0</v>
      </c>
      <c r="E116" s="528"/>
      <c r="F116" s="529"/>
      <c r="G116" s="528"/>
      <c r="H116" s="273"/>
      <c r="I116" s="528"/>
      <c r="J116" s="529"/>
      <c r="K116" s="528"/>
      <c r="L116" s="529"/>
      <c r="M116" s="530"/>
      <c r="N116" s="275"/>
      <c r="O116" s="529"/>
      <c r="P116" s="529"/>
      <c r="Q116" t="str">
        <f>CA116&amp;CB116</f>
        <v/>
      </c>
      <c r="CA116" s="29" t="str">
        <f t="shared" si="46"/>
        <v/>
      </c>
      <c r="CB116" s="29" t="str">
        <f t="shared" si="47"/>
        <v/>
      </c>
      <c r="CK116" s="30">
        <f>IF(AND(B116&gt;0,O116=""),1,IF(O116&gt;B116,1,0))</f>
        <v>0</v>
      </c>
      <c r="CL116" s="30">
        <f>IF(AND(B116&gt;0,P116=""),1,IF(P116&gt;B116,1,0))</f>
        <v>0</v>
      </c>
    </row>
    <row r="117" spans="1:90" s="11" customFormat="1" ht="12" x14ac:dyDescent="0.2">
      <c r="A117" s="5" t="s">
        <v>138</v>
      </c>
      <c r="D117" s="10"/>
    </row>
    <row r="118" spans="1:90" ht="15" customHeight="1" x14ac:dyDescent="0.25">
      <c r="A118" s="772" t="s">
        <v>139</v>
      </c>
      <c r="B118" s="767" t="s">
        <v>140</v>
      </c>
      <c r="C118" s="831"/>
      <c r="D118" s="769"/>
      <c r="E118" s="832" t="s">
        <v>141</v>
      </c>
    </row>
    <row r="119" spans="1:90" x14ac:dyDescent="0.25">
      <c r="A119" s="972"/>
      <c r="B119" s="257" t="s">
        <v>142</v>
      </c>
      <c r="C119" s="276" t="s">
        <v>143</v>
      </c>
      <c r="D119" s="277" t="s">
        <v>144</v>
      </c>
      <c r="E119" s="833"/>
    </row>
    <row r="120" spans="1:90" x14ac:dyDescent="0.25">
      <c r="A120" s="244" t="s">
        <v>48</v>
      </c>
      <c r="B120" s="278"/>
      <c r="C120" s="279"/>
      <c r="D120" s="280"/>
      <c r="E120" s="281"/>
    </row>
    <row r="121" spans="1:90" s="11" customFormat="1" ht="12" x14ac:dyDescent="0.2">
      <c r="A121" s="520" t="s">
        <v>145</v>
      </c>
      <c r="B121" s="10"/>
      <c r="C121" s="10"/>
      <c r="D121" s="8"/>
      <c r="E121" s="8"/>
      <c r="F121" s="8"/>
      <c r="G121" s="8"/>
      <c r="H121" s="521"/>
      <c r="I121" s="521"/>
      <c r="J121" s="521"/>
    </row>
    <row r="122" spans="1:90" x14ac:dyDescent="0.25">
      <c r="A122" s="752" t="s">
        <v>3</v>
      </c>
      <c r="B122" s="755" t="s">
        <v>5</v>
      </c>
      <c r="C122" s="756"/>
      <c r="D122" s="757"/>
      <c r="E122" s="829" t="s">
        <v>146</v>
      </c>
      <c r="F122" s="829"/>
      <c r="G122" s="829" t="s">
        <v>147</v>
      </c>
      <c r="H122" s="829"/>
      <c r="I122" s="829" t="s">
        <v>148</v>
      </c>
      <c r="J122" s="829"/>
    </row>
    <row r="123" spans="1:90" x14ac:dyDescent="0.25">
      <c r="A123" s="968"/>
      <c r="B123" s="257" t="s">
        <v>34</v>
      </c>
      <c r="C123" s="276" t="s">
        <v>35</v>
      </c>
      <c r="D123" s="107" t="s">
        <v>36</v>
      </c>
      <c r="E123" s="15" t="s">
        <v>35</v>
      </c>
      <c r="F123" s="107" t="s">
        <v>36</v>
      </c>
      <c r="G123" s="15" t="s">
        <v>35</v>
      </c>
      <c r="H123" s="107" t="s">
        <v>36</v>
      </c>
      <c r="I123" s="15" t="s">
        <v>35</v>
      </c>
      <c r="J123" s="107" t="s">
        <v>36</v>
      </c>
    </row>
    <row r="124" spans="1:90" ht="21" x14ac:dyDescent="0.25">
      <c r="A124" s="115" t="s">
        <v>149</v>
      </c>
      <c r="B124" s="18">
        <f>SUM(C124:D124)</f>
        <v>0</v>
      </c>
      <c r="C124" s="260">
        <f>+E124+G124+I124</f>
        <v>0</v>
      </c>
      <c r="D124" s="20">
        <f>+F124+H124+J124</f>
        <v>0</v>
      </c>
      <c r="E124" s="229"/>
      <c r="F124" s="230"/>
      <c r="G124" s="229"/>
      <c r="H124" s="230"/>
      <c r="I124" s="229"/>
      <c r="J124" s="261"/>
    </row>
    <row r="125" spans="1:90" ht="21" x14ac:dyDescent="0.25">
      <c r="A125" s="282" t="s">
        <v>150</v>
      </c>
      <c r="B125" s="283">
        <f>SUM(C125:D125)</f>
        <v>0</v>
      </c>
      <c r="C125" s="284">
        <f t="shared" ref="C125:D126" si="48">+E125+G125+I125</f>
        <v>0</v>
      </c>
      <c r="D125" s="285">
        <f t="shared" si="48"/>
        <v>0</v>
      </c>
      <c r="E125" s="286"/>
      <c r="F125" s="287"/>
      <c r="G125" s="286"/>
      <c r="H125" s="287"/>
      <c r="I125" s="286"/>
      <c r="J125" s="288"/>
    </row>
    <row r="126" spans="1:90" ht="31.5" x14ac:dyDescent="0.25">
      <c r="A126" s="147" t="s">
        <v>151</v>
      </c>
      <c r="B126" s="525">
        <f>SUM(C126:D126)</f>
        <v>0</v>
      </c>
      <c r="C126" s="526">
        <f t="shared" si="48"/>
        <v>0</v>
      </c>
      <c r="D126" s="527">
        <f t="shared" si="48"/>
        <v>0</v>
      </c>
      <c r="E126" s="528"/>
      <c r="F126" s="529"/>
      <c r="G126" s="528"/>
      <c r="H126" s="273"/>
      <c r="I126" s="528"/>
      <c r="J126" s="529"/>
    </row>
    <row r="127" spans="1:90" s="11" customFormat="1" ht="12" x14ac:dyDescent="0.2">
      <c r="A127" s="520" t="s">
        <v>152</v>
      </c>
      <c r="B127" s="289"/>
      <c r="C127" s="290"/>
      <c r="D127" s="290"/>
      <c r="E127" s="8"/>
      <c r="F127" s="531"/>
      <c r="G127" s="532"/>
      <c r="H127" s="532"/>
    </row>
    <row r="128" spans="1:90" ht="15" customHeight="1" x14ac:dyDescent="0.25">
      <c r="A128" s="757" t="s">
        <v>3</v>
      </c>
      <c r="B128" s="752" t="s">
        <v>48</v>
      </c>
      <c r="C128" s="755" t="s">
        <v>153</v>
      </c>
      <c r="D128" s="757"/>
      <c r="E128" s="755" t="s">
        <v>154</v>
      </c>
      <c r="F128" s="757"/>
      <c r="G128" s="761" t="s">
        <v>155</v>
      </c>
      <c r="H128" s="762"/>
      <c r="I128" s="775"/>
    </row>
    <row r="129" spans="1:93" ht="42" x14ac:dyDescent="0.25">
      <c r="A129" s="971"/>
      <c r="B129" s="968"/>
      <c r="C129" s="15" t="s">
        <v>35</v>
      </c>
      <c r="D129" s="293" t="s">
        <v>36</v>
      </c>
      <c r="E129" s="160" t="s">
        <v>156</v>
      </c>
      <c r="F129" s="107" t="s">
        <v>157</v>
      </c>
      <c r="G129" s="160" t="s">
        <v>158</v>
      </c>
      <c r="H129" s="106" t="s">
        <v>159</v>
      </c>
      <c r="I129" s="107" t="s">
        <v>160</v>
      </c>
    </row>
    <row r="130" spans="1:93" x14ac:dyDescent="0.25">
      <c r="A130" s="294" t="s">
        <v>161</v>
      </c>
      <c r="B130" s="295">
        <f>SUM(C130:D130)</f>
        <v>0</v>
      </c>
      <c r="C130" s="296"/>
      <c r="D130" s="297"/>
      <c r="E130" s="296"/>
      <c r="F130" s="298"/>
      <c r="G130" s="296"/>
      <c r="H130" s="296"/>
      <c r="I130" s="298"/>
    </row>
    <row r="131" spans="1:93" s="11" customFormat="1" ht="12" x14ac:dyDescent="0.2">
      <c r="A131" s="299" t="s">
        <v>162</v>
      </c>
      <c r="C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</row>
    <row r="132" spans="1:93" ht="15" customHeight="1" x14ac:dyDescent="0.25">
      <c r="A132" s="752" t="s">
        <v>3</v>
      </c>
      <c r="B132" s="752" t="s">
        <v>4</v>
      </c>
      <c r="C132" s="755" t="s">
        <v>5</v>
      </c>
      <c r="D132" s="756"/>
      <c r="E132" s="757"/>
      <c r="F132" s="761" t="s">
        <v>6</v>
      </c>
      <c r="G132" s="762"/>
      <c r="H132" s="762"/>
      <c r="I132" s="762"/>
      <c r="J132" s="762"/>
      <c r="K132" s="762"/>
      <c r="L132" s="762"/>
      <c r="M132" s="762"/>
      <c r="N132" s="762"/>
      <c r="O132" s="762"/>
      <c r="P132" s="762"/>
      <c r="Q132" s="762"/>
      <c r="R132" s="762"/>
      <c r="S132" s="762"/>
      <c r="T132" s="762"/>
      <c r="U132" s="762"/>
      <c r="V132" s="762"/>
      <c r="W132" s="762"/>
      <c r="X132" s="762"/>
      <c r="Y132" s="762"/>
      <c r="Z132" s="762"/>
      <c r="AA132" s="762"/>
      <c r="AB132" s="762"/>
      <c r="AC132" s="762"/>
      <c r="AD132" s="762"/>
      <c r="AE132" s="762"/>
      <c r="AF132" s="762"/>
      <c r="AG132" s="762"/>
      <c r="AH132" s="762"/>
      <c r="AI132" s="762"/>
      <c r="AJ132" s="762"/>
      <c r="AK132" s="762"/>
      <c r="AL132" s="762"/>
      <c r="AM132" s="763"/>
      <c r="AN132" s="764" t="s">
        <v>7</v>
      </c>
      <c r="AO132" s="776" t="s">
        <v>163</v>
      </c>
      <c r="AP132" s="776" t="s">
        <v>9</v>
      </c>
      <c r="AQ132" s="776" t="s">
        <v>10</v>
      </c>
      <c r="AR132" s="757" t="s">
        <v>11</v>
      </c>
    </row>
    <row r="133" spans="1:93" x14ac:dyDescent="0.25">
      <c r="A133" s="753"/>
      <c r="B133" s="753"/>
      <c r="C133" s="969"/>
      <c r="D133" s="970"/>
      <c r="E133" s="971"/>
      <c r="F133" s="761" t="s">
        <v>15</v>
      </c>
      <c r="G133" s="775"/>
      <c r="H133" s="761" t="s">
        <v>16</v>
      </c>
      <c r="I133" s="775"/>
      <c r="J133" s="761" t="s">
        <v>17</v>
      </c>
      <c r="K133" s="775"/>
      <c r="L133" s="761" t="s">
        <v>18</v>
      </c>
      <c r="M133" s="775"/>
      <c r="N133" s="761" t="s">
        <v>19</v>
      </c>
      <c r="O133" s="775"/>
      <c r="P133" s="767" t="s">
        <v>20</v>
      </c>
      <c r="Q133" s="768"/>
      <c r="R133" s="767" t="s">
        <v>21</v>
      </c>
      <c r="S133" s="768"/>
      <c r="T133" s="767" t="s">
        <v>22</v>
      </c>
      <c r="U133" s="768"/>
      <c r="V133" s="767" t="s">
        <v>23</v>
      </c>
      <c r="W133" s="768"/>
      <c r="X133" s="767" t="s">
        <v>24</v>
      </c>
      <c r="Y133" s="768"/>
      <c r="Z133" s="767" t="s">
        <v>25</v>
      </c>
      <c r="AA133" s="768"/>
      <c r="AB133" s="767" t="s">
        <v>26</v>
      </c>
      <c r="AC133" s="768"/>
      <c r="AD133" s="767" t="s">
        <v>27</v>
      </c>
      <c r="AE133" s="768"/>
      <c r="AF133" s="767" t="s">
        <v>28</v>
      </c>
      <c r="AG133" s="768"/>
      <c r="AH133" s="767" t="s">
        <v>29</v>
      </c>
      <c r="AI133" s="768"/>
      <c r="AJ133" s="767" t="s">
        <v>30</v>
      </c>
      <c r="AK133" s="768"/>
      <c r="AL133" s="767" t="s">
        <v>164</v>
      </c>
      <c r="AM133" s="769"/>
      <c r="AN133" s="765"/>
      <c r="AO133" s="777"/>
      <c r="AP133" s="777"/>
      <c r="AQ133" s="777"/>
      <c r="AR133" s="779"/>
    </row>
    <row r="134" spans="1:93" x14ac:dyDescent="0.25">
      <c r="A134" s="968"/>
      <c r="B134" s="968"/>
      <c r="C134" s="12" t="s">
        <v>34</v>
      </c>
      <c r="D134" s="13" t="s">
        <v>35</v>
      </c>
      <c r="E134" s="14" t="s">
        <v>36</v>
      </c>
      <c r="F134" s="15" t="s">
        <v>35</v>
      </c>
      <c r="G134" s="14" t="s">
        <v>36</v>
      </c>
      <c r="H134" s="15" t="s">
        <v>35</v>
      </c>
      <c r="I134" s="14" t="s">
        <v>36</v>
      </c>
      <c r="J134" s="15" t="s">
        <v>35</v>
      </c>
      <c r="K134" s="14" t="s">
        <v>36</v>
      </c>
      <c r="L134" s="15" t="s">
        <v>35</v>
      </c>
      <c r="M134" s="14" t="s">
        <v>36</v>
      </c>
      <c r="N134" s="15" t="s">
        <v>35</v>
      </c>
      <c r="O134" s="14" t="s">
        <v>36</v>
      </c>
      <c r="P134" s="15" t="s">
        <v>35</v>
      </c>
      <c r="Q134" s="14" t="s">
        <v>36</v>
      </c>
      <c r="R134" s="15" t="s">
        <v>35</v>
      </c>
      <c r="S134" s="14" t="s">
        <v>36</v>
      </c>
      <c r="T134" s="15" t="s">
        <v>35</v>
      </c>
      <c r="U134" s="14" t="s">
        <v>36</v>
      </c>
      <c r="V134" s="15" t="s">
        <v>35</v>
      </c>
      <c r="W134" s="14" t="s">
        <v>36</v>
      </c>
      <c r="X134" s="15" t="s">
        <v>35</v>
      </c>
      <c r="Y134" s="14" t="s">
        <v>36</v>
      </c>
      <c r="Z134" s="15" t="s">
        <v>35</v>
      </c>
      <c r="AA134" s="14" t="s">
        <v>36</v>
      </c>
      <c r="AB134" s="15" t="s">
        <v>35</v>
      </c>
      <c r="AC134" s="14" t="s">
        <v>36</v>
      </c>
      <c r="AD134" s="15" t="s">
        <v>35</v>
      </c>
      <c r="AE134" s="14" t="s">
        <v>36</v>
      </c>
      <c r="AF134" s="15" t="s">
        <v>35</v>
      </c>
      <c r="AG134" s="14" t="s">
        <v>36</v>
      </c>
      <c r="AH134" s="15" t="s">
        <v>35</v>
      </c>
      <c r="AI134" s="14" t="s">
        <v>36</v>
      </c>
      <c r="AJ134" s="15" t="s">
        <v>35</v>
      </c>
      <c r="AK134" s="14" t="s">
        <v>36</v>
      </c>
      <c r="AL134" s="15" t="s">
        <v>35</v>
      </c>
      <c r="AM134" s="16" t="s">
        <v>36</v>
      </c>
      <c r="AN134" s="766"/>
      <c r="AO134" s="778"/>
      <c r="AP134" s="778"/>
      <c r="AQ134" s="778"/>
      <c r="AR134" s="971"/>
    </row>
    <row r="135" spans="1:93" x14ac:dyDescent="0.25">
      <c r="A135" s="836" t="s">
        <v>165</v>
      </c>
      <c r="B135" s="300" t="s">
        <v>166</v>
      </c>
      <c r="C135" s="301">
        <f>SUM(D135+E135)</f>
        <v>21</v>
      </c>
      <c r="D135" s="302">
        <f t="shared" ref="D135:E138" si="49">SUM(F135+H135+J135+L135+N135+P135+R135+T135+V135+X135+Z135+AB135+AD135+AF135+AH135+AJ135+AL135)</f>
        <v>11</v>
      </c>
      <c r="E135" s="303">
        <f t="shared" si="49"/>
        <v>10</v>
      </c>
      <c r="F135" s="21"/>
      <c r="G135" s="23"/>
      <c r="H135" s="21"/>
      <c r="I135" s="23"/>
      <c r="J135" s="21"/>
      <c r="K135" s="23"/>
      <c r="L135" s="21">
        <v>4</v>
      </c>
      <c r="M135" s="23">
        <v>1</v>
      </c>
      <c r="N135" s="21"/>
      <c r="O135" s="23">
        <v>4</v>
      </c>
      <c r="P135" s="21">
        <v>2</v>
      </c>
      <c r="Q135" s="23"/>
      <c r="R135" s="21"/>
      <c r="S135" s="23">
        <v>1</v>
      </c>
      <c r="T135" s="21">
        <v>1</v>
      </c>
      <c r="U135" s="23">
        <v>2</v>
      </c>
      <c r="V135" s="21">
        <v>1</v>
      </c>
      <c r="W135" s="23">
        <v>1</v>
      </c>
      <c r="X135" s="21">
        <v>1</v>
      </c>
      <c r="Y135" s="23">
        <v>1</v>
      </c>
      <c r="Z135" s="21">
        <v>1</v>
      </c>
      <c r="AA135" s="23"/>
      <c r="AB135" s="21"/>
      <c r="AC135" s="23"/>
      <c r="AD135" s="21">
        <v>1</v>
      </c>
      <c r="AE135" s="23"/>
      <c r="AF135" s="21"/>
      <c r="AG135" s="23"/>
      <c r="AH135" s="21"/>
      <c r="AI135" s="23"/>
      <c r="AJ135" s="21"/>
      <c r="AK135" s="23"/>
      <c r="AL135" s="21"/>
      <c r="AM135" s="25"/>
      <c r="AN135" s="26">
        <v>21</v>
      </c>
      <c r="AO135" s="27">
        <v>0</v>
      </c>
      <c r="AP135" s="27">
        <v>0</v>
      </c>
      <c r="AQ135" s="27">
        <v>0</v>
      </c>
      <c r="AR135" s="22">
        <v>0</v>
      </c>
      <c r="AS135" t="str">
        <f>CA135&amp;CB135&amp;CC135&amp;CD135&amp;CE135&amp;CF135&amp;CG135</f>
        <v/>
      </c>
      <c r="CA135" s="29" t="str">
        <f>IF(AND($C135&gt;0,AN135="")," No olvide digitar la variable Beneficiarios. Digite cero si no tiene.",IF(AN135&gt;$C135," *  La variable Beneficiarios no puede ser mayor al Total Ambos sexos.",""))</f>
        <v/>
      </c>
      <c r="CB135" s="29" t="str">
        <f>IF(AND($C135&gt;0,AO135="")," No olvide digitar la variable Niños, Niñas, adolescentes y jóvenes SENAME. Digite cero si no tiene.",IF(AO135&gt;$C135," * La variable Niños, Niñas, adolescentes y jóvenes SENAME no puede ser mayor al Total Ambos sexos.",""))</f>
        <v/>
      </c>
      <c r="CC135" s="29" t="str">
        <f>IF(AND($C135&gt;0,AP135="")," No olvide digitar la variable Niños, Niñas, adolescentes y jóvenes mejor Niñez. Digite cero si no tiene.",IF(AP135&gt;$C135," * La variable Niños, Niñas, adolescentes y jóvenes mejor Niñez no puede ser mayor al Total Ambos sexos.",""))</f>
        <v/>
      </c>
      <c r="CD135" s="29" t="str">
        <f>IF(AND($C135&gt;0,AQ135="")," No olvide digitar la variable Pueblos originarios. Digite cero si no tiene.",IF(AQ135&gt;$C135," * La variable Pueblos originarios no puede ser mayor al Total Ambos sexos.",""))</f>
        <v/>
      </c>
      <c r="CE135" s="29" t="str">
        <f>IF(AND($C135&gt;0,AR135="")," No olvide digitar la variable Migrantes. Digite cero si no tiene.",IF(AR135&gt;$C135," * La variable Migrantes no puede ser mayor al Total Ambos sexos.",""))</f>
        <v/>
      </c>
      <c r="CK135" s="30">
        <f>IF(AND(C135&gt;0,AN135=""),1,IF(AN135&gt;C135,1,0))</f>
        <v>0</v>
      </c>
      <c r="CL135" s="30">
        <f>IF(AND(C135&gt;0,AO135=""),1,IF(AO135&gt;C135,1,0))</f>
        <v>0</v>
      </c>
      <c r="CM135" s="30">
        <f>IF(AND(C135&gt;0,AP135=""),1,IF(AP135&gt;C135,1,0))</f>
        <v>0</v>
      </c>
      <c r="CN135" s="30">
        <f>IF(AND(C135&gt;0,AQ135=""),1,IF(AQ135&gt;C135,1,0))</f>
        <v>0</v>
      </c>
      <c r="CO135" s="30">
        <f>IF(AND(C135&gt;0,AR135=""),1,IF(AR135&gt;C135,1,0))</f>
        <v>0</v>
      </c>
    </row>
    <row r="136" spans="1:93" x14ac:dyDescent="0.25">
      <c r="A136" s="837"/>
      <c r="B136" s="304" t="s">
        <v>167</v>
      </c>
      <c r="C136" s="305">
        <f>SUM(D136+E136)</f>
        <v>1</v>
      </c>
      <c r="D136" s="306">
        <f t="shared" si="49"/>
        <v>0</v>
      </c>
      <c r="E136" s="307">
        <f t="shared" si="49"/>
        <v>1</v>
      </c>
      <c r="F136" s="35"/>
      <c r="G136" s="37"/>
      <c r="H136" s="35"/>
      <c r="I136" s="37"/>
      <c r="J136" s="35"/>
      <c r="K136" s="37">
        <v>1</v>
      </c>
      <c r="L136" s="35"/>
      <c r="M136" s="37"/>
      <c r="N136" s="35"/>
      <c r="O136" s="37"/>
      <c r="P136" s="35"/>
      <c r="Q136" s="37"/>
      <c r="R136" s="35"/>
      <c r="S136" s="37"/>
      <c r="T136" s="35"/>
      <c r="U136" s="37"/>
      <c r="V136" s="35"/>
      <c r="W136" s="37"/>
      <c r="X136" s="35"/>
      <c r="Y136" s="37"/>
      <c r="Z136" s="35"/>
      <c r="AA136" s="37"/>
      <c r="AB136" s="35"/>
      <c r="AC136" s="37"/>
      <c r="AD136" s="35"/>
      <c r="AE136" s="37"/>
      <c r="AF136" s="35"/>
      <c r="AG136" s="37"/>
      <c r="AH136" s="35"/>
      <c r="AI136" s="37"/>
      <c r="AJ136" s="35"/>
      <c r="AK136" s="37"/>
      <c r="AL136" s="35"/>
      <c r="AM136" s="39"/>
      <c r="AN136" s="40">
        <v>1</v>
      </c>
      <c r="AO136" s="41">
        <v>0</v>
      </c>
      <c r="AP136" s="41">
        <v>0</v>
      </c>
      <c r="AQ136" s="41">
        <v>0</v>
      </c>
      <c r="AR136" s="36">
        <v>0</v>
      </c>
      <c r="AS136" t="str">
        <f>CA136&amp;CB136&amp;CC136&amp;CD136&amp;CE136&amp;CF136&amp;CG136</f>
        <v/>
      </c>
      <c r="CA136" s="29" t="str">
        <f t="shared" ref="CA136:CA137" si="50">IF(AND($C136&gt;0,AN136="")," No olvide digitar la variable Beneficiarios. Digite cero si no tiene.",IF(AN136&gt;$C136," *  La variable Beneficiarios no puede ser mayor al Total Ambos sexos.",""))</f>
        <v/>
      </c>
      <c r="CB136" s="29" t="str">
        <f t="shared" ref="CB136:CB137" si="51">IF(AND($C136&gt;0,AO136="")," No olvide digitar la variable Niños, Niñas, adolescentes y jóvenes SENAME. Digite cero si no tiene.",IF(AO136&gt;$C136," * La variable Niños, Niñas, adolescentes y jóvenes SENAME no puede ser mayor al Total Ambos sexos.",""))</f>
        <v/>
      </c>
      <c r="CC136" s="29" t="str">
        <f t="shared" ref="CC136:CC137" si="52">IF(AND($C136&gt;0,AP136="")," No olvide digitar la variable Niños, Niñas, adolescentes y jóvenes mejor Niñez. Digite cero si no tiene.",IF(AP136&gt;$C136," * La variable Niños, Niñas, adolescentes y jóvenes mejor Niñez no puede ser mayor al Total Ambos sexos.",""))</f>
        <v/>
      </c>
      <c r="CD136" s="29" t="str">
        <f t="shared" ref="CD136:CD137" si="53">IF(AND($C136&gt;0,AQ136="")," No olvide digitar la variable Pueblos originarios. Digite cero si no tiene.",IF(AQ136&gt;$C136," * La variable Pueblos originarios no puede ser mayor al Total Ambos sexos.",""))</f>
        <v/>
      </c>
      <c r="CE136" s="29" t="str">
        <f t="shared" ref="CE136:CE137" si="54">IF(AND($C136&gt;0,AR136="")," No olvide digitar la variable Migrantes. Digite cero si no tiene.",IF(AR136&gt;$C136," * La variable Migrantes no puede ser mayor al Total Ambos sexos.",""))</f>
        <v/>
      </c>
      <c r="CK136" s="30">
        <f>IF(AND(C136&gt;0,AN136=""),1,IF(AN136&gt;C136,1,0))</f>
        <v>0</v>
      </c>
      <c r="CL136" s="30">
        <f>IF(AND(C136&gt;0,AO136=""),1,IF(AO136&gt;C136,1,0))</f>
        <v>0</v>
      </c>
      <c r="CM136" s="30">
        <f>IF(AND(C136&gt;0,AP136=""),1,IF(AP136&gt;C136,1,0))</f>
        <v>0</v>
      </c>
      <c r="CN136" s="30">
        <f>IF(AND(C136&gt;0,AQ136=""),1,IF(AQ136&gt;C136,1,0))</f>
        <v>0</v>
      </c>
      <c r="CO136" s="30">
        <f>IF(AND(C136&gt;0,AR136=""),1,IF(AR136&gt;C136,1,0))</f>
        <v>0</v>
      </c>
    </row>
    <row r="137" spans="1:93" x14ac:dyDescent="0.25">
      <c r="A137" s="837"/>
      <c r="B137" s="304" t="s">
        <v>168</v>
      </c>
      <c r="C137" s="305">
        <f>SUM(D137+E137)</f>
        <v>0</v>
      </c>
      <c r="D137" s="306">
        <f t="shared" si="49"/>
        <v>0</v>
      </c>
      <c r="E137" s="307">
        <f t="shared" si="49"/>
        <v>0</v>
      </c>
      <c r="F137" s="95"/>
      <c r="G137" s="96"/>
      <c r="H137" s="95"/>
      <c r="I137" s="96"/>
      <c r="J137" s="95"/>
      <c r="K137" s="96"/>
      <c r="L137" s="95"/>
      <c r="M137" s="96"/>
      <c r="N137" s="95"/>
      <c r="O137" s="96"/>
      <c r="P137" s="95"/>
      <c r="Q137" s="96"/>
      <c r="R137" s="95"/>
      <c r="S137" s="96"/>
      <c r="T137" s="95"/>
      <c r="U137" s="96"/>
      <c r="V137" s="95"/>
      <c r="W137" s="96"/>
      <c r="X137" s="95"/>
      <c r="Y137" s="96"/>
      <c r="Z137" s="95"/>
      <c r="AA137" s="96"/>
      <c r="AB137" s="95"/>
      <c r="AC137" s="96"/>
      <c r="AD137" s="95"/>
      <c r="AE137" s="96"/>
      <c r="AF137" s="95"/>
      <c r="AG137" s="96"/>
      <c r="AH137" s="95"/>
      <c r="AI137" s="96"/>
      <c r="AJ137" s="95"/>
      <c r="AK137" s="96"/>
      <c r="AL137" s="95"/>
      <c r="AM137" s="99"/>
      <c r="AN137" s="100"/>
      <c r="AO137" s="101"/>
      <c r="AP137" s="101"/>
      <c r="AQ137" s="101"/>
      <c r="AR137" s="97"/>
      <c r="AS137" t="str">
        <f>CA137&amp;CB137&amp;CC137&amp;CD137&amp;CE137&amp;CF137&amp;CG137</f>
        <v/>
      </c>
      <c r="CA137" s="29" t="str">
        <f t="shared" si="50"/>
        <v/>
      </c>
      <c r="CB137" s="29" t="str">
        <f t="shared" si="51"/>
        <v/>
      </c>
      <c r="CC137" s="29" t="str">
        <f t="shared" si="52"/>
        <v/>
      </c>
      <c r="CD137" s="29" t="str">
        <f t="shared" si="53"/>
        <v/>
      </c>
      <c r="CE137" s="29" t="str">
        <f t="shared" si="54"/>
        <v/>
      </c>
      <c r="CK137" s="30">
        <f>IF(AND(C137&gt;0,AN137=""),1,IF(AN137&gt;C137,1,0))</f>
        <v>0</v>
      </c>
      <c r="CL137" s="30">
        <f>IF(AND(C137&gt;0,AO137=""),1,IF(AO137&gt;C137,1,0))</f>
        <v>0</v>
      </c>
      <c r="CM137" s="30">
        <f>IF(AND(C137&gt;0,AP137=""),1,IF(AP137&gt;C137,1,0))</f>
        <v>0</v>
      </c>
      <c r="CN137" s="30">
        <f>IF(AND(C137&gt;0,AQ137=""),1,IF(AQ137&gt;C137,1,0))</f>
        <v>0</v>
      </c>
      <c r="CO137" s="30">
        <f>IF(AND(C137&gt;0,AR137=""),1,IF(AR137&gt;C137,1,0))</f>
        <v>0</v>
      </c>
    </row>
    <row r="138" spans="1:93" x14ac:dyDescent="0.25">
      <c r="A138" s="974"/>
      <c r="B138" s="55" t="s">
        <v>48</v>
      </c>
      <c r="C138" s="56">
        <f>SUM(D138+E138)</f>
        <v>22</v>
      </c>
      <c r="D138" s="57">
        <f t="shared" si="49"/>
        <v>11</v>
      </c>
      <c r="E138" s="58">
        <f t="shared" si="49"/>
        <v>11</v>
      </c>
      <c r="F138" s="59">
        <f>SUM(F135:F137)</f>
        <v>0</v>
      </c>
      <c r="G138" s="60">
        <f t="shared" ref="G138:AR138" si="55">SUM(G135:G137)</f>
        <v>0</v>
      </c>
      <c r="H138" s="59">
        <f t="shared" si="55"/>
        <v>0</v>
      </c>
      <c r="I138" s="60">
        <f t="shared" si="55"/>
        <v>0</v>
      </c>
      <c r="J138" s="59">
        <f t="shared" si="55"/>
        <v>0</v>
      </c>
      <c r="K138" s="61">
        <f t="shared" si="55"/>
        <v>1</v>
      </c>
      <c r="L138" s="59">
        <f t="shared" si="55"/>
        <v>4</v>
      </c>
      <c r="M138" s="61">
        <f t="shared" si="55"/>
        <v>1</v>
      </c>
      <c r="N138" s="59">
        <f t="shared" si="55"/>
        <v>0</v>
      </c>
      <c r="O138" s="61">
        <f t="shared" si="55"/>
        <v>4</v>
      </c>
      <c r="P138" s="59">
        <f t="shared" si="55"/>
        <v>2</v>
      </c>
      <c r="Q138" s="61">
        <f t="shared" si="55"/>
        <v>0</v>
      </c>
      <c r="R138" s="59">
        <f t="shared" si="55"/>
        <v>0</v>
      </c>
      <c r="S138" s="61">
        <f t="shared" si="55"/>
        <v>1</v>
      </c>
      <c r="T138" s="59">
        <f t="shared" si="55"/>
        <v>1</v>
      </c>
      <c r="U138" s="61">
        <f t="shared" si="55"/>
        <v>2</v>
      </c>
      <c r="V138" s="59">
        <f t="shared" si="55"/>
        <v>1</v>
      </c>
      <c r="W138" s="61">
        <f t="shared" si="55"/>
        <v>1</v>
      </c>
      <c r="X138" s="59">
        <f t="shared" si="55"/>
        <v>1</v>
      </c>
      <c r="Y138" s="61">
        <f t="shared" si="55"/>
        <v>1</v>
      </c>
      <c r="Z138" s="59">
        <f t="shared" si="55"/>
        <v>1</v>
      </c>
      <c r="AA138" s="61">
        <f t="shared" si="55"/>
        <v>0</v>
      </c>
      <c r="AB138" s="59">
        <f t="shared" si="55"/>
        <v>0</v>
      </c>
      <c r="AC138" s="61">
        <f t="shared" si="55"/>
        <v>0</v>
      </c>
      <c r="AD138" s="59">
        <f t="shared" si="55"/>
        <v>1</v>
      </c>
      <c r="AE138" s="61">
        <f t="shared" si="55"/>
        <v>0</v>
      </c>
      <c r="AF138" s="59">
        <f t="shared" si="55"/>
        <v>0</v>
      </c>
      <c r="AG138" s="61">
        <f t="shared" si="55"/>
        <v>0</v>
      </c>
      <c r="AH138" s="59">
        <f t="shared" si="55"/>
        <v>0</v>
      </c>
      <c r="AI138" s="61">
        <f t="shared" si="55"/>
        <v>0</v>
      </c>
      <c r="AJ138" s="59">
        <f t="shared" si="55"/>
        <v>0</v>
      </c>
      <c r="AK138" s="61">
        <f t="shared" si="55"/>
        <v>0</v>
      </c>
      <c r="AL138" s="62">
        <f t="shared" si="55"/>
        <v>0</v>
      </c>
      <c r="AM138" s="63">
        <f t="shared" si="55"/>
        <v>0</v>
      </c>
      <c r="AN138" s="64">
        <f t="shared" si="55"/>
        <v>22</v>
      </c>
      <c r="AO138" s="65">
        <f t="shared" si="55"/>
        <v>0</v>
      </c>
      <c r="AP138" s="65">
        <f>SUM(AP135:AP137)</f>
        <v>0</v>
      </c>
      <c r="AQ138" s="65">
        <f t="shared" si="55"/>
        <v>0</v>
      </c>
      <c r="AR138" s="60">
        <f t="shared" si="55"/>
        <v>0</v>
      </c>
    </row>
    <row r="139" spans="1:93" s="11" customFormat="1" ht="12" x14ac:dyDescent="0.2">
      <c r="A139" s="533" t="s">
        <v>169</v>
      </c>
      <c r="B139" s="533"/>
      <c r="C139" s="533"/>
      <c r="D139" s="533"/>
      <c r="E139" s="533"/>
      <c r="F139" s="533"/>
      <c r="G139" s="533"/>
      <c r="H139" s="522"/>
      <c r="I139" s="10"/>
    </row>
    <row r="140" spans="1:93" ht="15" customHeight="1" x14ac:dyDescent="0.25">
      <c r="A140" s="752" t="s">
        <v>170</v>
      </c>
      <c r="B140" s="767" t="s">
        <v>171</v>
      </c>
      <c r="C140" s="831"/>
      <c r="D140" s="831"/>
      <c r="E140" s="831"/>
      <c r="F140" s="768"/>
      <c r="G140" s="839" t="s">
        <v>172</v>
      </c>
      <c r="H140" s="842" t="s">
        <v>173</v>
      </c>
      <c r="I140" s="829"/>
    </row>
    <row r="141" spans="1:93" x14ac:dyDescent="0.25">
      <c r="A141" s="753"/>
      <c r="B141" s="783" t="s">
        <v>48</v>
      </c>
      <c r="C141" s="767" t="s">
        <v>174</v>
      </c>
      <c r="D141" s="831"/>
      <c r="E141" s="831"/>
      <c r="F141" s="768"/>
      <c r="G141" s="840"/>
      <c r="H141" s="976"/>
      <c r="I141" s="829"/>
    </row>
    <row r="142" spans="1:93" ht="31.5" x14ac:dyDescent="0.25">
      <c r="A142" s="968"/>
      <c r="B142" s="977"/>
      <c r="C142" s="15" t="s">
        <v>175</v>
      </c>
      <c r="D142" s="160" t="s">
        <v>176</v>
      </c>
      <c r="E142" s="106" t="s">
        <v>177</v>
      </c>
      <c r="F142" s="293" t="s">
        <v>178</v>
      </c>
      <c r="G142" s="975"/>
      <c r="H142" s="309" t="s">
        <v>179</v>
      </c>
      <c r="I142" s="107" t="s">
        <v>172</v>
      </c>
    </row>
    <row r="143" spans="1:93" x14ac:dyDescent="0.25">
      <c r="A143" s="310" t="s">
        <v>180</v>
      </c>
      <c r="B143" s="311">
        <f>SUM(C143:F143)+H143</f>
        <v>0</v>
      </c>
      <c r="C143" s="35"/>
      <c r="D143" s="42"/>
      <c r="E143" s="41"/>
      <c r="F143" s="37"/>
      <c r="G143" s="38"/>
      <c r="H143" s="40">
        <v>0</v>
      </c>
      <c r="I143" s="36"/>
    </row>
    <row r="144" spans="1:93" x14ac:dyDescent="0.25">
      <c r="A144" s="310" t="s">
        <v>16</v>
      </c>
      <c r="B144" s="311">
        <f t="shared" ref="B144:B148" si="56">SUM(C144:F144)+H144</f>
        <v>0</v>
      </c>
      <c r="C144" s="35"/>
      <c r="D144" s="42"/>
      <c r="E144" s="41"/>
      <c r="F144" s="37"/>
      <c r="G144" s="38"/>
      <c r="H144" s="40">
        <v>0</v>
      </c>
      <c r="I144" s="36"/>
    </row>
    <row r="145" spans="1:95" x14ac:dyDescent="0.25">
      <c r="A145" s="312" t="s">
        <v>17</v>
      </c>
      <c r="B145" s="311">
        <f>SUM(C145:F145)+H145</f>
        <v>0</v>
      </c>
      <c r="C145" s="35"/>
      <c r="D145" s="42"/>
      <c r="E145" s="41"/>
      <c r="F145" s="37"/>
      <c r="G145" s="38"/>
      <c r="H145" s="40">
        <v>0</v>
      </c>
      <c r="I145" s="36"/>
    </row>
    <row r="146" spans="1:95" x14ac:dyDescent="0.25">
      <c r="A146" s="312" t="s">
        <v>18</v>
      </c>
      <c r="B146" s="311">
        <f t="shared" si="56"/>
        <v>0</v>
      </c>
      <c r="C146" s="35"/>
      <c r="D146" s="42"/>
      <c r="E146" s="41"/>
      <c r="F146" s="37"/>
      <c r="G146" s="38"/>
      <c r="H146" s="40">
        <v>0</v>
      </c>
      <c r="I146" s="36"/>
    </row>
    <row r="147" spans="1:95" x14ac:dyDescent="0.25">
      <c r="A147" s="310" t="s">
        <v>19</v>
      </c>
      <c r="B147" s="311">
        <f>SUM(C147:F147)+H147</f>
        <v>0</v>
      </c>
      <c r="C147" s="35"/>
      <c r="D147" s="42"/>
      <c r="E147" s="41"/>
      <c r="F147" s="37"/>
      <c r="G147" s="38"/>
      <c r="H147" s="40">
        <v>0</v>
      </c>
      <c r="I147" s="36"/>
    </row>
    <row r="148" spans="1:95" x14ac:dyDescent="0.25">
      <c r="A148" s="310" t="s">
        <v>181</v>
      </c>
      <c r="B148" s="311">
        <f t="shared" si="56"/>
        <v>9</v>
      </c>
      <c r="C148" s="35"/>
      <c r="D148" s="42"/>
      <c r="E148" s="41"/>
      <c r="F148" s="37"/>
      <c r="G148" s="38"/>
      <c r="H148" s="40">
        <v>9</v>
      </c>
      <c r="I148" s="36"/>
    </row>
    <row r="149" spans="1:95" x14ac:dyDescent="0.25">
      <c r="A149" s="313" t="s">
        <v>182</v>
      </c>
      <c r="B149" s="314">
        <f>SUM(C149:F149)+H149</f>
        <v>1</v>
      </c>
      <c r="C149" s="46"/>
      <c r="D149" s="53"/>
      <c r="E149" s="52"/>
      <c r="F149" s="48"/>
      <c r="G149" s="49"/>
      <c r="H149" s="51">
        <v>1</v>
      </c>
      <c r="I149" s="47"/>
    </row>
    <row r="150" spans="1:95" x14ac:dyDescent="0.25">
      <c r="A150" s="534" t="s">
        <v>31</v>
      </c>
      <c r="B150" s="316">
        <f>SUM(C150:F150)+H150</f>
        <v>0</v>
      </c>
      <c r="C150" s="95"/>
      <c r="D150" s="102"/>
      <c r="E150" s="101"/>
      <c r="F150" s="96"/>
      <c r="G150" s="98"/>
      <c r="H150" s="100">
        <v>0</v>
      </c>
      <c r="I150" s="97"/>
    </row>
    <row r="151" spans="1:95" x14ac:dyDescent="0.25">
      <c r="A151" s="1" t="s">
        <v>183</v>
      </c>
    </row>
    <row r="152" spans="1:95" s="11" customFormat="1" ht="12" x14ac:dyDescent="0.2">
      <c r="A152" s="535" t="s">
        <v>184</v>
      </c>
      <c r="B152" s="8"/>
      <c r="C152" s="8"/>
    </row>
    <row r="153" spans="1:95" ht="21" x14ac:dyDescent="0.25">
      <c r="A153" s="318" t="s">
        <v>185</v>
      </c>
      <c r="B153" s="319" t="s">
        <v>186</v>
      </c>
      <c r="C153" s="319" t="s">
        <v>187</v>
      </c>
    </row>
    <row r="154" spans="1:95" ht="21" x14ac:dyDescent="0.25">
      <c r="A154" s="320" t="s">
        <v>188</v>
      </c>
      <c r="B154" s="36"/>
      <c r="C154" s="146"/>
    </row>
    <row r="155" spans="1:95" x14ac:dyDescent="0.25">
      <c r="A155" s="321" t="s">
        <v>189</v>
      </c>
      <c r="B155" s="97"/>
      <c r="C155" s="117"/>
    </row>
    <row r="156" spans="1:95" s="11" customFormat="1" ht="12" x14ac:dyDescent="0.2">
      <c r="A156" s="973" t="s">
        <v>190</v>
      </c>
      <c r="B156" s="973"/>
      <c r="C156" s="973"/>
      <c r="D156" s="973"/>
      <c r="E156" s="973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10"/>
      <c r="Q156" s="10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</row>
    <row r="157" spans="1:95" ht="15" customHeight="1" x14ac:dyDescent="0.25">
      <c r="A157" s="752" t="s">
        <v>3</v>
      </c>
      <c r="B157" s="752" t="s">
        <v>4</v>
      </c>
      <c r="C157" s="755" t="s">
        <v>191</v>
      </c>
      <c r="D157" s="756"/>
      <c r="E157" s="757"/>
      <c r="F157" s="829" t="s">
        <v>6</v>
      </c>
      <c r="G157" s="829"/>
      <c r="H157" s="829"/>
      <c r="I157" s="829"/>
      <c r="J157" s="829"/>
      <c r="K157" s="829"/>
      <c r="L157" s="829"/>
      <c r="M157" s="835"/>
      <c r="N157" s="764" t="s">
        <v>192</v>
      </c>
      <c r="O157" s="776" t="s">
        <v>193</v>
      </c>
      <c r="P157" s="776" t="s">
        <v>194</v>
      </c>
      <c r="Q157" s="850" t="s">
        <v>195</v>
      </c>
      <c r="R157" s="764" t="s">
        <v>7</v>
      </c>
      <c r="S157" s="776" t="s">
        <v>9</v>
      </c>
      <c r="T157" s="776" t="s">
        <v>196</v>
      </c>
      <c r="U157" s="776" t="s">
        <v>10</v>
      </c>
      <c r="V157" s="757" t="s">
        <v>11</v>
      </c>
      <c r="W157" s="761" t="s">
        <v>197</v>
      </c>
      <c r="X157" s="775"/>
    </row>
    <row r="158" spans="1:95" ht="15" customHeight="1" x14ac:dyDescent="0.25">
      <c r="A158" s="753"/>
      <c r="B158" s="753"/>
      <c r="C158" s="969"/>
      <c r="D158" s="970"/>
      <c r="E158" s="971"/>
      <c r="F158" s="829" t="s">
        <v>198</v>
      </c>
      <c r="G158" s="829"/>
      <c r="H158" s="829" t="s">
        <v>199</v>
      </c>
      <c r="I158" s="829"/>
      <c r="J158" s="829" t="s">
        <v>200</v>
      </c>
      <c r="K158" s="829"/>
      <c r="L158" s="829" t="s">
        <v>201</v>
      </c>
      <c r="M158" s="835"/>
      <c r="N158" s="765"/>
      <c r="O158" s="777"/>
      <c r="P158" s="777"/>
      <c r="Q158" s="851"/>
      <c r="R158" s="765"/>
      <c r="S158" s="777"/>
      <c r="T158" s="777"/>
      <c r="U158" s="777"/>
      <c r="V158" s="779"/>
      <c r="W158" s="848" t="s">
        <v>32</v>
      </c>
      <c r="X158" s="757" t="s">
        <v>33</v>
      </c>
    </row>
    <row r="159" spans="1:95" x14ac:dyDescent="0.25">
      <c r="A159" s="968"/>
      <c r="B159" s="968"/>
      <c r="C159" s="12" t="s">
        <v>34</v>
      </c>
      <c r="D159" s="13" t="s">
        <v>35</v>
      </c>
      <c r="E159" s="14" t="s">
        <v>36</v>
      </c>
      <c r="F159" s="15" t="s">
        <v>35</v>
      </c>
      <c r="G159" s="107" t="s">
        <v>36</v>
      </c>
      <c r="H159" s="15" t="s">
        <v>35</v>
      </c>
      <c r="I159" s="107" t="s">
        <v>36</v>
      </c>
      <c r="J159" s="15" t="s">
        <v>35</v>
      </c>
      <c r="K159" s="107" t="s">
        <v>36</v>
      </c>
      <c r="L159" s="15" t="s">
        <v>35</v>
      </c>
      <c r="M159" s="109" t="s">
        <v>36</v>
      </c>
      <c r="N159" s="766"/>
      <c r="O159" s="778"/>
      <c r="P159" s="778"/>
      <c r="Q159" s="980"/>
      <c r="R159" s="766"/>
      <c r="S159" s="778"/>
      <c r="T159" s="778"/>
      <c r="U159" s="778"/>
      <c r="V159" s="971"/>
      <c r="W159" s="979"/>
      <c r="X159" s="971"/>
    </row>
    <row r="160" spans="1:95" x14ac:dyDescent="0.25">
      <c r="A160" s="845" t="s">
        <v>202</v>
      </c>
      <c r="B160" s="17" t="s">
        <v>38</v>
      </c>
      <c r="C160" s="18">
        <f>SUM(D160:E160)</f>
        <v>0</v>
      </c>
      <c r="D160" s="19">
        <f>SUM(F160+H160+J160+L160)</f>
        <v>0</v>
      </c>
      <c r="E160" s="322">
        <f>SUM(G160+I160+K160+M160)</f>
        <v>0</v>
      </c>
      <c r="F160" s="21"/>
      <c r="G160" s="28"/>
      <c r="H160" s="21"/>
      <c r="I160" s="28"/>
      <c r="J160" s="21"/>
      <c r="K160" s="28"/>
      <c r="L160" s="21"/>
      <c r="M160" s="323"/>
      <c r="N160" s="26"/>
      <c r="O160" s="27"/>
      <c r="P160" s="27"/>
      <c r="Q160" s="323"/>
      <c r="R160" s="26"/>
      <c r="S160" s="27"/>
      <c r="T160" s="27"/>
      <c r="U160" s="27"/>
      <c r="V160" s="22"/>
      <c r="W160" s="21"/>
      <c r="X160" s="22"/>
      <c r="Y160" t="str">
        <f>CA160&amp;CB160&amp;CC160&amp;CD160&amp;CE160&amp;CF160&amp;CG160</f>
        <v/>
      </c>
      <c r="CA160" s="29" t="str">
        <f>IF(AND($C160&gt;0,R160="")," * No olvide digitar la variable Beneficiarios. Digite cero si no tiene.",IF(R160&gt;$C160," * La variable Beneficiarios no puede ser mayor al Total Ambos Sexos.",""))</f>
        <v/>
      </c>
      <c r="CB160" s="29" t="str">
        <f>IF(AND($C160&gt;0,S160="")," * No olvide digitar la variable Niños, Niñas, Adolescentes y Jóvenes Mejor Niñez. Digite cero si no tiene.",IF(S160&gt;$C160," * La variable Niños, Niñas, Adolescentes y Jóvenes Mejor Niñez no puede ser mayor al Total Ambos Sexos.",""))</f>
        <v/>
      </c>
      <c r="CC160" s="29" t="str">
        <f>IF(AND($C160&gt;0,T160="")," * No olvide digitar la variable Niños, Niñas, Adolescentes y Jóvenes SENAME. Digite cero si no tiene.",IF(T160&gt;$C160," * La variable Niños, Niñas, Adolescentes y Jóvenes SENAME no puede ser mayor al Total Ambos Sexos.",""))</f>
        <v/>
      </c>
      <c r="CD160" s="29" t="str">
        <f>IF(AND($C160&gt;0,U160="")," * No olvide digitar la variable Pueblos Originarios. Digite cero si no tiene.",IF(U160&gt;$C160," * La variable Pueblos Originarios no puede ser mayor al Total Ambos Sexos.",""))</f>
        <v/>
      </c>
      <c r="CE160" s="29" t="str">
        <f>IF(AND($C160&gt;0,V160="")," * No olvide digitar la variable Migrantes. Digite cero si no tiene.",IF(V160&gt;$C160," * La variable Migrantes no puede ser mayor al Total Ambos Sexos.",""))</f>
        <v/>
      </c>
      <c r="CF160" s="29" t="str">
        <f>IF(AND($E160&gt;0,OR(W160=""))," * No olvide digitar la variable Trans (Masculino). Digite cero si no tiene.",IF((W160)&gt;$E160," * La variable Trans (Masculino) no puede ser mayor al Total Mujeres.",""))</f>
        <v/>
      </c>
      <c r="CG160" s="29" t="str">
        <f>IF(AND($D160&gt;0,OR(X160=""))," * No olvide digitar la variable Trans (Femenino). Digite cero si no tiene.",IF((X160)&gt;$D160," * La variable Trans (Femenino) no puede ser mayor al Total Hombres.",""))</f>
        <v/>
      </c>
      <c r="CK160" s="30">
        <f>IF(AND(C160&gt;0,R160=""),1,IF(R160&gt;C160,1,0))</f>
        <v>0</v>
      </c>
      <c r="CL160" s="30">
        <f>IF(AND(C160&gt;0,S160=""),1,IF(S160&gt;C160,1,0))</f>
        <v>0</v>
      </c>
      <c r="CM160" s="30">
        <f>IF(AND(C160&gt;0,T160=""),1,IF(T160&gt;C160,1,0))</f>
        <v>0</v>
      </c>
      <c r="CN160" s="30">
        <f>IF(AND(C160&gt;0,U160=""),1,IF(U160&gt;C160,1,0))</f>
        <v>0</v>
      </c>
      <c r="CO160" s="30">
        <f>IF(AND(C160&gt;0,V160=""),1,IF(V160&gt;C160,1,0))</f>
        <v>0</v>
      </c>
      <c r="CP160" s="30">
        <f>IF(AND(E160&gt;0,OR(W160="")),1,IF((W160)&gt;E160,1,0))</f>
        <v>0</v>
      </c>
      <c r="CQ160" s="30">
        <f>IF(AND(D160&gt;0,OR(X160="")),1,IF((X160)&gt;D160,1,0))</f>
        <v>0</v>
      </c>
    </row>
    <row r="161" spans="1:95" x14ac:dyDescent="0.25">
      <c r="A161" s="845"/>
      <c r="B161" s="31" t="s">
        <v>203</v>
      </c>
      <c r="C161" s="32">
        <f t="shared" ref="C161:C162" si="57">SUM(D161:E161)</f>
        <v>0</v>
      </c>
      <c r="D161" s="33">
        <f>SUM(F161+H161+J161+L161)</f>
        <v>0</v>
      </c>
      <c r="E161" s="324">
        <f t="shared" ref="E161:E162" si="58">SUM(G161+I161+K161+M161)</f>
        <v>0</v>
      </c>
      <c r="F161" s="35"/>
      <c r="G161" s="42"/>
      <c r="H161" s="35"/>
      <c r="I161" s="42"/>
      <c r="J161" s="35"/>
      <c r="K161" s="42"/>
      <c r="L161" s="35"/>
      <c r="M161" s="325"/>
      <c r="N161" s="40"/>
      <c r="O161" s="41"/>
      <c r="P161" s="41"/>
      <c r="Q161" s="325"/>
      <c r="R161" s="40"/>
      <c r="S161" s="41"/>
      <c r="T161" s="41"/>
      <c r="U161" s="41"/>
      <c r="V161" s="36"/>
      <c r="W161" s="35"/>
      <c r="X161" s="36"/>
      <c r="Y161" t="str">
        <f>CA161&amp;CB161&amp;CC161&amp;CD161&amp;CE161&amp;CF161&amp;CG161</f>
        <v/>
      </c>
      <c r="CA161" s="29" t="str">
        <f t="shared" ref="CA161:CA162" si="59">IF(AND($C161&gt;0,R161="")," * No olvide digitar la variable Beneficiarios. Digite cero si no tiene.",IF(R161&gt;$C161," * La variable Beneficiarios no puede ser mayor al Total Ambos Sexos.",""))</f>
        <v/>
      </c>
      <c r="CB161" s="29" t="str">
        <f t="shared" ref="CB161:CB162" si="60">IF(AND($C161&gt;0,S161="")," * No olvide digitar la variable Niños, Niñas, Adolescentes y Jóvenes Mejor Niñez. Digite cero si no tiene.",IF(S161&gt;$C161," * La variable Niños, Niñas, Adolescentes y Jóvenes Mejor Niñez no puede ser mayor al Total Ambos Sexos.",""))</f>
        <v/>
      </c>
      <c r="CC161" s="29" t="str">
        <f t="shared" ref="CC161:CC162" si="61">IF(AND($C161&gt;0,T161="")," * No olvide digitar la variable Niños, Niñas, Adolescentes y Jóvenes SENAME. Digite cero si no tiene.",IF(T161&gt;$C161," * La variable Niños, Niñas, Adolescentes y Jóvenes SENAME no puede ser mayor al Total Ambos Sexos.",""))</f>
        <v/>
      </c>
      <c r="CD161" s="29" t="str">
        <f t="shared" ref="CD161:CD162" si="62">IF(AND($C161&gt;0,U161="")," * No olvide digitar la variable Pueblos Originarios. Digite cero si no tiene.",IF(U161&gt;$C161," * La variable Pueblos Originarios no puede ser mayor al Total Ambos Sexos.",""))</f>
        <v/>
      </c>
      <c r="CE161" s="29" t="str">
        <f t="shared" ref="CE161:CE162" si="63">IF(AND($C161&gt;0,V161="")," * No olvide digitar la variable Migrantes. Digite cero si no tiene.",IF(V161&gt;$C161," * La variable Migrantes no puede ser mayor al Total Ambos Sexos.",""))</f>
        <v/>
      </c>
      <c r="CF161" s="29" t="str">
        <f t="shared" ref="CF161:CF162" si="64">IF(AND($E161&gt;0,OR(W161=""))," * No olvide digitar la variable Trans (Masculino). Digite cero si no tiene.",IF((W161)&gt;$E161," * La variable Trans (Masculino) no puede ser mayor al Total Mujeres.",""))</f>
        <v/>
      </c>
      <c r="CG161" s="29" t="str">
        <f t="shared" ref="CG161:CG162" si="65">IF(AND($D161&gt;0,OR(X161=""))," * No olvide digitar la variable Trans (Femenino). Digite cero si no tiene.",IF((X161)&gt;$D161," * La variable Trans (Femenino) no puede ser mayor al Total Hombres.",""))</f>
        <v/>
      </c>
      <c r="CK161" s="30">
        <f>IF(AND(C161&gt;0,R161=""),1,IF(R161&gt;C161,1,0))</f>
        <v>0</v>
      </c>
      <c r="CL161" s="30">
        <f>IF(AND(C161&gt;0,S161=""),1,IF(S161&gt;C161,1,0))</f>
        <v>0</v>
      </c>
      <c r="CM161" s="30">
        <f>IF(AND(C161&gt;0,T161=""),1,IF(T161&gt;C161,1,0))</f>
        <v>0</v>
      </c>
      <c r="CN161" s="30">
        <f>IF(AND(C161&gt;0,U161=""),1,IF(U161&gt;C161,1,0))</f>
        <v>0</v>
      </c>
      <c r="CO161" s="30">
        <f>IF(AND(C161&gt;0,V161=""),1,IF(V161&gt;C161,1,0))</f>
        <v>0</v>
      </c>
      <c r="CP161" s="30">
        <f>IF(AND(E161&gt;0,OR(W161="")),1,IF((W161)&gt;E161,1,0))</f>
        <v>0</v>
      </c>
      <c r="CQ161" s="30">
        <f>IF(AND(D161&gt;0,OR(X161="")),1,IF((X161)&gt;D161,1,0))</f>
        <v>0</v>
      </c>
    </row>
    <row r="162" spans="1:95" x14ac:dyDescent="0.25">
      <c r="A162" s="845"/>
      <c r="B162" s="31" t="s">
        <v>176</v>
      </c>
      <c r="C162" s="186">
        <f t="shared" si="57"/>
        <v>0</v>
      </c>
      <c r="D162" s="54">
        <f>SUM(F162+H162+J162+L162)</f>
        <v>0</v>
      </c>
      <c r="E162" s="326">
        <f t="shared" si="58"/>
        <v>0</v>
      </c>
      <c r="F162" s="35"/>
      <c r="G162" s="42"/>
      <c r="H162" s="35"/>
      <c r="I162" s="42"/>
      <c r="J162" s="35"/>
      <c r="K162" s="42"/>
      <c r="L162" s="35"/>
      <c r="M162" s="325"/>
      <c r="N162" s="40"/>
      <c r="O162" s="41"/>
      <c r="P162" s="41"/>
      <c r="Q162" s="325"/>
      <c r="R162" s="40"/>
      <c r="S162" s="41"/>
      <c r="T162" s="41"/>
      <c r="U162" s="41"/>
      <c r="V162" s="36"/>
      <c r="W162" s="35"/>
      <c r="X162" s="36"/>
      <c r="Y162" t="str">
        <f>CA162&amp;CB162&amp;CC162&amp;CD162&amp;CE162&amp;CF162&amp;CG162</f>
        <v/>
      </c>
      <c r="CA162" s="29" t="str">
        <f t="shared" si="59"/>
        <v/>
      </c>
      <c r="CB162" s="29" t="str">
        <f t="shared" si="60"/>
        <v/>
      </c>
      <c r="CC162" s="29" t="str">
        <f t="shared" si="61"/>
        <v/>
      </c>
      <c r="CD162" s="29" t="str">
        <f t="shared" si="62"/>
        <v/>
      </c>
      <c r="CE162" s="29" t="str">
        <f t="shared" si="63"/>
        <v/>
      </c>
      <c r="CF162" s="29" t="str">
        <f t="shared" si="64"/>
        <v/>
      </c>
      <c r="CG162" s="29" t="str">
        <f t="shared" si="65"/>
        <v/>
      </c>
      <c r="CK162" s="30">
        <f>IF(AND(C162&gt;0,R162=""),1,IF(R162&gt;C162,1,0))</f>
        <v>0</v>
      </c>
      <c r="CL162" s="30">
        <f>IF(AND(C162&gt;0,S162=""),1,IF(S162&gt;C162,1,0))</f>
        <v>0</v>
      </c>
      <c r="CM162" s="30">
        <f>IF(AND(C162&gt;0,T162=""),1,IF(T162&gt;C162,1,0))</f>
        <v>0</v>
      </c>
      <c r="CN162" s="30">
        <f>IF(AND(C162&gt;0,U162=""),1,IF(U162&gt;C162,1,0))</f>
        <v>0</v>
      </c>
      <c r="CO162" s="30">
        <f>IF(AND(C162&gt;0,V162=""),1,IF(V162&gt;C162,1,0))</f>
        <v>0</v>
      </c>
      <c r="CP162" s="30">
        <f>IF(AND(E162&gt;0,OR(W162="")),1,IF((W162)&gt;E162,1,0))</f>
        <v>0</v>
      </c>
      <c r="CQ162" s="30">
        <f>IF(AND(D162&gt;0,OR(X162="")),1,IF((X162)&gt;D162,1,0))</f>
        <v>0</v>
      </c>
    </row>
    <row r="163" spans="1:95" x14ac:dyDescent="0.25">
      <c r="A163" s="536"/>
      <c r="B163" s="55" t="s">
        <v>48</v>
      </c>
      <c r="C163" s="56">
        <f>SUM(C160:C162)</f>
        <v>0</v>
      </c>
      <c r="D163" s="57">
        <f t="shared" ref="D163:Q163" si="66">SUM(D160:D162)</f>
        <v>0</v>
      </c>
      <c r="E163" s="328">
        <f t="shared" si="66"/>
        <v>0</v>
      </c>
      <c r="F163" s="59">
        <f t="shared" si="66"/>
        <v>0</v>
      </c>
      <c r="G163" s="66">
        <f t="shared" si="66"/>
        <v>0</v>
      </c>
      <c r="H163" s="59">
        <f t="shared" si="66"/>
        <v>0</v>
      </c>
      <c r="I163" s="66">
        <f t="shared" si="66"/>
        <v>0</v>
      </c>
      <c r="J163" s="59">
        <f t="shared" si="66"/>
        <v>0</v>
      </c>
      <c r="K163" s="66">
        <f t="shared" si="66"/>
        <v>0</v>
      </c>
      <c r="L163" s="59">
        <f t="shared" si="66"/>
        <v>0</v>
      </c>
      <c r="M163" s="123">
        <f t="shared" si="66"/>
        <v>0</v>
      </c>
      <c r="N163" s="64">
        <f t="shared" si="66"/>
        <v>0</v>
      </c>
      <c r="O163" s="65">
        <f t="shared" si="66"/>
        <v>0</v>
      </c>
      <c r="P163" s="65">
        <f t="shared" si="66"/>
        <v>0</v>
      </c>
      <c r="Q163" s="123">
        <f t="shared" si="66"/>
        <v>0</v>
      </c>
      <c r="R163" s="64">
        <f>SUM(R160:R162)</f>
        <v>0</v>
      </c>
      <c r="S163" s="65">
        <f t="shared" ref="S163:X163" si="67">SUM(S160:S162)</f>
        <v>0</v>
      </c>
      <c r="T163" s="65">
        <f t="shared" si="67"/>
        <v>0</v>
      </c>
      <c r="U163" s="65">
        <f t="shared" si="67"/>
        <v>0</v>
      </c>
      <c r="V163" s="60">
        <f t="shared" si="67"/>
        <v>0</v>
      </c>
      <c r="W163" s="59">
        <f t="shared" si="67"/>
        <v>0</v>
      </c>
      <c r="X163" s="60">
        <f t="shared" si="67"/>
        <v>0</v>
      </c>
    </row>
    <row r="164" spans="1:95" ht="15" customHeight="1" x14ac:dyDescent="0.25">
      <c r="A164" s="845" t="s">
        <v>204</v>
      </c>
      <c r="B164" s="17" t="s">
        <v>38</v>
      </c>
      <c r="C164" s="283">
        <f>SUM(D164:E164)</f>
        <v>0</v>
      </c>
      <c r="D164" s="329">
        <f>SUM(F164+H164+J164+L164)</f>
        <v>0</v>
      </c>
      <c r="E164" s="330">
        <f>SUM(G164+I164+K164+M164)</f>
        <v>0</v>
      </c>
      <c r="F164" s="21"/>
      <c r="G164" s="28"/>
      <c r="H164" s="21"/>
      <c r="I164" s="28"/>
      <c r="J164" s="21"/>
      <c r="K164" s="28"/>
      <c r="L164" s="21"/>
      <c r="M164" s="323"/>
      <c r="N164" s="40"/>
      <c r="O164" s="41"/>
      <c r="P164" s="41"/>
      <c r="Q164" s="325"/>
      <c r="R164" s="40"/>
      <c r="S164" s="41"/>
      <c r="T164" s="41"/>
      <c r="U164" s="41"/>
      <c r="V164" s="36"/>
      <c r="W164" s="35"/>
      <c r="X164" s="36"/>
      <c r="Y164" t="str">
        <f>CA164&amp;CB164&amp;CC164&amp;CD164&amp;CE164&amp;CF164&amp;CG164</f>
        <v/>
      </c>
      <c r="CA164" s="29" t="str">
        <f t="shared" ref="CA164:CA166" si="68">IF(AND($C164&gt;0,R164="")," * No olvide digitar la variable Beneficiarios. Digite cero si no tiene.",IF(R164&gt;$C164," * La variable Beneficiarios no puede ser mayor al Total Ambos Sexos.",""))</f>
        <v/>
      </c>
      <c r="CB164" s="29" t="str">
        <f t="shared" ref="CB164:CB166" si="69">IF(AND($C164&gt;0,S164="")," * No olvide digitar la variable Niños, Niñas, Adolescentes y Jóvenes Mejor Niñez. Digite cero si no tiene.",IF(S164&gt;$C164," * La variable Niños, Niñas, Adolescentes y Jóvenes Mejor Niñez no puede ser mayor al Total Ambos Sexos.",""))</f>
        <v/>
      </c>
      <c r="CC164" s="29" t="str">
        <f t="shared" ref="CC164:CC166" si="70">IF(AND($C164&gt;0,T164="")," * No olvide digitar la variable Niños, Niñas, Adolescentes y Jóvenes SENAME. Digite cero si no tiene.",IF(T164&gt;$C164," * La variable Niños, Niñas, Adolescentes y Jóvenes SENAME no puede ser mayor al Total Ambos Sexos.",""))</f>
        <v/>
      </c>
      <c r="CD164" s="29" t="str">
        <f t="shared" ref="CD164:CD166" si="71">IF(AND($C164&gt;0,U164="")," * No olvide digitar la variable Pueblos Originarios. Digite cero si no tiene.",IF(U164&gt;$C164," * La variable Pueblos Originarios no puede ser mayor al Total Ambos Sexos.",""))</f>
        <v/>
      </c>
      <c r="CE164" s="29" t="str">
        <f t="shared" ref="CE164:CE166" si="72">IF(AND($C164&gt;0,V164="")," * No olvide digitar la variable Migrantes. Digite cero si no tiene.",IF(V164&gt;$C164," * La variable Migrantes no puede ser mayor al Total Ambos Sexos.",""))</f>
        <v/>
      </c>
      <c r="CF164" s="29" t="str">
        <f t="shared" ref="CF164:CF166" si="73">IF(AND($E164&gt;0,OR(W164=""))," * No olvide digitar la variable Trans (Masculino). Digite cero si no tiene.",IF((W164)&gt;$E164," * La variable Trans (Masculino) no puede ser mayor al Total Mujeres.",""))</f>
        <v/>
      </c>
      <c r="CG164" s="29" t="str">
        <f t="shared" ref="CG164:CG166" si="74">IF(AND($D164&gt;0,OR(X164=""))," * No olvide digitar la variable Trans (Femenino). Digite cero si no tiene.",IF((X164)&gt;$D164," * La variable Trans (Femenino) no puede ser mayor al Total Hombres.",""))</f>
        <v/>
      </c>
      <c r="CK164" s="30">
        <f>IF(AND(C164&gt;0,R164=""),1,IF(R164&gt;C164,1,0))</f>
        <v>0</v>
      </c>
      <c r="CL164" s="30">
        <f>IF(AND(C164&gt;0,S164=""),1,IF(S164&gt;C164,1,0))</f>
        <v>0</v>
      </c>
      <c r="CM164" s="30">
        <f>IF(AND(C164&gt;0,T164=""),1,IF(T164&gt;C164,1,0))</f>
        <v>0</v>
      </c>
      <c r="CN164" s="30">
        <f>IF(AND(C164&gt;0,U164=""),1,IF(U164&gt;C164,1,0))</f>
        <v>0</v>
      </c>
      <c r="CO164" s="30">
        <f>IF(AND(C164&gt;0,V164=""),1,IF(V164&gt;C164,1,0))</f>
        <v>0</v>
      </c>
      <c r="CP164" s="30">
        <f>IF(AND(E164&gt;0,OR(W164="")),1,IF((W164)&gt;E164,1,0))</f>
        <v>0</v>
      </c>
      <c r="CQ164" s="30">
        <f>IF(AND(D164&gt;0,OR(X164="")),1,IF((X164)&gt;D164,1,0))</f>
        <v>0</v>
      </c>
    </row>
    <row r="165" spans="1:95" x14ac:dyDescent="0.25">
      <c r="A165" s="845"/>
      <c r="B165" s="31" t="s">
        <v>203</v>
      </c>
      <c r="C165" s="32">
        <f t="shared" ref="C165" si="75">SUM(D165:E165)</f>
        <v>0</v>
      </c>
      <c r="D165" s="33">
        <f>SUM(F165+H165+J165+L165)</f>
        <v>0</v>
      </c>
      <c r="E165" s="324">
        <f t="shared" ref="E165:E167" si="76">SUM(G165+I165+K165+M165)</f>
        <v>0</v>
      </c>
      <c r="F165" s="35"/>
      <c r="G165" s="42"/>
      <c r="H165" s="35"/>
      <c r="I165" s="42"/>
      <c r="J165" s="35"/>
      <c r="K165" s="42"/>
      <c r="L165" s="35"/>
      <c r="M165" s="325"/>
      <c r="N165" s="40"/>
      <c r="O165" s="41"/>
      <c r="P165" s="41"/>
      <c r="Q165" s="325"/>
      <c r="R165" s="40"/>
      <c r="S165" s="41"/>
      <c r="T165" s="41"/>
      <c r="U165" s="41"/>
      <c r="V165" s="36"/>
      <c r="W165" s="35"/>
      <c r="X165" s="36"/>
      <c r="Y165" t="str">
        <f>CA165&amp;CB165&amp;CC165&amp;CD165&amp;CE165&amp;CF165&amp;CG165</f>
        <v/>
      </c>
      <c r="CA165" s="29" t="str">
        <f t="shared" si="68"/>
        <v/>
      </c>
      <c r="CB165" s="29" t="str">
        <f t="shared" si="69"/>
        <v/>
      </c>
      <c r="CC165" s="29" t="str">
        <f t="shared" si="70"/>
        <v/>
      </c>
      <c r="CD165" s="29" t="str">
        <f t="shared" si="71"/>
        <v/>
      </c>
      <c r="CE165" s="29" t="str">
        <f t="shared" si="72"/>
        <v/>
      </c>
      <c r="CF165" s="29" t="str">
        <f t="shared" si="73"/>
        <v/>
      </c>
      <c r="CG165" s="29" t="str">
        <f t="shared" si="74"/>
        <v/>
      </c>
      <c r="CK165" s="30">
        <f>IF(AND(C165&gt;0,R165=""),1,IF(R165&gt;C165,1,0))</f>
        <v>0</v>
      </c>
      <c r="CL165" s="30">
        <f>IF(AND(C165&gt;0,S165=""),1,IF(S165&gt;C165,1,0))</f>
        <v>0</v>
      </c>
      <c r="CM165" s="30">
        <f>IF(AND(C165&gt;0,T165=""),1,IF(T165&gt;C165,1,0))</f>
        <v>0</v>
      </c>
      <c r="CN165" s="30">
        <f>IF(AND(C165&gt;0,U165=""),1,IF(U165&gt;C165,1,0))</f>
        <v>0</v>
      </c>
      <c r="CO165" s="30">
        <f>IF(AND(C165&gt;0,V165=""),1,IF(V165&gt;C165,1,0))</f>
        <v>0</v>
      </c>
      <c r="CP165" s="30">
        <f>IF(AND(E165&gt;0,OR(W165="")),1,IF((W165)&gt;E165,1,0))</f>
        <v>0</v>
      </c>
      <c r="CQ165" s="30">
        <f>IF(AND(D165&gt;0,OR(X165="")),1,IF((X165)&gt;D165,1,0))</f>
        <v>0</v>
      </c>
    </row>
    <row r="166" spans="1:95" x14ac:dyDescent="0.25">
      <c r="A166" s="845"/>
      <c r="B166" s="31" t="s">
        <v>176</v>
      </c>
      <c r="C166" s="186">
        <f>SUM(D166:E166)</f>
        <v>0</v>
      </c>
      <c r="D166" s="54">
        <f>SUM(F166+H166+J166+L166)</f>
        <v>0</v>
      </c>
      <c r="E166" s="326">
        <f t="shared" si="76"/>
        <v>0</v>
      </c>
      <c r="F166" s="35"/>
      <c r="G166" s="42"/>
      <c r="H166" s="35"/>
      <c r="I166" s="42"/>
      <c r="J166" s="35"/>
      <c r="K166" s="42"/>
      <c r="L166" s="35"/>
      <c r="M166" s="325"/>
      <c r="N166" s="40"/>
      <c r="O166" s="41"/>
      <c r="P166" s="41"/>
      <c r="Q166" s="325"/>
      <c r="R166" s="40"/>
      <c r="S166" s="41"/>
      <c r="T166" s="41"/>
      <c r="U166" s="41"/>
      <c r="V166" s="36"/>
      <c r="W166" s="35"/>
      <c r="X166" s="36"/>
      <c r="Y166" t="str">
        <f>CA166&amp;CB166&amp;CC166&amp;CD166&amp;CE166&amp;CF166&amp;CG166</f>
        <v/>
      </c>
      <c r="CA166" s="29" t="str">
        <f t="shared" si="68"/>
        <v/>
      </c>
      <c r="CB166" s="29" t="str">
        <f t="shared" si="69"/>
        <v/>
      </c>
      <c r="CC166" s="29" t="str">
        <f t="shared" si="70"/>
        <v/>
      </c>
      <c r="CD166" s="29" t="str">
        <f t="shared" si="71"/>
        <v/>
      </c>
      <c r="CE166" s="29" t="str">
        <f t="shared" si="72"/>
        <v/>
      </c>
      <c r="CF166" s="29" t="str">
        <f t="shared" si="73"/>
        <v/>
      </c>
      <c r="CG166" s="29" t="str">
        <f t="shared" si="74"/>
        <v/>
      </c>
      <c r="CK166" s="30">
        <f>IF(AND(C166&gt;0,R166=""),1,IF(R166&gt;C166,1,0))</f>
        <v>0</v>
      </c>
      <c r="CL166" s="30">
        <f>IF(AND(C166&gt;0,S166=""),1,IF(S166&gt;C166,1,0))</f>
        <v>0</v>
      </c>
      <c r="CM166" s="30">
        <f>IF(AND(C166&gt;0,T166=""),1,IF(T166&gt;C166,1,0))</f>
        <v>0</v>
      </c>
      <c r="CN166" s="30">
        <f>IF(AND(C166&gt;0,U166=""),1,IF(U166&gt;C166,1,0))</f>
        <v>0</v>
      </c>
      <c r="CO166" s="30">
        <f>IF(AND(C166&gt;0,V166=""),1,IF(V166&gt;C166,1,0))</f>
        <v>0</v>
      </c>
      <c r="CP166" s="30">
        <f>IF(AND(E166&gt;0,OR(W166="")),1,IF((W166)&gt;E166,1,0))</f>
        <v>0</v>
      </c>
      <c r="CQ166" s="30">
        <f>IF(AND(D166&gt;0,OR(X166="")),1,IF((X166)&gt;D166,1,0))</f>
        <v>0</v>
      </c>
    </row>
    <row r="167" spans="1:95" x14ac:dyDescent="0.25">
      <c r="A167" s="536"/>
      <c r="B167" s="55" t="s">
        <v>48</v>
      </c>
      <c r="C167" s="186">
        <f>SUM(D167:E167)</f>
        <v>0</v>
      </c>
      <c r="D167" s="54">
        <f>SUM(F167+H167+J167+L167)</f>
        <v>0</v>
      </c>
      <c r="E167" s="326">
        <f t="shared" si="76"/>
        <v>0</v>
      </c>
      <c r="F167" s="59">
        <f t="shared" ref="F167:Q167" si="77">SUM(F164:F166)</f>
        <v>0</v>
      </c>
      <c r="G167" s="66">
        <f t="shared" si="77"/>
        <v>0</v>
      </c>
      <c r="H167" s="59">
        <f t="shared" si="77"/>
        <v>0</v>
      </c>
      <c r="I167" s="66">
        <f t="shared" si="77"/>
        <v>0</v>
      </c>
      <c r="J167" s="59">
        <f t="shared" si="77"/>
        <v>0</v>
      </c>
      <c r="K167" s="66">
        <f t="shared" si="77"/>
        <v>0</v>
      </c>
      <c r="L167" s="59">
        <f t="shared" si="77"/>
        <v>0</v>
      </c>
      <c r="M167" s="123">
        <f t="shared" si="77"/>
        <v>0</v>
      </c>
      <c r="N167" s="64">
        <f t="shared" si="77"/>
        <v>0</v>
      </c>
      <c r="O167" s="65">
        <f t="shared" si="77"/>
        <v>0</v>
      </c>
      <c r="P167" s="65">
        <f t="shared" si="77"/>
        <v>0</v>
      </c>
      <c r="Q167" s="123">
        <f t="shared" si="77"/>
        <v>0</v>
      </c>
      <c r="R167" s="64">
        <f>SUM(R164:R166)</f>
        <v>0</v>
      </c>
      <c r="S167" s="65">
        <f t="shared" ref="S167:X167" si="78">SUM(S164:S166)</f>
        <v>0</v>
      </c>
      <c r="T167" s="65">
        <f t="shared" si="78"/>
        <v>0</v>
      </c>
      <c r="U167" s="65">
        <f t="shared" si="78"/>
        <v>0</v>
      </c>
      <c r="V167" s="60">
        <f t="shared" si="78"/>
        <v>0</v>
      </c>
      <c r="W167" s="59">
        <f t="shared" si="78"/>
        <v>0</v>
      </c>
      <c r="X167" s="60">
        <f t="shared" si="78"/>
        <v>0</v>
      </c>
    </row>
    <row r="168" spans="1:95" x14ac:dyDescent="0.25">
      <c r="A168" s="845" t="s">
        <v>49</v>
      </c>
      <c r="B168" s="845"/>
      <c r="C168" s="186">
        <f>SUM(D168:E168)</f>
        <v>0</v>
      </c>
      <c r="D168" s="54">
        <f>SUM(F168+H168+J168+L168)</f>
        <v>0</v>
      </c>
      <c r="E168" s="326">
        <f>SUM(G168+I168+K168+M168)</f>
        <v>0</v>
      </c>
      <c r="F168" s="69"/>
      <c r="G168" s="70"/>
      <c r="H168" s="69"/>
      <c r="I168" s="70"/>
      <c r="J168" s="69"/>
      <c r="K168" s="70"/>
      <c r="L168" s="69"/>
      <c r="M168" s="331"/>
      <c r="N168" s="74"/>
      <c r="O168" s="75"/>
      <c r="P168" s="75"/>
      <c r="Q168" s="331"/>
      <c r="R168" s="74"/>
      <c r="S168" s="75"/>
      <c r="T168" s="75"/>
      <c r="U168" s="75"/>
      <c r="V168" s="70"/>
      <c r="W168" s="69"/>
      <c r="X168" s="70"/>
      <c r="Y168" t="str">
        <f>CA168&amp;CB168&amp;CC168&amp;CD168&amp;CE168&amp;CF168&amp;CG168</f>
        <v/>
      </c>
      <c r="CA168" s="29" t="str">
        <f>IF(AND($C168&gt;0,R168="")," * No olvide digitar la variable Beneficiarios. Digite cero si no tiene.",IF(R168&gt;$C168," * La variable Beneficiarios no puede ser mayor al Total Ambos Sexos.",""))</f>
        <v/>
      </c>
      <c r="CB168" s="29" t="str">
        <f>IF(AND($C168&gt;0,S168="")," * No olvide digitar la variable Niños, Niñas, Adolescentes y Jóvenes Mejor Niñez. Digite cero si no tiene.",IF(S168&gt;$C168," * La variable Niños, Niñas, Adolescentes y Jóvenes Mejor Niñez no puede ser mayor al Total Ambos Sexos.",""))</f>
        <v/>
      </c>
      <c r="CC168" s="29" t="str">
        <f>IF(AND($C168&gt;0,T168="")," * No olvide digitar la variable Niños, Niñas, Adolescentes y Jóvenes SENAME. Digite cero si no tiene.",IF(T168&gt;$C168," * La variable Niños, Niñas, Adolescentes y Jóvenes SENAME no puede ser mayor al Total Ambos Sexos.",""))</f>
        <v/>
      </c>
      <c r="CD168" s="29" t="str">
        <f>IF(AND($C168&gt;0,U168="")," * No olvide digitar la variable Pueblos Originarios. Digite cero si no tiene.",IF(U168&gt;$C168," * La variable Pueblos Originarios no puede ser mayor al Total Ambos Sexos.",""))</f>
        <v/>
      </c>
      <c r="CE168" s="29" t="str">
        <f>IF(AND($C168&gt;0,V168="")," * No olvide digitar la variable Migrantes. Digite cero si no tiene.",IF(V168&gt;$C168," * La variable Migrantes no puede ser mayor al Total Ambos Sexos.",""))</f>
        <v/>
      </c>
      <c r="CF168" s="29" t="str">
        <f>IF(AND($E168&gt;0,OR(W168=""))," * No olvide digitar la variable Trans (Masculino). Digite cero si no tiene.",IF((W168)&gt;$E168," * La variable Trans (Masculino) no puede ser mayor al Total Mujeres.",""))</f>
        <v/>
      </c>
      <c r="CG168" s="29" t="str">
        <f>IF(AND($D168&gt;0,OR(X168=""))," * No olvide digitar la variable Trans (Femenino). Digite cero si no tiene.",IF((X168)&gt;$D168," * La variable Trans (Femenino) no puede ser mayor al Total Hombres.",""))</f>
        <v/>
      </c>
      <c r="CK168" s="30">
        <f>IF(AND(C168&gt;0,R168=""),1,IF(R168&gt;C168,1,0))</f>
        <v>0</v>
      </c>
      <c r="CL168" s="30">
        <f>IF(AND(C168&gt;0,S168=""),1,IF(S168&gt;C168,1,0))</f>
        <v>0</v>
      </c>
      <c r="CM168" s="30">
        <f>IF(AND(C168&gt;0,T168=""),1,IF(T168&gt;C168,1,0))</f>
        <v>0</v>
      </c>
      <c r="CN168" s="30">
        <f>IF(AND(C168&gt;0,U168=""),1,IF(U168&gt;C168,1,0))</f>
        <v>0</v>
      </c>
      <c r="CO168" s="30">
        <f>IF(AND(C168&gt;0,V168=""),1,IF(V168&gt;C168,1,0))</f>
        <v>0</v>
      </c>
      <c r="CP168" s="30">
        <f>IF(AND(E168&gt;0,OR(W168="")),1,IF((W168)&gt;E168,1,0))</f>
        <v>0</v>
      </c>
      <c r="CQ168" s="30">
        <f>IF(AND(D168&gt;0,OR(X168="")),1,IF((X168)&gt;D168,1,0))</f>
        <v>0</v>
      </c>
    </row>
    <row r="169" spans="1:95" x14ac:dyDescent="0.25">
      <c r="A169" s="103" t="s">
        <v>205</v>
      </c>
      <c r="B169" s="537"/>
      <c r="C169" s="537"/>
      <c r="D169" s="537"/>
    </row>
    <row r="170" spans="1:95" ht="15" customHeight="1" x14ac:dyDescent="0.25">
      <c r="A170" s="772" t="s">
        <v>104</v>
      </c>
      <c r="B170" s="772" t="s">
        <v>105</v>
      </c>
      <c r="C170" s="846" t="s">
        <v>206</v>
      </c>
      <c r="D170" s="853" t="s">
        <v>207</v>
      </c>
    </row>
    <row r="171" spans="1:95" x14ac:dyDescent="0.25">
      <c r="A171" s="972"/>
      <c r="B171" s="972"/>
      <c r="C171" s="978"/>
      <c r="D171" s="854"/>
    </row>
    <row r="172" spans="1:95" x14ac:dyDescent="0.25">
      <c r="A172" s="333" t="s">
        <v>108</v>
      </c>
      <c r="B172" s="228"/>
      <c r="C172" s="229"/>
      <c r="D172" s="230"/>
    </row>
    <row r="173" spans="1:95" x14ac:dyDescent="0.25">
      <c r="A173" s="334" t="s">
        <v>208</v>
      </c>
      <c r="B173" s="231"/>
      <c r="C173" s="232"/>
      <c r="D173" s="233"/>
    </row>
    <row r="174" spans="1:95" x14ac:dyDescent="0.25">
      <c r="A174" s="335" t="s">
        <v>209</v>
      </c>
      <c r="B174" s="238"/>
      <c r="C174" s="239"/>
      <c r="D174" s="240"/>
    </row>
    <row r="175" spans="1:95" x14ac:dyDescent="0.25">
      <c r="A175" s="103" t="s">
        <v>210</v>
      </c>
    </row>
    <row r="176" spans="1:95" ht="15" customHeight="1" x14ac:dyDescent="0.25">
      <c r="A176" s="752" t="s">
        <v>211</v>
      </c>
      <c r="B176" s="755" t="s">
        <v>191</v>
      </c>
      <c r="C176" s="756"/>
      <c r="D176" s="757"/>
      <c r="E176" s="761" t="s">
        <v>6</v>
      </c>
      <c r="F176" s="762"/>
      <c r="G176" s="762"/>
      <c r="H176" s="762"/>
      <c r="I176" s="762"/>
      <c r="J176" s="762"/>
      <c r="K176" s="762"/>
      <c r="L176" s="336"/>
      <c r="M176" s="764" t="s">
        <v>212</v>
      </c>
      <c r="N176" s="757" t="s">
        <v>213</v>
      </c>
    </row>
    <row r="177" spans="1:14" x14ac:dyDescent="0.25">
      <c r="A177" s="753"/>
      <c r="B177" s="969"/>
      <c r="C177" s="970"/>
      <c r="D177" s="971"/>
      <c r="E177" s="761" t="s">
        <v>214</v>
      </c>
      <c r="F177" s="775"/>
      <c r="G177" s="761" t="s">
        <v>215</v>
      </c>
      <c r="H177" s="775"/>
      <c r="I177" s="761" t="s">
        <v>216</v>
      </c>
      <c r="J177" s="775"/>
      <c r="K177" s="761" t="s">
        <v>201</v>
      </c>
      <c r="L177" s="762"/>
      <c r="M177" s="765"/>
      <c r="N177" s="779"/>
    </row>
    <row r="178" spans="1:14" x14ac:dyDescent="0.25">
      <c r="A178" s="968"/>
      <c r="B178" s="12" t="s">
        <v>34</v>
      </c>
      <c r="C178" s="337" t="s">
        <v>35</v>
      </c>
      <c r="D178" s="14" t="s">
        <v>36</v>
      </c>
      <c r="E178" s="15" t="s">
        <v>35</v>
      </c>
      <c r="F178" s="107" t="s">
        <v>36</v>
      </c>
      <c r="G178" s="15" t="s">
        <v>35</v>
      </c>
      <c r="H178" s="107" t="s">
        <v>36</v>
      </c>
      <c r="I178" s="15" t="s">
        <v>35</v>
      </c>
      <c r="J178" s="107" t="s">
        <v>36</v>
      </c>
      <c r="K178" s="15" t="s">
        <v>35</v>
      </c>
      <c r="L178" s="108" t="s">
        <v>36</v>
      </c>
      <c r="M178" s="766"/>
      <c r="N178" s="971"/>
    </row>
    <row r="179" spans="1:14" x14ac:dyDescent="0.25">
      <c r="A179" s="333" t="s">
        <v>217</v>
      </c>
      <c r="B179" s="18">
        <f>SUM(C179:D179)</f>
        <v>0</v>
      </c>
      <c r="C179" s="19">
        <f>SUM(E179+G179+I179+K179)</f>
        <v>0</v>
      </c>
      <c r="D179" s="20">
        <f>SUM(F179+H179+J179+L179)</f>
        <v>0</v>
      </c>
      <c r="E179" s="21"/>
      <c r="F179" s="28"/>
      <c r="G179" s="21"/>
      <c r="H179" s="28"/>
      <c r="I179" s="21"/>
      <c r="J179" s="28"/>
      <c r="K179" s="21"/>
      <c r="L179" s="162"/>
      <c r="M179" s="338"/>
      <c r="N179" s="230"/>
    </row>
    <row r="180" spans="1:14" x14ac:dyDescent="0.25">
      <c r="A180" s="536" t="s">
        <v>218</v>
      </c>
      <c r="B180" s="186">
        <f t="shared" ref="B180" si="79">SUM(C180:D180)</f>
        <v>0</v>
      </c>
      <c r="C180" s="33">
        <f>SUM(E180+G180+I180+K180)</f>
        <v>0</v>
      </c>
      <c r="D180" s="34">
        <f>SUM(F180+H180+J180+L180)</f>
        <v>0</v>
      </c>
      <c r="E180" s="35"/>
      <c r="F180" s="42"/>
      <c r="G180" s="35"/>
      <c r="H180" s="42"/>
      <c r="I180" s="35"/>
      <c r="J180" s="42"/>
      <c r="K180" s="35"/>
      <c r="L180" s="99"/>
      <c r="M180" s="339"/>
      <c r="N180" s="233"/>
    </row>
    <row r="181" spans="1:14" x14ac:dyDescent="0.25">
      <c r="A181" s="538" t="s">
        <v>48</v>
      </c>
      <c r="B181" s="56">
        <f>SUM(B179:B180)</f>
        <v>0</v>
      </c>
      <c r="C181" s="57">
        <f t="shared" ref="C181:N181" si="80">SUM(C179:C180)</f>
        <v>0</v>
      </c>
      <c r="D181" s="341">
        <f t="shared" si="80"/>
        <v>0</v>
      </c>
      <c r="E181" s="56">
        <f>SUM(E179:E180)</f>
        <v>0</v>
      </c>
      <c r="F181" s="341">
        <f t="shared" si="80"/>
        <v>0</v>
      </c>
      <c r="G181" s="56">
        <f t="shared" si="80"/>
        <v>0</v>
      </c>
      <c r="H181" s="341">
        <f t="shared" si="80"/>
        <v>0</v>
      </c>
      <c r="I181" s="56">
        <f t="shared" si="80"/>
        <v>0</v>
      </c>
      <c r="J181" s="341">
        <f t="shared" si="80"/>
        <v>0</v>
      </c>
      <c r="K181" s="56">
        <f t="shared" si="80"/>
        <v>0</v>
      </c>
      <c r="L181" s="341">
        <f t="shared" si="80"/>
        <v>0</v>
      </c>
      <c r="M181" s="342">
        <f t="shared" si="80"/>
        <v>0</v>
      </c>
      <c r="N181" s="58">
        <f t="shared" si="80"/>
        <v>0</v>
      </c>
    </row>
    <row r="205" spans="1:2" x14ac:dyDescent="0.25">
      <c r="A205" s="343">
        <f>SUM(C12:C21,C23:C26,B30:B32,E30:E32,B36:B38,E36:E38,C41:C44,C49:C50,C55:C76,B80:I83,B86:D93,B97:F101,B106:F108,B114:B116,B120:E120,B124:B126,B130,C135:C138,B143:B150,B154:C155,C160:C168,B172:D174,B179:B181)</f>
        <v>1181</v>
      </c>
      <c r="B205" s="344">
        <f>SUM(CK12:CS168)</f>
        <v>0</v>
      </c>
    </row>
  </sheetData>
  <mergeCells count="228">
    <mergeCell ref="A176:A178"/>
    <mergeCell ref="B176:D177"/>
    <mergeCell ref="E176:K176"/>
    <mergeCell ref="M176:M178"/>
    <mergeCell ref="N176:N178"/>
    <mergeCell ref="E177:F177"/>
    <mergeCell ref="G177:H177"/>
    <mergeCell ref="I177:J177"/>
    <mergeCell ref="K177:L177"/>
    <mergeCell ref="A160:A162"/>
    <mergeCell ref="A164:A166"/>
    <mergeCell ref="A168:B168"/>
    <mergeCell ref="A170:A171"/>
    <mergeCell ref="B170:B171"/>
    <mergeCell ref="C170:C171"/>
    <mergeCell ref="U157:U159"/>
    <mergeCell ref="V157:V159"/>
    <mergeCell ref="W157:X157"/>
    <mergeCell ref="F158:G158"/>
    <mergeCell ref="H158:I158"/>
    <mergeCell ref="J158:K158"/>
    <mergeCell ref="L158:M158"/>
    <mergeCell ref="W158:W159"/>
    <mergeCell ref="X158:X159"/>
    <mergeCell ref="O157:O159"/>
    <mergeCell ref="P157:P159"/>
    <mergeCell ref="Q157:Q159"/>
    <mergeCell ref="R157:R159"/>
    <mergeCell ref="S157:S159"/>
    <mergeCell ref="T157:T159"/>
    <mergeCell ref="D170:D171"/>
    <mergeCell ref="AP132:AP134"/>
    <mergeCell ref="AQ132:AQ134"/>
    <mergeCell ref="AR132:AR134"/>
    <mergeCell ref="AN132:AN134"/>
    <mergeCell ref="AO132:AO134"/>
    <mergeCell ref="A156:E156"/>
    <mergeCell ref="A157:A159"/>
    <mergeCell ref="B157:B159"/>
    <mergeCell ref="C157:E158"/>
    <mergeCell ref="F157:M157"/>
    <mergeCell ref="N157:N159"/>
    <mergeCell ref="A135:A138"/>
    <mergeCell ref="A140:A142"/>
    <mergeCell ref="B140:F140"/>
    <mergeCell ref="G140:G142"/>
    <mergeCell ref="H140:I141"/>
    <mergeCell ref="B141:B142"/>
    <mergeCell ref="C141:F141"/>
    <mergeCell ref="F133:G133"/>
    <mergeCell ref="H133:I133"/>
    <mergeCell ref="J133:K133"/>
    <mergeCell ref="L133:M133"/>
    <mergeCell ref="N133:O133"/>
    <mergeCell ref="P133:Q133"/>
    <mergeCell ref="R133:S133"/>
    <mergeCell ref="A132:A134"/>
    <mergeCell ref="B132:B134"/>
    <mergeCell ref="C132:E133"/>
    <mergeCell ref="F132:AM132"/>
    <mergeCell ref="T133:U133"/>
    <mergeCell ref="V133:W133"/>
    <mergeCell ref="X133:Y133"/>
    <mergeCell ref="Z133:AA133"/>
    <mergeCell ref="AB133:AC133"/>
    <mergeCell ref="AD133:AE133"/>
    <mergeCell ref="AF133:AG133"/>
    <mergeCell ref="AH133:AI133"/>
    <mergeCell ref="AJ133:AK133"/>
    <mergeCell ref="AL133:AM133"/>
    <mergeCell ref="G122:H122"/>
    <mergeCell ref="I122:J122"/>
    <mergeCell ref="A128:A129"/>
    <mergeCell ref="B128:B129"/>
    <mergeCell ref="C128:D128"/>
    <mergeCell ref="E128:F128"/>
    <mergeCell ref="G128:I128"/>
    <mergeCell ref="A118:A119"/>
    <mergeCell ref="B118:D118"/>
    <mergeCell ref="E118:E119"/>
    <mergeCell ref="A122:A123"/>
    <mergeCell ref="B122:D122"/>
    <mergeCell ref="E122:F122"/>
    <mergeCell ref="A111:A113"/>
    <mergeCell ref="B111:D112"/>
    <mergeCell ref="E111:M111"/>
    <mergeCell ref="O111:O113"/>
    <mergeCell ref="P111:P113"/>
    <mergeCell ref="E112:F112"/>
    <mergeCell ref="G112:H112"/>
    <mergeCell ref="I112:J112"/>
    <mergeCell ref="K112:L112"/>
    <mergeCell ref="M112:N112"/>
    <mergeCell ref="A104:A105"/>
    <mergeCell ref="B104:B105"/>
    <mergeCell ref="C104:C105"/>
    <mergeCell ref="D104:D105"/>
    <mergeCell ref="E104:E105"/>
    <mergeCell ref="F104:F105"/>
    <mergeCell ref="B78:C78"/>
    <mergeCell ref="D78:E78"/>
    <mergeCell ref="F78:G78"/>
    <mergeCell ref="H78:I78"/>
    <mergeCell ref="A95:A96"/>
    <mergeCell ref="B95:B96"/>
    <mergeCell ref="C95:C96"/>
    <mergeCell ref="D95:D96"/>
    <mergeCell ref="E95:F95"/>
    <mergeCell ref="A61:A62"/>
    <mergeCell ref="A63:A66"/>
    <mergeCell ref="A67:A68"/>
    <mergeCell ref="A69:A70"/>
    <mergeCell ref="A71:A76"/>
    <mergeCell ref="A78:A79"/>
    <mergeCell ref="A55:A60"/>
    <mergeCell ref="AL52:AL54"/>
    <mergeCell ref="AM52:AM54"/>
    <mergeCell ref="F53:G53"/>
    <mergeCell ref="H53:I53"/>
    <mergeCell ref="J53:K53"/>
    <mergeCell ref="L53:M53"/>
    <mergeCell ref="N53:O53"/>
    <mergeCell ref="P53:Q53"/>
    <mergeCell ref="R53:S53"/>
    <mergeCell ref="T53:U53"/>
    <mergeCell ref="A51:M51"/>
    <mergeCell ref="A52:B54"/>
    <mergeCell ref="C52:E53"/>
    <mergeCell ref="F52:AK52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N46:AN48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AF47:AG47"/>
    <mergeCell ref="AH47:AI47"/>
    <mergeCell ref="AJ47:AK47"/>
    <mergeCell ref="A43:A44"/>
    <mergeCell ref="A46:B48"/>
    <mergeCell ref="C46:E47"/>
    <mergeCell ref="F46:AK46"/>
    <mergeCell ref="AL46:AL48"/>
    <mergeCell ref="AM46:AM48"/>
    <mergeCell ref="X47:Y47"/>
    <mergeCell ref="Z47:AA47"/>
    <mergeCell ref="AB47:AC47"/>
    <mergeCell ref="AD47:AE47"/>
    <mergeCell ref="A34:A35"/>
    <mergeCell ref="B34:B35"/>
    <mergeCell ref="C34:D34"/>
    <mergeCell ref="E34:G34"/>
    <mergeCell ref="H34:M34"/>
    <mergeCell ref="A41:A42"/>
    <mergeCell ref="AP28:AP29"/>
    <mergeCell ref="AQ28:AQ29"/>
    <mergeCell ref="AR28:AR29"/>
    <mergeCell ref="R28:S28"/>
    <mergeCell ref="T28:U28"/>
    <mergeCell ref="V28:W28"/>
    <mergeCell ref="X28:Y28"/>
    <mergeCell ref="Z28:AA28"/>
    <mergeCell ref="AB28:AC28"/>
    <mergeCell ref="E28:G28"/>
    <mergeCell ref="H28:I28"/>
    <mergeCell ref="J28:K28"/>
    <mergeCell ref="L28:M28"/>
    <mergeCell ref="N28:O28"/>
    <mergeCell ref="P28:Q28"/>
    <mergeCell ref="AS28:AS29"/>
    <mergeCell ref="AT28:AT29"/>
    <mergeCell ref="AU28:AU29"/>
    <mergeCell ref="AD28:AE28"/>
    <mergeCell ref="AF28:AG28"/>
    <mergeCell ref="AH28:AI28"/>
    <mergeCell ref="AJ28:AK28"/>
    <mergeCell ref="AL28:AM28"/>
    <mergeCell ref="AN28:AO28"/>
    <mergeCell ref="A12:A22"/>
    <mergeCell ref="A23:B23"/>
    <mergeCell ref="A25:A26"/>
    <mergeCell ref="A28:A29"/>
    <mergeCell ref="B28:B29"/>
    <mergeCell ref="C28:D28"/>
    <mergeCell ref="AF10:AG10"/>
    <mergeCell ref="AH10:AI10"/>
    <mergeCell ref="AJ10:AK10"/>
    <mergeCell ref="AT10:AT11"/>
    <mergeCell ref="AU10:AU11"/>
    <mergeCell ref="AV9:AV11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O9:AO11"/>
    <mergeCell ref="AP9:AP11"/>
    <mergeCell ref="AQ9:AQ11"/>
    <mergeCell ref="AR9:AR11"/>
    <mergeCell ref="AS9:AS11"/>
    <mergeCell ref="AT9:AU9"/>
    <mergeCell ref="A6:W6"/>
    <mergeCell ref="A9:A11"/>
    <mergeCell ref="B9:B11"/>
    <mergeCell ref="C9:E10"/>
    <mergeCell ref="F9:AM9"/>
    <mergeCell ref="AN9:AN11"/>
    <mergeCell ref="X10:Y10"/>
    <mergeCell ref="Z10:AA10"/>
    <mergeCell ref="AB10:AC10"/>
    <mergeCell ref="AD10:AE10"/>
    <mergeCell ref="AL10:AM10"/>
  </mergeCells>
  <dataValidations count="4">
    <dataValidation type="whole" allowBlank="1" showInputMessage="1" showErrorMessage="1" sqref="B80:I83" xr:uid="{00000000-0002-0000-0500-000000000000}">
      <formula1>0</formula1>
      <formula2>9.99999999999999E+38</formula2>
    </dataValidation>
    <dataValidation type="whole" allowBlank="1" showInputMessage="1" showErrorMessage="1" sqref="F55:AM76" xr:uid="{00000000-0002-0000-0500-000001000000}">
      <formula1>0</formula1>
      <formula2>9.99999999999999E+36</formula2>
    </dataValidation>
    <dataValidation type="whole" operator="greaterThanOrEqual" allowBlank="1" showInputMessage="1" showErrorMessage="1" sqref="B172:D174 B97:F101 B86:D93 B106:F108 E114:P116 B120:E120 E124:J126 C130:I130 F135:AR137 C143:I150 C41:C44 F49:AN50 B154:C155 F168:X168 F12:AV26 C30:AU31 C36:M37 F160:X162 F164:X166 E179:N180" xr:uid="{00000000-0002-0000-0500-000002000000}">
      <formula1>0</formula1>
    </dataValidation>
    <dataValidation type="whole" allowBlank="1" showInputMessage="1" showErrorMessage="1" sqref="F156:AS156 S157" xr:uid="{00000000-0002-0000-0500-000003000000}">
      <formula1>0</formula1>
      <formula2>1E+30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S205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8.140625" customWidth="1"/>
    <col min="2" max="2" width="32.140625" customWidth="1"/>
    <col min="3" max="4" width="18.85546875" customWidth="1"/>
    <col min="5" max="5" width="17.140625" customWidth="1"/>
    <col min="6" max="6" width="13.85546875" customWidth="1"/>
    <col min="7" max="7" width="14.140625" customWidth="1"/>
    <col min="8" max="8" width="13.42578125" customWidth="1"/>
    <col min="9" max="9" width="13.28515625" customWidth="1"/>
    <col min="10" max="10" width="12.28515625" customWidth="1"/>
    <col min="11" max="11" width="13.42578125" customWidth="1"/>
    <col min="12" max="13" width="12" customWidth="1"/>
    <col min="18" max="45" width="11.42578125" customWidth="1"/>
    <col min="46" max="46" width="11" customWidth="1"/>
    <col min="47" max="78" width="11.42578125" customWidth="1"/>
    <col min="79" max="91" width="11.42578125" hidden="1" customWidth="1"/>
    <col min="92" max="95" width="12.140625" hidden="1" customWidth="1"/>
    <col min="96" max="96" width="12.28515625" hidden="1" customWidth="1"/>
    <col min="97" max="97" width="11.42578125" hidden="1" customWidth="1"/>
    <col min="98" max="148" width="11.42578125" customWidth="1"/>
  </cols>
  <sheetData>
    <row r="1" spans="1:97" x14ac:dyDescent="0.25">
      <c r="A1" s="1" t="s">
        <v>0</v>
      </c>
    </row>
    <row r="2" spans="1:97" x14ac:dyDescent="0.25">
      <c r="A2" s="1" t="str">
        <f>CONCATENATE("COMUNA: ",[7]NOMBRE!B2, " (",[7]NOMBRE!C2,[7]NOMBRE!D2,[7]NOMBRE!E2,[7]NOMBRE!F2,[7]NOMBRE!G2,")")</f>
        <v>COMUNA: LINARES (07401)</v>
      </c>
    </row>
    <row r="3" spans="1:97" x14ac:dyDescent="0.25">
      <c r="A3" s="1" t="str">
        <f>CONCATENATE("ESTABLECIMIENTO/ESTRATEGIA: ", [7]NOMBRE!B3, " (",[7]NOMBRE!C3,[7]NOMBRE!D3,[7]NOMBRE!E3,[7]NOMBRE!F3,[7]NOMBRE!G3,[7]NOMBRE!H3,")")</f>
        <v>ESTABLECIMIENTO/ESTRATEGIA: HOSPITAL PRESIDENTE CARLOS IBAÑEZ DEL CAMPO (116108)</v>
      </c>
    </row>
    <row r="4" spans="1:97" x14ac:dyDescent="0.25">
      <c r="A4" s="1" t="str">
        <f>CONCATENATE("MES: ",[7]NOMBRE!B6, " (",[7]NOMBRE!C6,[7]NOMBRE!D6,")")</f>
        <v>MES: JUNIO (06)</v>
      </c>
    </row>
    <row r="5" spans="1:97" x14ac:dyDescent="0.25">
      <c r="A5" s="1" t="str">
        <f>CONCATENATE("AÑO: ",[7]NOMBRE!B7)</f>
        <v>AÑO: 2025</v>
      </c>
    </row>
    <row r="6" spans="1:97" s="4" customFormat="1" ht="18" customHeight="1" x14ac:dyDescent="0.2">
      <c r="A6" s="751" t="s">
        <v>1</v>
      </c>
      <c r="B6" s="751"/>
      <c r="C6" s="751"/>
      <c r="D6" s="751"/>
      <c r="E6" s="751"/>
      <c r="F6" s="751"/>
      <c r="G6" s="751"/>
      <c r="H6" s="751"/>
      <c r="I6" s="751"/>
      <c r="J6" s="751"/>
      <c r="K6" s="751"/>
      <c r="L6" s="751"/>
      <c r="M6" s="751"/>
      <c r="N6" s="751"/>
      <c r="O6" s="751"/>
      <c r="P6" s="751"/>
      <c r="Q6" s="751"/>
      <c r="R6" s="751"/>
      <c r="S6" s="751"/>
      <c r="T6" s="751"/>
      <c r="U6" s="751"/>
      <c r="V6" s="751"/>
      <c r="W6" s="75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3"/>
      <c r="AR6" s="3"/>
      <c r="AS6" s="3"/>
      <c r="AT6" s="3"/>
      <c r="AU6" s="3"/>
    </row>
    <row r="8" spans="1:97" s="11" customFormat="1" ht="18" customHeight="1" x14ac:dyDescent="0.2">
      <c r="A8" s="5" t="s">
        <v>2</v>
      </c>
      <c r="B8" s="6"/>
      <c r="C8" s="6"/>
      <c r="D8" s="6"/>
      <c r="E8" s="6"/>
      <c r="F8" s="6"/>
      <c r="G8" s="6"/>
      <c r="H8" s="6"/>
      <c r="I8" s="6"/>
      <c r="J8" s="6"/>
      <c r="K8" s="7"/>
      <c r="L8" s="6"/>
      <c r="M8" s="6"/>
      <c r="N8" s="6"/>
      <c r="O8" s="8"/>
      <c r="P8" s="8"/>
      <c r="Q8" s="8"/>
      <c r="R8" s="8"/>
      <c r="S8" s="8"/>
      <c r="T8" s="8"/>
      <c r="U8" s="8"/>
      <c r="V8" s="7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9"/>
      <c r="AQ8" s="9"/>
      <c r="AR8" s="9"/>
      <c r="AS8" s="9"/>
      <c r="AT8" s="9"/>
      <c r="AU8" s="9"/>
      <c r="AV8" s="10"/>
    </row>
    <row r="9" spans="1:97" ht="15" customHeight="1" x14ac:dyDescent="0.25">
      <c r="A9" s="752" t="s">
        <v>3</v>
      </c>
      <c r="B9" s="752" t="s">
        <v>4</v>
      </c>
      <c r="C9" s="755" t="s">
        <v>5</v>
      </c>
      <c r="D9" s="756"/>
      <c r="E9" s="757"/>
      <c r="F9" s="761" t="s">
        <v>6</v>
      </c>
      <c r="G9" s="762"/>
      <c r="H9" s="762"/>
      <c r="I9" s="762"/>
      <c r="J9" s="762"/>
      <c r="K9" s="762"/>
      <c r="L9" s="762"/>
      <c r="M9" s="762"/>
      <c r="N9" s="762"/>
      <c r="O9" s="762"/>
      <c r="P9" s="762"/>
      <c r="Q9" s="762"/>
      <c r="R9" s="762"/>
      <c r="S9" s="762"/>
      <c r="T9" s="762"/>
      <c r="U9" s="762"/>
      <c r="V9" s="762"/>
      <c r="W9" s="762"/>
      <c r="X9" s="762"/>
      <c r="Y9" s="762"/>
      <c r="Z9" s="762"/>
      <c r="AA9" s="762"/>
      <c r="AB9" s="762"/>
      <c r="AC9" s="762"/>
      <c r="AD9" s="762"/>
      <c r="AE9" s="762"/>
      <c r="AF9" s="762"/>
      <c r="AG9" s="762"/>
      <c r="AH9" s="762"/>
      <c r="AI9" s="762"/>
      <c r="AJ9" s="762"/>
      <c r="AK9" s="762"/>
      <c r="AL9" s="762"/>
      <c r="AM9" s="763"/>
      <c r="AN9" s="764" t="s">
        <v>7</v>
      </c>
      <c r="AO9" s="776" t="s">
        <v>8</v>
      </c>
      <c r="AP9" s="776" t="s">
        <v>9</v>
      </c>
      <c r="AQ9" s="757" t="s">
        <v>10</v>
      </c>
      <c r="AR9" s="780" t="s">
        <v>11</v>
      </c>
      <c r="AS9" s="757" t="s">
        <v>12</v>
      </c>
      <c r="AT9" s="783" t="s">
        <v>13</v>
      </c>
      <c r="AU9" s="784"/>
      <c r="AV9" s="772" t="s">
        <v>14</v>
      </c>
    </row>
    <row r="10" spans="1:97" x14ac:dyDescent="0.25">
      <c r="A10" s="753"/>
      <c r="B10" s="753"/>
      <c r="C10" s="969"/>
      <c r="D10" s="970"/>
      <c r="E10" s="971"/>
      <c r="F10" s="761" t="s">
        <v>15</v>
      </c>
      <c r="G10" s="775"/>
      <c r="H10" s="761" t="s">
        <v>16</v>
      </c>
      <c r="I10" s="775"/>
      <c r="J10" s="761" t="s">
        <v>17</v>
      </c>
      <c r="K10" s="775"/>
      <c r="L10" s="761" t="s">
        <v>18</v>
      </c>
      <c r="M10" s="775"/>
      <c r="N10" s="761" t="s">
        <v>19</v>
      </c>
      <c r="O10" s="775"/>
      <c r="P10" s="767" t="s">
        <v>20</v>
      </c>
      <c r="Q10" s="768"/>
      <c r="R10" s="767" t="s">
        <v>21</v>
      </c>
      <c r="S10" s="768"/>
      <c r="T10" s="767" t="s">
        <v>22</v>
      </c>
      <c r="U10" s="768"/>
      <c r="V10" s="767" t="s">
        <v>23</v>
      </c>
      <c r="W10" s="768"/>
      <c r="X10" s="767" t="s">
        <v>24</v>
      </c>
      <c r="Y10" s="768"/>
      <c r="Z10" s="767" t="s">
        <v>25</v>
      </c>
      <c r="AA10" s="768"/>
      <c r="AB10" s="767" t="s">
        <v>26</v>
      </c>
      <c r="AC10" s="768"/>
      <c r="AD10" s="767" t="s">
        <v>27</v>
      </c>
      <c r="AE10" s="768"/>
      <c r="AF10" s="767" t="s">
        <v>28</v>
      </c>
      <c r="AG10" s="768"/>
      <c r="AH10" s="767" t="s">
        <v>29</v>
      </c>
      <c r="AI10" s="768"/>
      <c r="AJ10" s="767" t="s">
        <v>30</v>
      </c>
      <c r="AK10" s="768"/>
      <c r="AL10" s="767" t="s">
        <v>31</v>
      </c>
      <c r="AM10" s="769"/>
      <c r="AN10" s="765"/>
      <c r="AO10" s="777"/>
      <c r="AP10" s="777"/>
      <c r="AQ10" s="779"/>
      <c r="AR10" s="781"/>
      <c r="AS10" s="779"/>
      <c r="AT10" s="770" t="s">
        <v>32</v>
      </c>
      <c r="AU10" s="771" t="s">
        <v>33</v>
      </c>
      <c r="AV10" s="773"/>
    </row>
    <row r="11" spans="1:97" ht="19.5" customHeight="1" x14ac:dyDescent="0.25">
      <c r="A11" s="968"/>
      <c r="B11" s="968"/>
      <c r="C11" s="12" t="s">
        <v>34</v>
      </c>
      <c r="D11" s="13" t="s">
        <v>35</v>
      </c>
      <c r="E11" s="14" t="s">
        <v>36</v>
      </c>
      <c r="F11" s="15" t="s">
        <v>35</v>
      </c>
      <c r="G11" s="14" t="s">
        <v>36</v>
      </c>
      <c r="H11" s="15" t="s">
        <v>35</v>
      </c>
      <c r="I11" s="14" t="s">
        <v>36</v>
      </c>
      <c r="J11" s="15" t="s">
        <v>35</v>
      </c>
      <c r="K11" s="14" t="s">
        <v>36</v>
      </c>
      <c r="L11" s="15" t="s">
        <v>35</v>
      </c>
      <c r="M11" s="14" t="s">
        <v>36</v>
      </c>
      <c r="N11" s="15" t="s">
        <v>35</v>
      </c>
      <c r="O11" s="14" t="s">
        <v>36</v>
      </c>
      <c r="P11" s="15" t="s">
        <v>35</v>
      </c>
      <c r="Q11" s="14" t="s">
        <v>36</v>
      </c>
      <c r="R11" s="15" t="s">
        <v>35</v>
      </c>
      <c r="S11" s="14" t="s">
        <v>36</v>
      </c>
      <c r="T11" s="15" t="s">
        <v>35</v>
      </c>
      <c r="U11" s="14" t="s">
        <v>36</v>
      </c>
      <c r="V11" s="15" t="s">
        <v>35</v>
      </c>
      <c r="W11" s="14" t="s">
        <v>36</v>
      </c>
      <c r="X11" s="15" t="s">
        <v>35</v>
      </c>
      <c r="Y11" s="14" t="s">
        <v>36</v>
      </c>
      <c r="Z11" s="15" t="s">
        <v>35</v>
      </c>
      <c r="AA11" s="14" t="s">
        <v>36</v>
      </c>
      <c r="AB11" s="15" t="s">
        <v>35</v>
      </c>
      <c r="AC11" s="14" t="s">
        <v>36</v>
      </c>
      <c r="AD11" s="15" t="s">
        <v>35</v>
      </c>
      <c r="AE11" s="14" t="s">
        <v>36</v>
      </c>
      <c r="AF11" s="15" t="s">
        <v>35</v>
      </c>
      <c r="AG11" s="14" t="s">
        <v>36</v>
      </c>
      <c r="AH11" s="15" t="s">
        <v>35</v>
      </c>
      <c r="AI11" s="14" t="s">
        <v>36</v>
      </c>
      <c r="AJ11" s="15" t="s">
        <v>35</v>
      </c>
      <c r="AK11" s="14" t="s">
        <v>36</v>
      </c>
      <c r="AL11" s="15" t="s">
        <v>35</v>
      </c>
      <c r="AM11" s="16" t="s">
        <v>36</v>
      </c>
      <c r="AN11" s="766"/>
      <c r="AO11" s="778"/>
      <c r="AP11" s="778"/>
      <c r="AQ11" s="971"/>
      <c r="AR11" s="981"/>
      <c r="AS11" s="971"/>
      <c r="AT11" s="770"/>
      <c r="AU11" s="771"/>
      <c r="AV11" s="972"/>
    </row>
    <row r="12" spans="1:97" ht="15" customHeight="1" x14ac:dyDescent="0.25">
      <c r="A12" s="785" t="s">
        <v>37</v>
      </c>
      <c r="B12" s="17" t="s">
        <v>38</v>
      </c>
      <c r="C12" s="18">
        <f>SUM(D12+E12)</f>
        <v>0</v>
      </c>
      <c r="D12" s="19">
        <f>SUM(F12+H12+J12+L12+N12+P12+R12+T12+V12+X12+Z12+AB12+AD12+AF12+AH12+AJ12+AL12)</f>
        <v>0</v>
      </c>
      <c r="E12" s="20">
        <f>SUM(G12+I12+K12+M12+O12+Q12+S12+U12+W12+Y12+AA12+AC12+AE12+AG12+AI12+AK12+AM12)</f>
        <v>0</v>
      </c>
      <c r="F12" s="21"/>
      <c r="G12" s="22"/>
      <c r="H12" s="21"/>
      <c r="I12" s="22"/>
      <c r="J12" s="21"/>
      <c r="K12" s="23"/>
      <c r="L12" s="21"/>
      <c r="M12" s="23"/>
      <c r="N12" s="21"/>
      <c r="O12" s="23"/>
      <c r="P12" s="21"/>
      <c r="Q12" s="23"/>
      <c r="R12" s="21"/>
      <c r="S12" s="23"/>
      <c r="T12" s="21"/>
      <c r="U12" s="23"/>
      <c r="V12" s="21"/>
      <c r="W12" s="23"/>
      <c r="X12" s="21"/>
      <c r="Y12" s="23"/>
      <c r="Z12" s="21"/>
      <c r="AA12" s="23"/>
      <c r="AB12" s="21"/>
      <c r="AC12" s="23"/>
      <c r="AD12" s="21"/>
      <c r="AE12" s="23"/>
      <c r="AF12" s="21"/>
      <c r="AG12" s="23"/>
      <c r="AH12" s="21"/>
      <c r="AI12" s="23"/>
      <c r="AJ12" s="21"/>
      <c r="AK12" s="23"/>
      <c r="AL12" s="24"/>
      <c r="AM12" s="25"/>
      <c r="AN12" s="26">
        <v>0</v>
      </c>
      <c r="AO12" s="27"/>
      <c r="AP12" s="27"/>
      <c r="AQ12" s="22"/>
      <c r="AR12" s="28"/>
      <c r="AS12" s="22"/>
      <c r="AT12" s="21"/>
      <c r="AU12" s="23"/>
      <c r="AV12" s="22"/>
      <c r="AW12" t="str">
        <f>CA12&amp;CB12&amp;CC12&amp;CD12&amp;CE12&amp;CF12&amp;CG12&amp;CH12&amp;CI12</f>
        <v/>
      </c>
      <c r="CA12" s="29" t="str">
        <f>IF(AND($C12&gt;0,AN12="")," * No olvide digitar la variable Beneficiarios. Digite Cero si no tiene.",IF(AN12&gt;$C12," * La variable Beneficiarios No puede ser mayor al Total Ambos Sexos.",""))</f>
        <v/>
      </c>
      <c r="CB12" s="29" t="str">
        <f>IF(AND($C12&gt;0,AO12="")," * No olvide digitar la variable Niños, Niñas, adolescentes y Jóvenes SENAME. Digite Cero si no tiene.",IF(AO12&gt;$C12," * La variable Niños, Niñas, adolescentes y Jóvenes SENAME No puede ser mayor al Total Ambos Sexos.",""))</f>
        <v/>
      </c>
      <c r="CC12" s="29" t="str">
        <f>IF(AND($C12&gt;0,AP12="")," * No olvide digitar la variable Niños, Niñas, adolescentes y Jóvenes Mejor Niñez. Digite Cero si no tiene.",IF(AP12&gt;$C12," * La variable Niños, Niñas, adolescentes y Jóvenes Mejor Niñez No puede ser mayor al Total Ambos Sexos.",""))</f>
        <v/>
      </c>
      <c r="CD12" s="29" t="str">
        <f>IF(AND($C12&gt;0,AQ12="")," * No olvide digitar la variable Pueblos originarios. Digite Cero si no tiene.",IF(AQ12&gt;$C12," * La variable Pueblos Originarios No puede ser mayor al Total Ambos Sexos.",""))</f>
        <v/>
      </c>
      <c r="CE12" s="29" t="str">
        <f>IF(AND($C12&gt;0,AR12="")," * No olvide digitar la variable Migrantes. Digite Cero si no tiene.",IF(AR12&gt;$C12," * La variable Migrantes No puede ser mayor al Total Ambos Sexos.",""))</f>
        <v/>
      </c>
      <c r="CF12" s="29" t="str">
        <f>IF(AND($C12&gt;0,AS12="")," * No olvide digitar la variable Demencia. Digite Cero si no tiene.",IF(AS12&gt;$C12," * La variable Demencia No puede ser mayor al Total Ambos Sexos.",""))</f>
        <v/>
      </c>
      <c r="CG12" s="29" t="str">
        <f>IF(AND($E12&gt;0,OR(AT12=""))," * No olvide digitar la variable Trans (Masculino). Digite Cero si no tiene.",IF((AT12)&gt;$E12," * La variable Trans (Masculino) No puede ser mayor al Total Mujeres.",""))</f>
        <v/>
      </c>
      <c r="CH12" s="29" t="str">
        <f>IF(AND(D12&gt;0,OR(AU12=""))," * No olvide digitar la variable Trans (Femenino). Digite Cero si no tiene.",IF((AU12)&gt;D12," * La variable Trans (Femenino) No puede ser mayor al Total Hombres.",""))</f>
        <v/>
      </c>
      <c r="CI12" s="29" t="str">
        <f>IF(AND($C12&gt;0,AV12="")," * No olvide digitar la variable Cuidadores de personas con demencia. Digite Cero si no tiene.",IF(AV12&gt;$C12," * La variable Cuidadores de personas con demencia No puede ser mayor al Total Ambos Sexos.",""))</f>
        <v/>
      </c>
      <c r="CK12" s="30">
        <f t="shared" ref="CK12:CP12" si="0">IF(AND($C12&gt;0,AN12=""),1,IF(AN12&gt;$C12,1,0))</f>
        <v>0</v>
      </c>
      <c r="CL12" s="30">
        <f t="shared" si="0"/>
        <v>0</v>
      </c>
      <c r="CM12" s="30">
        <f t="shared" si="0"/>
        <v>0</v>
      </c>
      <c r="CN12" s="30">
        <f t="shared" si="0"/>
        <v>0</v>
      </c>
      <c r="CO12" s="30">
        <f t="shared" si="0"/>
        <v>0</v>
      </c>
      <c r="CP12" s="30">
        <f t="shared" si="0"/>
        <v>0</v>
      </c>
      <c r="CQ12" s="30">
        <f>IF(AND($E12&gt;0,OR(AT12="")),1,IF((AT12)&gt;$E12,1,0))</f>
        <v>0</v>
      </c>
      <c r="CR12" s="30">
        <f>IF(AND($D12&gt;0,OR(AU12="")),1,IF((AU12)&gt;$D12,1,0))</f>
        <v>0</v>
      </c>
      <c r="CS12" s="30">
        <f>IF(AND($C12&gt;0,AV12=""),1,IF(AV12&gt;$C12,1,0))</f>
        <v>0</v>
      </c>
    </row>
    <row r="13" spans="1:97" ht="15" customHeight="1" x14ac:dyDescent="0.25">
      <c r="A13" s="786"/>
      <c r="B13" s="31" t="s">
        <v>39</v>
      </c>
      <c r="C13" s="32">
        <f t="shared" ref="C13:C26" si="1">SUM(D13+E13)</f>
        <v>106</v>
      </c>
      <c r="D13" s="33">
        <f t="shared" ref="D13:E26" si="2">SUM(F13+H13+J13+L13+N13+P13+R13+T13+V13+X13+Z13+AB13+AD13+AF13+AH13+AJ13+AL13)</f>
        <v>15</v>
      </c>
      <c r="E13" s="34">
        <f t="shared" si="2"/>
        <v>91</v>
      </c>
      <c r="F13" s="35">
        <v>0</v>
      </c>
      <c r="G13" s="36">
        <v>0</v>
      </c>
      <c r="H13" s="35">
        <v>0</v>
      </c>
      <c r="I13" s="36">
        <v>1</v>
      </c>
      <c r="J13" s="35">
        <v>4</v>
      </c>
      <c r="K13" s="37">
        <v>39</v>
      </c>
      <c r="L13" s="35">
        <v>7</v>
      </c>
      <c r="M13" s="37">
        <v>33</v>
      </c>
      <c r="N13" s="35">
        <v>1</v>
      </c>
      <c r="O13" s="37">
        <v>7</v>
      </c>
      <c r="P13" s="35">
        <v>1</v>
      </c>
      <c r="Q13" s="37">
        <v>0</v>
      </c>
      <c r="R13" s="35">
        <v>1</v>
      </c>
      <c r="S13" s="37">
        <v>0</v>
      </c>
      <c r="T13" s="35">
        <v>0</v>
      </c>
      <c r="U13" s="37">
        <v>4</v>
      </c>
      <c r="V13" s="35">
        <v>0</v>
      </c>
      <c r="W13" s="37">
        <v>0</v>
      </c>
      <c r="X13" s="35">
        <v>0</v>
      </c>
      <c r="Y13" s="37">
        <v>1</v>
      </c>
      <c r="Z13" s="35">
        <v>0</v>
      </c>
      <c r="AA13" s="37">
        <v>1</v>
      </c>
      <c r="AB13" s="35">
        <v>0</v>
      </c>
      <c r="AC13" s="37">
        <v>2</v>
      </c>
      <c r="AD13" s="35">
        <v>1</v>
      </c>
      <c r="AE13" s="37">
        <v>2</v>
      </c>
      <c r="AF13" s="35">
        <v>0</v>
      </c>
      <c r="AG13" s="37">
        <v>1</v>
      </c>
      <c r="AH13" s="35">
        <v>0</v>
      </c>
      <c r="AI13" s="37">
        <v>0</v>
      </c>
      <c r="AJ13" s="35">
        <v>0</v>
      </c>
      <c r="AK13" s="37">
        <v>0</v>
      </c>
      <c r="AL13" s="38">
        <v>0</v>
      </c>
      <c r="AM13" s="39">
        <v>0</v>
      </c>
      <c r="AN13" s="40">
        <v>106</v>
      </c>
      <c r="AO13" s="41">
        <v>0</v>
      </c>
      <c r="AP13" s="41">
        <v>35</v>
      </c>
      <c r="AQ13" s="36">
        <v>2</v>
      </c>
      <c r="AR13" s="42">
        <v>0</v>
      </c>
      <c r="AS13" s="36">
        <v>0</v>
      </c>
      <c r="AT13" s="35">
        <v>0</v>
      </c>
      <c r="AU13" s="37">
        <v>0</v>
      </c>
      <c r="AV13" s="36">
        <v>0</v>
      </c>
      <c r="AW13" t="str">
        <f t="shared" ref="AW13:AW26" si="3">CA13&amp;CB13&amp;CC13&amp;CD13&amp;CE13&amp;CF13&amp;CG13&amp;CH13&amp;CI13</f>
        <v/>
      </c>
      <c r="CA13" s="29" t="str">
        <f t="shared" ref="CA13:CA21" si="4">IF(AND($C13&gt;0,AN13="")," * No olvide digitar la variable Beneficiarios. Digite Cero si no tiene.",IF(AN13&gt;$C13," * La variable Beneficiarios No puede ser mayor al Total Ambos Sexos.",""))</f>
        <v/>
      </c>
      <c r="CB13" s="29" t="str">
        <f t="shared" ref="CB13:CB21" si="5">IF(AND($C13&gt;0,AO13="")," * No olvide digitar la variable Niños, Niñas, adolescentes y Jóvenes SENAME. Digite Cero si no tiene.",IF(AO13&gt;$C13," * La variable Niños, Niñas, adolescentes y Jóvenes SENAME No puede ser mayor al Total Ambos Sexos.",""))</f>
        <v/>
      </c>
      <c r="CC13" s="29" t="str">
        <f t="shared" ref="CC13:CC21" si="6">IF(AND($C13&gt;0,AP13="")," * No olvide digitar la variable Niños, Niñas, adolescentes y Jóvenes Mejor Niñez. Digite Cero si no tiene.",IF(AP13&gt;$C13," * La variable Niños, Niñas, adolescentes y Jóvenes Mejor Niñez No puede ser mayor al Total Ambos Sexos.",""))</f>
        <v/>
      </c>
      <c r="CD13" s="29" t="str">
        <f t="shared" ref="CD13:CD21" si="7">IF(AND($C13&gt;0,AQ13="")," * No olvide digitar la variable Pueblos originarios. Digite Cero si no tiene.",IF(AQ13&gt;$C13," * La variable Pueblos Originarios No puede ser mayor al Total Ambos Sexos.",""))</f>
        <v/>
      </c>
      <c r="CE13" s="29" t="str">
        <f t="shared" ref="CE13:CE21" si="8">IF(AND($C13&gt;0,AR13="")," * No olvide digitar la variable Migrantes. Digite Cero si no tiene.",IF(AR13&gt;$C13," * La variable Migrantes No puede ser mayor al Total Ambos Sexos.",""))</f>
        <v/>
      </c>
      <c r="CF13" s="29" t="str">
        <f t="shared" ref="CF13:CF21" si="9">IF(AND($C13&gt;0,AS13="")," * No olvide digitar la variable Demencia. Digite Cero si no tiene.",IF(AS13&gt;$C13," * La variable Demencia No puede ser mayor al Total Ambos Sexos.",""))</f>
        <v/>
      </c>
      <c r="CG13" s="29" t="str">
        <f t="shared" ref="CG13:CG21" si="10">IF(AND($E13&gt;0,OR(AT13=""))," * No olvide digitar la variable Trans (Masculino). Digite Cero si no tiene.",IF((AT13)&gt;$E13," * La variable Trans (Masculino) No puede ser mayor al Total Mujeres.",""))</f>
        <v/>
      </c>
      <c r="CH13" s="29" t="str">
        <f t="shared" ref="CH13:CH21" si="11">IF(AND(D13&gt;0,OR(AU13=""))," * No olvide digitar la variable Trans (Femenino). Digite Cero si no tiene.",IF((AU13)&gt;D13," * La variable Trans (Femenino) No puede ser mayor al Total Hombres.",""))</f>
        <v/>
      </c>
      <c r="CI13" s="29" t="str">
        <f t="shared" ref="CI13:CI21" si="12">IF(AND($C13&gt;0,AV13="")," * No olvide digitar la variable Cuidadores de personas con demencia. Digite Cero si no tiene.",IF(AV13&gt;$C13," * La variable Cuidadores de personas con demencia No puede ser mayor al Total Ambos Sexos.",""))</f>
        <v/>
      </c>
      <c r="CK13" s="30">
        <f t="shared" ref="CK13:CK21" si="13">IF(AND(C13&gt;0,AN13=""),1,IF(AN13&gt;C13,1,0))</f>
        <v>0</v>
      </c>
      <c r="CL13" s="30">
        <f t="shared" ref="CL13:CL21" si="14">IF(AND(C13&gt;0,AO13=""),1,IF(AO13&gt;C13,1,0))</f>
        <v>0</v>
      </c>
      <c r="CM13" s="30">
        <f t="shared" ref="CM13:CM21" si="15">IF(AND(C13&gt;0,AP13=""),1,IF(AP13&gt;C13,1,0))</f>
        <v>0</v>
      </c>
      <c r="CN13" s="30">
        <f t="shared" ref="CN13:CN21" si="16">IF(AND(C13&gt;0,AQ13=""),1,IF(AQ13&gt;C13,1,0))</f>
        <v>0</v>
      </c>
      <c r="CO13" s="30">
        <f t="shared" ref="CO13:CO21" si="17">IF(AND(C13&gt;0,AR13=""),1,IF(AR13&gt;C13,1,0))</f>
        <v>0</v>
      </c>
      <c r="CP13" s="30">
        <f t="shared" ref="CP13:CP21" si="18">IF(AND(C13&gt;0,AS13=""),1,IF(AS13&gt;C13,1,0))</f>
        <v>0</v>
      </c>
      <c r="CQ13" s="30">
        <f t="shared" ref="CQ13:CQ21" si="19">IF(AND(E13&gt;0,OR(AT13="")),1,IF((AT13)&gt;E13,1,0))</f>
        <v>0</v>
      </c>
      <c r="CR13" s="30">
        <f t="shared" ref="CR13:CR21" si="20">IF(AND(D13&gt;0,OR(AU13="")),1,IF((AU13)&gt;D13,1,0))</f>
        <v>0</v>
      </c>
      <c r="CS13" s="30">
        <f t="shared" ref="CS13:CS26" si="21">IF(AND($C13&gt;0,AV13=""),1,IF(AV13&gt;$C13,1,0))</f>
        <v>0</v>
      </c>
    </row>
    <row r="14" spans="1:97" ht="15" customHeight="1" x14ac:dyDescent="0.25">
      <c r="A14" s="786"/>
      <c r="B14" s="31" t="s">
        <v>40</v>
      </c>
      <c r="C14" s="32">
        <f t="shared" si="1"/>
        <v>223</v>
      </c>
      <c r="D14" s="33">
        <f t="shared" si="2"/>
        <v>103</v>
      </c>
      <c r="E14" s="34">
        <f t="shared" si="2"/>
        <v>120</v>
      </c>
      <c r="F14" s="35">
        <v>0</v>
      </c>
      <c r="G14" s="36">
        <v>0</v>
      </c>
      <c r="H14" s="35">
        <v>0</v>
      </c>
      <c r="I14" s="36">
        <v>0</v>
      </c>
      <c r="J14" s="35">
        <v>0</v>
      </c>
      <c r="K14" s="37">
        <v>0</v>
      </c>
      <c r="L14" s="35">
        <v>1</v>
      </c>
      <c r="M14" s="37">
        <v>1</v>
      </c>
      <c r="N14" s="35">
        <v>7</v>
      </c>
      <c r="O14" s="37">
        <v>13</v>
      </c>
      <c r="P14" s="35">
        <v>8</v>
      </c>
      <c r="Q14" s="37">
        <v>2</v>
      </c>
      <c r="R14" s="35">
        <v>8</v>
      </c>
      <c r="S14" s="37">
        <v>6</v>
      </c>
      <c r="T14" s="35">
        <v>16</v>
      </c>
      <c r="U14" s="37">
        <v>9</v>
      </c>
      <c r="V14" s="35">
        <v>14</v>
      </c>
      <c r="W14" s="37">
        <v>8</v>
      </c>
      <c r="X14" s="35">
        <v>10</v>
      </c>
      <c r="Y14" s="37">
        <v>9</v>
      </c>
      <c r="Z14" s="35">
        <v>10</v>
      </c>
      <c r="AA14" s="37">
        <v>13</v>
      </c>
      <c r="AB14" s="35">
        <v>10</v>
      </c>
      <c r="AC14" s="37">
        <v>18</v>
      </c>
      <c r="AD14" s="35">
        <v>11</v>
      </c>
      <c r="AE14" s="37">
        <v>19</v>
      </c>
      <c r="AF14" s="35">
        <v>3</v>
      </c>
      <c r="AG14" s="37">
        <v>11</v>
      </c>
      <c r="AH14" s="35">
        <v>3</v>
      </c>
      <c r="AI14" s="37">
        <v>9</v>
      </c>
      <c r="AJ14" s="35">
        <v>2</v>
      </c>
      <c r="AK14" s="37">
        <v>0</v>
      </c>
      <c r="AL14" s="38">
        <v>0</v>
      </c>
      <c r="AM14" s="39">
        <v>2</v>
      </c>
      <c r="AN14" s="40">
        <v>223</v>
      </c>
      <c r="AO14" s="41">
        <v>0</v>
      </c>
      <c r="AP14" s="41">
        <v>0</v>
      </c>
      <c r="AQ14" s="36">
        <v>1</v>
      </c>
      <c r="AR14" s="42">
        <v>2</v>
      </c>
      <c r="AS14" s="36">
        <v>0</v>
      </c>
      <c r="AT14" s="35">
        <v>0</v>
      </c>
      <c r="AU14" s="37">
        <v>0</v>
      </c>
      <c r="AV14" s="36">
        <v>0</v>
      </c>
      <c r="AW14" t="str">
        <f t="shared" si="3"/>
        <v/>
      </c>
      <c r="CA14" s="29" t="str">
        <f t="shared" si="4"/>
        <v/>
      </c>
      <c r="CB14" s="29" t="str">
        <f t="shared" si="5"/>
        <v/>
      </c>
      <c r="CC14" s="29" t="str">
        <f t="shared" si="6"/>
        <v/>
      </c>
      <c r="CD14" s="29" t="str">
        <f t="shared" si="7"/>
        <v/>
      </c>
      <c r="CE14" s="29" t="str">
        <f t="shared" si="8"/>
        <v/>
      </c>
      <c r="CF14" s="29" t="str">
        <f t="shared" si="9"/>
        <v/>
      </c>
      <c r="CG14" s="29" t="str">
        <f t="shared" si="10"/>
        <v/>
      </c>
      <c r="CH14" s="29" t="str">
        <f t="shared" si="11"/>
        <v/>
      </c>
      <c r="CI14" s="29" t="str">
        <f t="shared" si="12"/>
        <v/>
      </c>
      <c r="CK14" s="30">
        <f t="shared" si="13"/>
        <v>0</v>
      </c>
      <c r="CL14" s="30">
        <f t="shared" si="14"/>
        <v>0</v>
      </c>
      <c r="CM14" s="30">
        <f t="shared" si="15"/>
        <v>0</v>
      </c>
      <c r="CN14" s="30">
        <f t="shared" si="16"/>
        <v>0</v>
      </c>
      <c r="CO14" s="30">
        <f t="shared" si="17"/>
        <v>0</v>
      </c>
      <c r="CP14" s="30">
        <f t="shared" si="18"/>
        <v>0</v>
      </c>
      <c r="CQ14" s="30">
        <f t="shared" si="19"/>
        <v>0</v>
      </c>
      <c r="CR14" s="30">
        <f t="shared" si="20"/>
        <v>0</v>
      </c>
      <c r="CS14" s="30">
        <f t="shared" si="21"/>
        <v>0</v>
      </c>
    </row>
    <row r="15" spans="1:97" ht="15" customHeight="1" x14ac:dyDescent="0.25">
      <c r="A15" s="786"/>
      <c r="B15" s="31" t="s">
        <v>41</v>
      </c>
      <c r="C15" s="32">
        <f t="shared" si="1"/>
        <v>0</v>
      </c>
      <c r="D15" s="33">
        <f t="shared" si="2"/>
        <v>0</v>
      </c>
      <c r="E15" s="34">
        <f t="shared" si="2"/>
        <v>0</v>
      </c>
      <c r="F15" s="35"/>
      <c r="G15" s="36"/>
      <c r="H15" s="35"/>
      <c r="I15" s="36"/>
      <c r="J15" s="35"/>
      <c r="K15" s="37"/>
      <c r="L15" s="35"/>
      <c r="M15" s="37"/>
      <c r="N15" s="35"/>
      <c r="O15" s="37"/>
      <c r="P15" s="35"/>
      <c r="Q15" s="37"/>
      <c r="R15" s="35"/>
      <c r="S15" s="37"/>
      <c r="T15" s="35"/>
      <c r="U15" s="37"/>
      <c r="V15" s="35"/>
      <c r="W15" s="37"/>
      <c r="X15" s="35"/>
      <c r="Y15" s="37"/>
      <c r="Z15" s="35"/>
      <c r="AA15" s="37"/>
      <c r="AB15" s="35"/>
      <c r="AC15" s="37"/>
      <c r="AD15" s="35"/>
      <c r="AE15" s="37"/>
      <c r="AF15" s="35"/>
      <c r="AG15" s="37"/>
      <c r="AH15" s="35"/>
      <c r="AI15" s="37"/>
      <c r="AJ15" s="35"/>
      <c r="AK15" s="37"/>
      <c r="AL15" s="38"/>
      <c r="AM15" s="39"/>
      <c r="AN15" s="40">
        <v>0</v>
      </c>
      <c r="AO15" s="41"/>
      <c r="AP15" s="41"/>
      <c r="AQ15" s="36"/>
      <c r="AR15" s="42"/>
      <c r="AS15" s="36"/>
      <c r="AT15" s="35"/>
      <c r="AU15" s="37"/>
      <c r="AV15" s="36"/>
      <c r="AW15" t="str">
        <f t="shared" si="3"/>
        <v/>
      </c>
      <c r="CA15" s="29" t="str">
        <f t="shared" si="4"/>
        <v/>
      </c>
      <c r="CB15" s="29" t="str">
        <f t="shared" si="5"/>
        <v/>
      </c>
      <c r="CC15" s="29" t="str">
        <f t="shared" si="6"/>
        <v/>
      </c>
      <c r="CD15" s="29" t="str">
        <f t="shared" si="7"/>
        <v/>
      </c>
      <c r="CE15" s="29" t="str">
        <f t="shared" si="8"/>
        <v/>
      </c>
      <c r="CF15" s="29" t="str">
        <f t="shared" si="9"/>
        <v/>
      </c>
      <c r="CG15" s="29" t="str">
        <f t="shared" si="10"/>
        <v/>
      </c>
      <c r="CH15" s="29" t="str">
        <f t="shared" si="11"/>
        <v/>
      </c>
      <c r="CI15" s="29" t="str">
        <f t="shared" si="12"/>
        <v/>
      </c>
      <c r="CK15" s="30">
        <f t="shared" si="13"/>
        <v>0</v>
      </c>
      <c r="CL15" s="30">
        <f t="shared" si="14"/>
        <v>0</v>
      </c>
      <c r="CM15" s="30">
        <f t="shared" si="15"/>
        <v>0</v>
      </c>
      <c r="CN15" s="30">
        <f t="shared" si="16"/>
        <v>0</v>
      </c>
      <c r="CO15" s="30">
        <f t="shared" si="17"/>
        <v>0</v>
      </c>
      <c r="CP15" s="30">
        <f t="shared" si="18"/>
        <v>0</v>
      </c>
      <c r="CQ15" s="30">
        <f t="shared" si="19"/>
        <v>0</v>
      </c>
      <c r="CR15" s="30">
        <f t="shared" si="20"/>
        <v>0</v>
      </c>
      <c r="CS15" s="30">
        <f t="shared" si="21"/>
        <v>0</v>
      </c>
    </row>
    <row r="16" spans="1:97" ht="15" customHeight="1" x14ac:dyDescent="0.25">
      <c r="A16" s="786"/>
      <c r="B16" s="31" t="s">
        <v>42</v>
      </c>
      <c r="C16" s="32">
        <f t="shared" si="1"/>
        <v>154</v>
      </c>
      <c r="D16" s="33">
        <f t="shared" si="2"/>
        <v>54</v>
      </c>
      <c r="E16" s="34">
        <f t="shared" si="2"/>
        <v>100</v>
      </c>
      <c r="F16" s="35">
        <v>0</v>
      </c>
      <c r="G16" s="36">
        <v>0</v>
      </c>
      <c r="H16" s="35">
        <v>0</v>
      </c>
      <c r="I16" s="36">
        <v>1</v>
      </c>
      <c r="J16" s="35">
        <v>6</v>
      </c>
      <c r="K16" s="37">
        <v>30</v>
      </c>
      <c r="L16" s="35">
        <v>6</v>
      </c>
      <c r="M16" s="37">
        <v>17</v>
      </c>
      <c r="N16" s="35">
        <v>3</v>
      </c>
      <c r="O16" s="37">
        <v>7</v>
      </c>
      <c r="P16" s="35">
        <v>5</v>
      </c>
      <c r="Q16" s="37">
        <v>0</v>
      </c>
      <c r="R16" s="35">
        <v>4</v>
      </c>
      <c r="S16" s="37">
        <v>5</v>
      </c>
      <c r="T16" s="35">
        <v>3</v>
      </c>
      <c r="U16" s="37">
        <v>7</v>
      </c>
      <c r="V16" s="35">
        <v>7</v>
      </c>
      <c r="W16" s="37">
        <v>3</v>
      </c>
      <c r="X16" s="35">
        <v>4</v>
      </c>
      <c r="Y16" s="37">
        <v>8</v>
      </c>
      <c r="Z16" s="35">
        <v>1</v>
      </c>
      <c r="AA16" s="37">
        <v>2</v>
      </c>
      <c r="AB16" s="35">
        <v>4</v>
      </c>
      <c r="AC16" s="37">
        <v>7</v>
      </c>
      <c r="AD16" s="35">
        <v>7</v>
      </c>
      <c r="AE16" s="37">
        <v>9</v>
      </c>
      <c r="AF16" s="35">
        <v>0</v>
      </c>
      <c r="AG16" s="37">
        <v>2</v>
      </c>
      <c r="AH16" s="35">
        <v>1</v>
      </c>
      <c r="AI16" s="37">
        <v>1</v>
      </c>
      <c r="AJ16" s="35">
        <v>1</v>
      </c>
      <c r="AK16" s="37">
        <v>0</v>
      </c>
      <c r="AL16" s="38">
        <v>2</v>
      </c>
      <c r="AM16" s="39">
        <v>1</v>
      </c>
      <c r="AN16" s="40">
        <v>154</v>
      </c>
      <c r="AO16" s="41">
        <v>0</v>
      </c>
      <c r="AP16" s="41">
        <v>28</v>
      </c>
      <c r="AQ16" s="36">
        <v>0</v>
      </c>
      <c r="AR16" s="42">
        <v>1</v>
      </c>
      <c r="AS16" s="36">
        <v>0</v>
      </c>
      <c r="AT16" s="35">
        <v>0</v>
      </c>
      <c r="AU16" s="37">
        <v>0</v>
      </c>
      <c r="AV16" s="36">
        <v>0</v>
      </c>
      <c r="AW16" t="str">
        <f t="shared" si="3"/>
        <v/>
      </c>
      <c r="CA16" s="29" t="str">
        <f t="shared" si="4"/>
        <v/>
      </c>
      <c r="CB16" s="29" t="str">
        <f t="shared" si="5"/>
        <v/>
      </c>
      <c r="CC16" s="29" t="str">
        <f t="shared" si="6"/>
        <v/>
      </c>
      <c r="CD16" s="29" t="str">
        <f t="shared" si="7"/>
        <v/>
      </c>
      <c r="CE16" s="29" t="str">
        <f t="shared" si="8"/>
        <v/>
      </c>
      <c r="CF16" s="29" t="str">
        <f t="shared" si="9"/>
        <v/>
      </c>
      <c r="CG16" s="29" t="str">
        <f t="shared" si="10"/>
        <v/>
      </c>
      <c r="CH16" s="29" t="str">
        <f t="shared" si="11"/>
        <v/>
      </c>
      <c r="CI16" s="29" t="str">
        <f t="shared" si="12"/>
        <v/>
      </c>
      <c r="CK16" s="30">
        <f t="shared" si="13"/>
        <v>0</v>
      </c>
      <c r="CL16" s="30">
        <f t="shared" si="14"/>
        <v>0</v>
      </c>
      <c r="CM16" s="30">
        <f t="shared" si="15"/>
        <v>0</v>
      </c>
      <c r="CN16" s="30">
        <f t="shared" si="16"/>
        <v>0</v>
      </c>
      <c r="CO16" s="30">
        <f t="shared" si="17"/>
        <v>0</v>
      </c>
      <c r="CP16" s="30">
        <f t="shared" si="18"/>
        <v>0</v>
      </c>
      <c r="CQ16" s="30">
        <f t="shared" si="19"/>
        <v>0</v>
      </c>
      <c r="CR16" s="30">
        <f t="shared" si="20"/>
        <v>0</v>
      </c>
      <c r="CS16" s="30">
        <f t="shared" si="21"/>
        <v>0</v>
      </c>
    </row>
    <row r="17" spans="1:97" ht="21" x14ac:dyDescent="0.25">
      <c r="A17" s="786"/>
      <c r="B17" s="31" t="s">
        <v>43</v>
      </c>
      <c r="C17" s="32">
        <f t="shared" si="1"/>
        <v>0</v>
      </c>
      <c r="D17" s="33">
        <f t="shared" si="2"/>
        <v>0</v>
      </c>
      <c r="E17" s="34">
        <f t="shared" si="2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>
        <v>0</v>
      </c>
      <c r="AO17" s="41"/>
      <c r="AP17" s="41"/>
      <c r="AQ17" s="36"/>
      <c r="AR17" s="42"/>
      <c r="AS17" s="36"/>
      <c r="AT17" s="35"/>
      <c r="AU17" s="37"/>
      <c r="AV17" s="36"/>
      <c r="AW17" t="str">
        <f t="shared" si="3"/>
        <v/>
      </c>
      <c r="CA17" s="29" t="str">
        <f t="shared" si="4"/>
        <v/>
      </c>
      <c r="CB17" s="29" t="str">
        <f t="shared" si="5"/>
        <v/>
      </c>
      <c r="CC17" s="29" t="str">
        <f t="shared" si="6"/>
        <v/>
      </c>
      <c r="CD17" s="29" t="str">
        <f t="shared" si="7"/>
        <v/>
      </c>
      <c r="CE17" s="29" t="str">
        <f t="shared" si="8"/>
        <v/>
      </c>
      <c r="CF17" s="29" t="str">
        <f t="shared" si="9"/>
        <v/>
      </c>
      <c r="CG17" s="29" t="str">
        <f t="shared" si="10"/>
        <v/>
      </c>
      <c r="CH17" s="29" t="str">
        <f t="shared" si="11"/>
        <v/>
      </c>
      <c r="CI17" s="29" t="str">
        <f t="shared" si="12"/>
        <v/>
      </c>
      <c r="CK17" s="30">
        <f t="shared" si="13"/>
        <v>0</v>
      </c>
      <c r="CL17" s="30">
        <f t="shared" si="14"/>
        <v>0</v>
      </c>
      <c r="CM17" s="30">
        <f t="shared" si="15"/>
        <v>0</v>
      </c>
      <c r="CN17" s="30">
        <f t="shared" si="16"/>
        <v>0</v>
      </c>
      <c r="CO17" s="30">
        <f t="shared" si="17"/>
        <v>0</v>
      </c>
      <c r="CP17" s="30">
        <f t="shared" si="18"/>
        <v>0</v>
      </c>
      <c r="CQ17" s="30">
        <f t="shared" si="19"/>
        <v>0</v>
      </c>
      <c r="CR17" s="30">
        <f t="shared" si="20"/>
        <v>0</v>
      </c>
      <c r="CS17" s="30">
        <f t="shared" si="21"/>
        <v>0</v>
      </c>
    </row>
    <row r="18" spans="1:97" ht="15" customHeight="1" x14ac:dyDescent="0.25">
      <c r="A18" s="786"/>
      <c r="B18" s="31" t="s">
        <v>44</v>
      </c>
      <c r="C18" s="43">
        <f t="shared" si="1"/>
        <v>61</v>
      </c>
      <c r="D18" s="44">
        <f t="shared" si="2"/>
        <v>32</v>
      </c>
      <c r="E18" s="45">
        <f t="shared" si="2"/>
        <v>29</v>
      </c>
      <c r="F18" s="46">
        <v>0</v>
      </c>
      <c r="G18" s="47">
        <v>0</v>
      </c>
      <c r="H18" s="46">
        <v>5</v>
      </c>
      <c r="I18" s="47">
        <v>5</v>
      </c>
      <c r="J18" s="46">
        <v>13</v>
      </c>
      <c r="K18" s="48">
        <v>10</v>
      </c>
      <c r="L18" s="46">
        <v>14</v>
      </c>
      <c r="M18" s="48">
        <v>14</v>
      </c>
      <c r="N18" s="46">
        <v>0</v>
      </c>
      <c r="O18" s="48">
        <v>0</v>
      </c>
      <c r="P18" s="46">
        <v>0</v>
      </c>
      <c r="Q18" s="48">
        <v>0</v>
      </c>
      <c r="R18" s="46">
        <v>0</v>
      </c>
      <c r="S18" s="48">
        <v>0</v>
      </c>
      <c r="T18" s="46">
        <v>0</v>
      </c>
      <c r="U18" s="48">
        <v>0</v>
      </c>
      <c r="V18" s="46">
        <v>0</v>
      </c>
      <c r="W18" s="48">
        <v>0</v>
      </c>
      <c r="X18" s="46">
        <v>0</v>
      </c>
      <c r="Y18" s="48">
        <v>0</v>
      </c>
      <c r="Z18" s="46">
        <v>0</v>
      </c>
      <c r="AA18" s="48">
        <v>0</v>
      </c>
      <c r="AB18" s="46">
        <v>0</v>
      </c>
      <c r="AC18" s="48">
        <v>0</v>
      </c>
      <c r="AD18" s="46">
        <v>0</v>
      </c>
      <c r="AE18" s="48">
        <v>0</v>
      </c>
      <c r="AF18" s="46">
        <v>0</v>
      </c>
      <c r="AG18" s="48">
        <v>0</v>
      </c>
      <c r="AH18" s="46">
        <v>0</v>
      </c>
      <c r="AI18" s="48">
        <v>0</v>
      </c>
      <c r="AJ18" s="46">
        <v>0</v>
      </c>
      <c r="AK18" s="48">
        <v>0</v>
      </c>
      <c r="AL18" s="49">
        <v>0</v>
      </c>
      <c r="AM18" s="50">
        <v>0</v>
      </c>
      <c r="AN18" s="51">
        <v>61</v>
      </c>
      <c r="AO18" s="52">
        <v>0</v>
      </c>
      <c r="AP18" s="52">
        <v>20</v>
      </c>
      <c r="AQ18" s="47">
        <v>1</v>
      </c>
      <c r="AR18" s="53">
        <v>0</v>
      </c>
      <c r="AS18" s="47">
        <v>0</v>
      </c>
      <c r="AT18" s="46">
        <v>0</v>
      </c>
      <c r="AU18" s="48">
        <v>0</v>
      </c>
      <c r="AV18" s="47">
        <v>0</v>
      </c>
      <c r="AW18" t="str">
        <f t="shared" si="3"/>
        <v/>
      </c>
      <c r="CA18" s="29" t="str">
        <f t="shared" si="4"/>
        <v/>
      </c>
      <c r="CB18" s="29" t="str">
        <f t="shared" si="5"/>
        <v/>
      </c>
      <c r="CC18" s="29" t="str">
        <f t="shared" si="6"/>
        <v/>
      </c>
      <c r="CD18" s="29" t="str">
        <f t="shared" si="7"/>
        <v/>
      </c>
      <c r="CE18" s="29" t="str">
        <f t="shared" si="8"/>
        <v/>
      </c>
      <c r="CF18" s="29" t="str">
        <f t="shared" si="9"/>
        <v/>
      </c>
      <c r="CG18" s="29" t="str">
        <f t="shared" si="10"/>
        <v/>
      </c>
      <c r="CH18" s="29" t="str">
        <f t="shared" si="11"/>
        <v/>
      </c>
      <c r="CI18" s="29" t="str">
        <f t="shared" si="12"/>
        <v/>
      </c>
      <c r="CK18" s="30">
        <f t="shared" si="13"/>
        <v>0</v>
      </c>
      <c r="CL18" s="30">
        <f t="shared" si="14"/>
        <v>0</v>
      </c>
      <c r="CM18" s="30">
        <f t="shared" si="15"/>
        <v>0</v>
      </c>
      <c r="CN18" s="30">
        <f t="shared" si="16"/>
        <v>0</v>
      </c>
      <c r="CO18" s="30">
        <f t="shared" si="17"/>
        <v>0</v>
      </c>
      <c r="CP18" s="30">
        <f t="shared" si="18"/>
        <v>0</v>
      </c>
      <c r="CQ18" s="30">
        <f t="shared" si="19"/>
        <v>0</v>
      </c>
      <c r="CR18" s="30">
        <f t="shared" si="20"/>
        <v>0</v>
      </c>
      <c r="CS18" s="30">
        <f t="shared" si="21"/>
        <v>0</v>
      </c>
    </row>
    <row r="19" spans="1:97" ht="21" x14ac:dyDescent="0.25">
      <c r="A19" s="786"/>
      <c r="B19" s="31" t="s">
        <v>45</v>
      </c>
      <c r="C19" s="43">
        <f t="shared" si="1"/>
        <v>0</v>
      </c>
      <c r="D19" s="44">
        <f t="shared" si="2"/>
        <v>0</v>
      </c>
      <c r="E19" s="45">
        <f t="shared" si="2"/>
        <v>0</v>
      </c>
      <c r="F19" s="46"/>
      <c r="G19" s="47"/>
      <c r="H19" s="46"/>
      <c r="I19" s="47"/>
      <c r="J19" s="46"/>
      <c r="K19" s="48"/>
      <c r="L19" s="46"/>
      <c r="M19" s="48"/>
      <c r="N19" s="46"/>
      <c r="O19" s="48"/>
      <c r="P19" s="46"/>
      <c r="Q19" s="48"/>
      <c r="R19" s="46"/>
      <c r="S19" s="48"/>
      <c r="T19" s="46"/>
      <c r="U19" s="48"/>
      <c r="V19" s="46"/>
      <c r="W19" s="48"/>
      <c r="X19" s="46"/>
      <c r="Y19" s="48"/>
      <c r="Z19" s="46"/>
      <c r="AA19" s="48"/>
      <c r="AB19" s="46"/>
      <c r="AC19" s="48"/>
      <c r="AD19" s="46"/>
      <c r="AE19" s="48"/>
      <c r="AF19" s="46"/>
      <c r="AG19" s="48"/>
      <c r="AH19" s="46"/>
      <c r="AI19" s="48"/>
      <c r="AJ19" s="46"/>
      <c r="AK19" s="48"/>
      <c r="AL19" s="49"/>
      <c r="AM19" s="50"/>
      <c r="AN19" s="51">
        <v>0</v>
      </c>
      <c r="AO19" s="52"/>
      <c r="AP19" s="52"/>
      <c r="AQ19" s="47"/>
      <c r="AR19" s="53"/>
      <c r="AS19" s="47"/>
      <c r="AT19" s="46"/>
      <c r="AU19" s="48"/>
      <c r="AV19" s="47"/>
      <c r="AW19" t="str">
        <f t="shared" si="3"/>
        <v/>
      </c>
      <c r="CA19" s="29" t="str">
        <f t="shared" si="4"/>
        <v/>
      </c>
      <c r="CB19" s="29" t="str">
        <f t="shared" si="5"/>
        <v/>
      </c>
      <c r="CC19" s="29" t="str">
        <f t="shared" si="6"/>
        <v/>
      </c>
      <c r="CD19" s="29" t="str">
        <f t="shared" si="7"/>
        <v/>
      </c>
      <c r="CE19" s="29" t="str">
        <f t="shared" si="8"/>
        <v/>
      </c>
      <c r="CF19" s="29" t="str">
        <f t="shared" si="9"/>
        <v/>
      </c>
      <c r="CG19" s="29" t="str">
        <f t="shared" si="10"/>
        <v/>
      </c>
      <c r="CH19" s="29" t="str">
        <f t="shared" si="11"/>
        <v/>
      </c>
      <c r="CI19" s="29" t="str">
        <f t="shared" si="12"/>
        <v/>
      </c>
      <c r="CK19" s="30">
        <f t="shared" si="13"/>
        <v>0</v>
      </c>
      <c r="CL19" s="30">
        <f t="shared" si="14"/>
        <v>0</v>
      </c>
      <c r="CM19" s="30">
        <f t="shared" si="15"/>
        <v>0</v>
      </c>
      <c r="CN19" s="30">
        <f t="shared" si="16"/>
        <v>0</v>
      </c>
      <c r="CO19" s="30">
        <f t="shared" si="17"/>
        <v>0</v>
      </c>
      <c r="CP19" s="30">
        <f t="shared" si="18"/>
        <v>0</v>
      </c>
      <c r="CQ19" s="30">
        <f t="shared" si="19"/>
        <v>0</v>
      </c>
      <c r="CR19" s="30">
        <f t="shared" si="20"/>
        <v>0</v>
      </c>
      <c r="CS19" s="30">
        <f t="shared" si="21"/>
        <v>0</v>
      </c>
    </row>
    <row r="20" spans="1:97" ht="15" customHeight="1" x14ac:dyDescent="0.25">
      <c r="A20" s="786"/>
      <c r="B20" s="31" t="s">
        <v>46</v>
      </c>
      <c r="C20" s="43">
        <f t="shared" si="1"/>
        <v>0</v>
      </c>
      <c r="D20" s="44">
        <f t="shared" si="2"/>
        <v>0</v>
      </c>
      <c r="E20" s="45">
        <f t="shared" si="2"/>
        <v>0</v>
      </c>
      <c r="F20" s="46"/>
      <c r="G20" s="47"/>
      <c r="H20" s="46"/>
      <c r="I20" s="47"/>
      <c r="J20" s="46"/>
      <c r="K20" s="48"/>
      <c r="L20" s="46"/>
      <c r="M20" s="48"/>
      <c r="N20" s="46"/>
      <c r="O20" s="48"/>
      <c r="P20" s="46"/>
      <c r="Q20" s="48"/>
      <c r="R20" s="46"/>
      <c r="S20" s="48"/>
      <c r="T20" s="46"/>
      <c r="U20" s="48"/>
      <c r="V20" s="46"/>
      <c r="W20" s="48"/>
      <c r="X20" s="46"/>
      <c r="Y20" s="48"/>
      <c r="Z20" s="46"/>
      <c r="AA20" s="48"/>
      <c r="AB20" s="46"/>
      <c r="AC20" s="48"/>
      <c r="AD20" s="46"/>
      <c r="AE20" s="48"/>
      <c r="AF20" s="46"/>
      <c r="AG20" s="48"/>
      <c r="AH20" s="46"/>
      <c r="AI20" s="48"/>
      <c r="AJ20" s="46"/>
      <c r="AK20" s="48"/>
      <c r="AL20" s="49"/>
      <c r="AM20" s="50"/>
      <c r="AN20" s="51">
        <v>0</v>
      </c>
      <c r="AO20" s="52"/>
      <c r="AP20" s="52"/>
      <c r="AQ20" s="47"/>
      <c r="AR20" s="53"/>
      <c r="AS20" s="47"/>
      <c r="AT20" s="46"/>
      <c r="AU20" s="48"/>
      <c r="AV20" s="47"/>
      <c r="AW20" t="str">
        <f t="shared" si="3"/>
        <v/>
      </c>
      <c r="CA20" s="29" t="str">
        <f t="shared" si="4"/>
        <v/>
      </c>
      <c r="CB20" s="29" t="str">
        <f t="shared" si="5"/>
        <v/>
      </c>
      <c r="CC20" s="29" t="str">
        <f t="shared" si="6"/>
        <v/>
      </c>
      <c r="CD20" s="29" t="str">
        <f t="shared" si="7"/>
        <v/>
      </c>
      <c r="CE20" s="29" t="str">
        <f t="shared" si="8"/>
        <v/>
      </c>
      <c r="CF20" s="29" t="str">
        <f t="shared" si="9"/>
        <v/>
      </c>
      <c r="CG20" s="29" t="str">
        <f t="shared" si="10"/>
        <v/>
      </c>
      <c r="CH20" s="29" t="str">
        <f t="shared" si="11"/>
        <v/>
      </c>
      <c r="CI20" s="29" t="str">
        <f t="shared" si="12"/>
        <v/>
      </c>
      <c r="CK20" s="30">
        <f t="shared" si="13"/>
        <v>0</v>
      </c>
      <c r="CL20" s="30">
        <f t="shared" si="14"/>
        <v>0</v>
      </c>
      <c r="CM20" s="30">
        <f t="shared" si="15"/>
        <v>0</v>
      </c>
      <c r="CN20" s="30">
        <f t="shared" si="16"/>
        <v>0</v>
      </c>
      <c r="CO20" s="30">
        <f t="shared" si="17"/>
        <v>0</v>
      </c>
      <c r="CP20" s="30">
        <f t="shared" si="18"/>
        <v>0</v>
      </c>
      <c r="CQ20" s="30">
        <f t="shared" si="19"/>
        <v>0</v>
      </c>
      <c r="CR20" s="30">
        <f t="shared" si="20"/>
        <v>0</v>
      </c>
      <c r="CS20" s="30">
        <f t="shared" si="21"/>
        <v>0</v>
      </c>
    </row>
    <row r="21" spans="1:97" ht="21" x14ac:dyDescent="0.25">
      <c r="A21" s="786"/>
      <c r="B21" s="31" t="s">
        <v>47</v>
      </c>
      <c r="C21" s="43">
        <f t="shared" si="1"/>
        <v>0</v>
      </c>
      <c r="D21" s="54">
        <f t="shared" si="2"/>
        <v>0</v>
      </c>
      <c r="E21" s="45">
        <f t="shared" si="2"/>
        <v>0</v>
      </c>
      <c r="F21" s="46"/>
      <c r="G21" s="47"/>
      <c r="H21" s="46"/>
      <c r="I21" s="47"/>
      <c r="J21" s="46"/>
      <c r="K21" s="48"/>
      <c r="L21" s="46"/>
      <c r="M21" s="48"/>
      <c r="N21" s="46"/>
      <c r="O21" s="48"/>
      <c r="P21" s="46"/>
      <c r="Q21" s="48"/>
      <c r="R21" s="46"/>
      <c r="S21" s="48"/>
      <c r="T21" s="46"/>
      <c r="U21" s="48"/>
      <c r="V21" s="46"/>
      <c r="W21" s="48"/>
      <c r="X21" s="46"/>
      <c r="Y21" s="48"/>
      <c r="Z21" s="46"/>
      <c r="AA21" s="48"/>
      <c r="AB21" s="46"/>
      <c r="AC21" s="48"/>
      <c r="AD21" s="46"/>
      <c r="AE21" s="48"/>
      <c r="AF21" s="46"/>
      <c r="AG21" s="48"/>
      <c r="AH21" s="46"/>
      <c r="AI21" s="48"/>
      <c r="AJ21" s="46"/>
      <c r="AK21" s="48"/>
      <c r="AL21" s="49"/>
      <c r="AM21" s="50"/>
      <c r="AN21" s="51">
        <v>0</v>
      </c>
      <c r="AO21" s="52"/>
      <c r="AP21" s="52"/>
      <c r="AQ21" s="47"/>
      <c r="AR21" s="53"/>
      <c r="AS21" s="47"/>
      <c r="AT21" s="46"/>
      <c r="AU21" s="48"/>
      <c r="AV21" s="47"/>
      <c r="AW21" t="str">
        <f t="shared" si="3"/>
        <v/>
      </c>
      <c r="CA21" s="29" t="str">
        <f t="shared" si="4"/>
        <v/>
      </c>
      <c r="CB21" s="29" t="str">
        <f t="shared" si="5"/>
        <v/>
      </c>
      <c r="CC21" s="29" t="str">
        <f t="shared" si="6"/>
        <v/>
      </c>
      <c r="CD21" s="29" t="str">
        <f t="shared" si="7"/>
        <v/>
      </c>
      <c r="CE21" s="29" t="str">
        <f t="shared" si="8"/>
        <v/>
      </c>
      <c r="CF21" s="29" t="str">
        <f t="shared" si="9"/>
        <v/>
      </c>
      <c r="CG21" s="29" t="str">
        <f t="shared" si="10"/>
        <v/>
      </c>
      <c r="CH21" s="29" t="str">
        <f t="shared" si="11"/>
        <v/>
      </c>
      <c r="CI21" s="29" t="str">
        <f t="shared" si="12"/>
        <v/>
      </c>
      <c r="CK21" s="30">
        <f t="shared" si="13"/>
        <v>0</v>
      </c>
      <c r="CL21" s="30">
        <f t="shared" si="14"/>
        <v>0</v>
      </c>
      <c r="CM21" s="30">
        <f t="shared" si="15"/>
        <v>0</v>
      </c>
      <c r="CN21" s="30">
        <f t="shared" si="16"/>
        <v>0</v>
      </c>
      <c r="CO21" s="30">
        <f t="shared" si="17"/>
        <v>0</v>
      </c>
      <c r="CP21" s="30">
        <f t="shared" si="18"/>
        <v>0</v>
      </c>
      <c r="CQ21" s="30">
        <f t="shared" si="19"/>
        <v>0</v>
      </c>
      <c r="CR21" s="30">
        <f t="shared" si="20"/>
        <v>0</v>
      </c>
      <c r="CS21" s="30">
        <f t="shared" si="21"/>
        <v>0</v>
      </c>
    </row>
    <row r="22" spans="1:97" ht="15" customHeight="1" x14ac:dyDescent="0.25">
      <c r="A22" s="982"/>
      <c r="B22" s="55" t="s">
        <v>48</v>
      </c>
      <c r="C22" s="56">
        <f>SUM(D22+E22)</f>
        <v>544</v>
      </c>
      <c r="D22" s="57">
        <f t="shared" si="2"/>
        <v>204</v>
      </c>
      <c r="E22" s="58">
        <f>SUM(G22+I22+K22+M22+O22+Q22+S22+U22+W22+Y22+AA22+AC22+AE22+AG22+AI22+AK22+AM22)</f>
        <v>340</v>
      </c>
      <c r="F22" s="59">
        <f>SUM(F12:F21)</f>
        <v>0</v>
      </c>
      <c r="G22" s="60">
        <f t="shared" ref="G22:AS22" si="22">SUM(G12:G21)</f>
        <v>0</v>
      </c>
      <c r="H22" s="59">
        <f t="shared" si="22"/>
        <v>5</v>
      </c>
      <c r="I22" s="60">
        <f t="shared" si="22"/>
        <v>7</v>
      </c>
      <c r="J22" s="59">
        <f t="shared" si="22"/>
        <v>23</v>
      </c>
      <c r="K22" s="61">
        <f t="shared" si="22"/>
        <v>79</v>
      </c>
      <c r="L22" s="59">
        <f t="shared" si="22"/>
        <v>28</v>
      </c>
      <c r="M22" s="61">
        <f t="shared" si="22"/>
        <v>65</v>
      </c>
      <c r="N22" s="59">
        <f t="shared" si="22"/>
        <v>11</v>
      </c>
      <c r="O22" s="61">
        <f t="shared" si="22"/>
        <v>27</v>
      </c>
      <c r="P22" s="59">
        <f t="shared" si="22"/>
        <v>14</v>
      </c>
      <c r="Q22" s="61">
        <f t="shared" si="22"/>
        <v>2</v>
      </c>
      <c r="R22" s="59">
        <f t="shared" si="22"/>
        <v>13</v>
      </c>
      <c r="S22" s="61">
        <f t="shared" si="22"/>
        <v>11</v>
      </c>
      <c r="T22" s="59">
        <f t="shared" si="22"/>
        <v>19</v>
      </c>
      <c r="U22" s="61">
        <f t="shared" si="22"/>
        <v>20</v>
      </c>
      <c r="V22" s="59">
        <f t="shared" si="22"/>
        <v>21</v>
      </c>
      <c r="W22" s="61">
        <f t="shared" si="22"/>
        <v>11</v>
      </c>
      <c r="X22" s="59">
        <f t="shared" si="22"/>
        <v>14</v>
      </c>
      <c r="Y22" s="61">
        <f t="shared" si="22"/>
        <v>18</v>
      </c>
      <c r="Z22" s="59">
        <f t="shared" si="22"/>
        <v>11</v>
      </c>
      <c r="AA22" s="61">
        <f t="shared" si="22"/>
        <v>16</v>
      </c>
      <c r="AB22" s="59">
        <f t="shared" si="22"/>
        <v>14</v>
      </c>
      <c r="AC22" s="61">
        <f t="shared" si="22"/>
        <v>27</v>
      </c>
      <c r="AD22" s="59">
        <f t="shared" si="22"/>
        <v>19</v>
      </c>
      <c r="AE22" s="61">
        <f t="shared" si="22"/>
        <v>30</v>
      </c>
      <c r="AF22" s="59">
        <f t="shared" si="22"/>
        <v>3</v>
      </c>
      <c r="AG22" s="61">
        <f t="shared" si="22"/>
        <v>14</v>
      </c>
      <c r="AH22" s="59">
        <f t="shared" si="22"/>
        <v>4</v>
      </c>
      <c r="AI22" s="61">
        <f t="shared" si="22"/>
        <v>10</v>
      </c>
      <c r="AJ22" s="59">
        <f t="shared" si="22"/>
        <v>3</v>
      </c>
      <c r="AK22" s="61">
        <f t="shared" si="22"/>
        <v>0</v>
      </c>
      <c r="AL22" s="62">
        <f t="shared" si="22"/>
        <v>2</v>
      </c>
      <c r="AM22" s="63">
        <f t="shared" si="22"/>
        <v>3</v>
      </c>
      <c r="AN22" s="64">
        <f t="shared" si="22"/>
        <v>544</v>
      </c>
      <c r="AO22" s="65">
        <f t="shared" si="22"/>
        <v>0</v>
      </c>
      <c r="AP22" s="65">
        <f>SUM(AP12:AP21)</f>
        <v>83</v>
      </c>
      <c r="AQ22" s="60">
        <f t="shared" si="22"/>
        <v>4</v>
      </c>
      <c r="AR22" s="66">
        <f t="shared" si="22"/>
        <v>3</v>
      </c>
      <c r="AS22" s="60">
        <f t="shared" si="22"/>
        <v>0</v>
      </c>
      <c r="AT22" s="59">
        <f>SUM(AT12:AT21)</f>
        <v>0</v>
      </c>
      <c r="AU22" s="61">
        <f>SUM(AU12:AU21)</f>
        <v>0</v>
      </c>
      <c r="AV22" s="60">
        <f>SUM(AV12:AV21)</f>
        <v>0</v>
      </c>
    </row>
    <row r="23" spans="1:97" ht="15" customHeight="1" x14ac:dyDescent="0.25">
      <c r="A23" s="788" t="s">
        <v>49</v>
      </c>
      <c r="B23" s="789"/>
      <c r="C23" s="67">
        <f t="shared" si="1"/>
        <v>4</v>
      </c>
      <c r="D23" s="68">
        <f t="shared" si="2"/>
        <v>2</v>
      </c>
      <c r="E23" s="58">
        <f t="shared" si="2"/>
        <v>2</v>
      </c>
      <c r="F23" s="69">
        <v>0</v>
      </c>
      <c r="G23" s="70">
        <v>0</v>
      </c>
      <c r="H23" s="69">
        <v>0</v>
      </c>
      <c r="I23" s="70">
        <v>0</v>
      </c>
      <c r="J23" s="69">
        <v>2</v>
      </c>
      <c r="K23" s="71">
        <v>1</v>
      </c>
      <c r="L23" s="69">
        <v>0</v>
      </c>
      <c r="M23" s="71">
        <v>1</v>
      </c>
      <c r="N23" s="69">
        <v>0</v>
      </c>
      <c r="O23" s="71">
        <v>0</v>
      </c>
      <c r="P23" s="69">
        <v>0</v>
      </c>
      <c r="Q23" s="71">
        <v>0</v>
      </c>
      <c r="R23" s="69">
        <v>0</v>
      </c>
      <c r="S23" s="71">
        <v>0</v>
      </c>
      <c r="T23" s="69">
        <v>0</v>
      </c>
      <c r="U23" s="71">
        <v>0</v>
      </c>
      <c r="V23" s="69">
        <v>0</v>
      </c>
      <c r="W23" s="71">
        <v>0</v>
      </c>
      <c r="X23" s="69">
        <v>0</v>
      </c>
      <c r="Y23" s="71">
        <v>0</v>
      </c>
      <c r="Z23" s="69">
        <v>0</v>
      </c>
      <c r="AA23" s="71">
        <v>0</v>
      </c>
      <c r="AB23" s="69">
        <v>0</v>
      </c>
      <c r="AC23" s="71">
        <v>0</v>
      </c>
      <c r="AD23" s="69">
        <v>0</v>
      </c>
      <c r="AE23" s="71">
        <v>0</v>
      </c>
      <c r="AF23" s="69">
        <v>0</v>
      </c>
      <c r="AG23" s="71">
        <v>0</v>
      </c>
      <c r="AH23" s="69">
        <v>0</v>
      </c>
      <c r="AI23" s="71">
        <v>0</v>
      </c>
      <c r="AJ23" s="69">
        <v>0</v>
      </c>
      <c r="AK23" s="71">
        <v>0</v>
      </c>
      <c r="AL23" s="72">
        <v>0</v>
      </c>
      <c r="AM23" s="73">
        <v>0</v>
      </c>
      <c r="AN23" s="74">
        <v>4</v>
      </c>
      <c r="AO23" s="75">
        <v>0</v>
      </c>
      <c r="AP23" s="75">
        <v>0</v>
      </c>
      <c r="AQ23" s="70">
        <v>0</v>
      </c>
      <c r="AR23" s="76">
        <v>0</v>
      </c>
      <c r="AS23" s="70">
        <v>0</v>
      </c>
      <c r="AT23" s="69">
        <v>0</v>
      </c>
      <c r="AU23" s="71">
        <v>0</v>
      </c>
      <c r="AV23" s="70">
        <v>0</v>
      </c>
      <c r="AW23" t="str">
        <f t="shared" si="3"/>
        <v/>
      </c>
      <c r="CA23" s="29" t="str">
        <f t="shared" ref="CA23:CA26" si="23">IF(AND($C23&gt;0,AN23="")," * No olvide digitar la variable Beneficiarios. Digite Cero si no tiene.",IF(AN23&gt;$C23," * La variable Beneficiarios No puede ser mayor al Total Ambos Sexos.",""))</f>
        <v/>
      </c>
      <c r="CB23" s="29" t="str">
        <f t="shared" ref="CB23:CB26" si="24">IF(AND($C23&gt;0,AO23="")," * No olvide digitar la variable Niños, Niñas, adolescentes y Jóvenes SENAME. Digite Cero si no tiene.",IF(AO23&gt;$C23," * La variable Niños, Niñas, adolescentes y Jóvenes SENAME No puede ser mayor al Total Ambos Sexos.",""))</f>
        <v/>
      </c>
      <c r="CC23" s="29" t="str">
        <f t="shared" ref="CC23:CC26" si="25">IF(AND($C23&gt;0,AP23="")," * No olvide digitar la variable Niños, Niñas, adolescentes y Jóvenes Mejor Niñez. Digite Cero si no tiene.",IF(AP23&gt;$C23," * La variable Niños, Niñas, adolescentes y Jóvenes Mejor Niñez No puede ser mayor al Total Ambos Sexos.",""))</f>
        <v/>
      </c>
      <c r="CD23" s="29" t="str">
        <f t="shared" ref="CD23:CD26" si="26">IF(AND($C23&gt;0,AQ23="")," * No olvide digitar la variable Pueblos originarios. Digite Cero si no tiene.",IF(AQ23&gt;$C23," * La variable Pueblos Originarios No puede ser mayor al Total Ambos Sexos.",""))</f>
        <v/>
      </c>
      <c r="CE23" s="29" t="str">
        <f t="shared" ref="CE23:CE26" si="27">IF(AND($C23&gt;0,AR23="")," * No olvide digitar la variable Migrantes. Digite Cero si no tiene.",IF(AR23&gt;$C23," * La variable Migrantes No puede ser mayor al Total Ambos Sexos.",""))</f>
        <v/>
      </c>
      <c r="CF23" s="29" t="str">
        <f t="shared" ref="CF23:CF26" si="28">IF(AND($C23&gt;0,AS23="")," * No olvide digitar la variable Demencia. Digite Cero si no tiene.",IF(AS23&gt;$C23," * La variable Demencia No puede ser mayor al Total Ambos Sexos.",""))</f>
        <v/>
      </c>
      <c r="CG23" s="29" t="str">
        <f t="shared" ref="CG23:CG26" si="29">IF(AND($E23&gt;0,OR(AT23=""))," * No olvide digitar la variable Trans (Masculino). Digite Cero si no tiene.",IF((AT23)&gt;$E23," * La variable Trans (Masculino) No puede ser mayor al Total Mujeres.",""))</f>
        <v/>
      </c>
      <c r="CH23" s="29" t="str">
        <f t="shared" ref="CH23:CH26" si="30">IF(AND(D23&gt;0,OR(AU23=""))," * No olvide digitar la variable Trans (Femenino). Digite Cero si no tiene.",IF((AU23)&gt;D23," * La variable Trans (Femenino) No puede ser mayor al Total Hombres.",""))</f>
        <v/>
      </c>
      <c r="CI23" s="29" t="str">
        <f t="shared" ref="CI23:CI26" si="31">IF(AND($C23&gt;0,AV23="")," * No olvide digitar la variable Cuidadores de personas con demencia. Digite Cero si no tiene.",IF(AV23&gt;$C23," * La variable Cuidadores de personas con demencia No puede ser mayor al Total Ambos Sexos.",""))</f>
        <v/>
      </c>
      <c r="CK23" s="30">
        <f>IF(AND(C23&gt;0,AN23=""),1,IF(AN23&gt;C23,1,0))</f>
        <v>0</v>
      </c>
      <c r="CL23" s="30">
        <f>IF(AND(C23&gt;0,AO23=""),1,IF(AO23&gt;C23,1,0))</f>
        <v>0</v>
      </c>
      <c r="CM23" s="30">
        <f>IF(AND(C23&gt;0,AP23=""),1,IF(AP23&gt;C23,1,0))</f>
        <v>0</v>
      </c>
      <c r="CN23" s="30">
        <f>IF(AND(C23&gt;0,AQ23=""),1,IF(AQ23&gt;C23,1,0))</f>
        <v>0</v>
      </c>
      <c r="CO23" s="30">
        <f>IF(AND(C23&gt;0,AR23=""),1,IF(AR23&gt;C23,1,0))</f>
        <v>0</v>
      </c>
      <c r="CP23" s="30">
        <f>IF(AND(C23&gt;0,AS23=""),1,IF(AS23&gt;C23,1,0))</f>
        <v>0</v>
      </c>
      <c r="CQ23" s="30">
        <f>IF(AND(E23&gt;0,OR(AT23="")),1,IF((AT23)&gt;E23,1,0))</f>
        <v>0</v>
      </c>
      <c r="CR23" s="30">
        <f>IF(AND(D23&gt;0,OR(AU23="")),1,IF((AU23)&gt;D23,1,0))</f>
        <v>0</v>
      </c>
      <c r="CS23" s="30">
        <f t="shared" si="21"/>
        <v>0</v>
      </c>
    </row>
    <row r="24" spans="1:97" ht="15" customHeight="1" x14ac:dyDescent="0.25">
      <c r="A24" s="77" t="s">
        <v>50</v>
      </c>
      <c r="B24" s="78" t="s">
        <v>39</v>
      </c>
      <c r="C24" s="79">
        <f t="shared" si="1"/>
        <v>3</v>
      </c>
      <c r="D24" s="80">
        <f t="shared" si="2"/>
        <v>1</v>
      </c>
      <c r="E24" s="81">
        <f t="shared" si="2"/>
        <v>2</v>
      </c>
      <c r="F24" s="82">
        <v>0</v>
      </c>
      <c r="G24" s="83">
        <v>0</v>
      </c>
      <c r="H24" s="82">
        <v>0</v>
      </c>
      <c r="I24" s="83">
        <v>0</v>
      </c>
      <c r="J24" s="82">
        <v>0</v>
      </c>
      <c r="K24" s="84">
        <v>0</v>
      </c>
      <c r="L24" s="82">
        <v>0</v>
      </c>
      <c r="M24" s="84">
        <v>0</v>
      </c>
      <c r="N24" s="82">
        <v>1</v>
      </c>
      <c r="O24" s="84">
        <v>0</v>
      </c>
      <c r="P24" s="82">
        <v>0</v>
      </c>
      <c r="Q24" s="84">
        <v>0</v>
      </c>
      <c r="R24" s="82">
        <v>0</v>
      </c>
      <c r="S24" s="84">
        <v>0</v>
      </c>
      <c r="T24" s="82">
        <v>0</v>
      </c>
      <c r="U24" s="84">
        <v>0</v>
      </c>
      <c r="V24" s="82">
        <v>0</v>
      </c>
      <c r="W24" s="84">
        <v>0</v>
      </c>
      <c r="X24" s="82">
        <v>0</v>
      </c>
      <c r="Y24" s="84">
        <v>2</v>
      </c>
      <c r="Z24" s="82">
        <v>0</v>
      </c>
      <c r="AA24" s="84">
        <v>0</v>
      </c>
      <c r="AB24" s="82">
        <v>0</v>
      </c>
      <c r="AC24" s="84">
        <v>0</v>
      </c>
      <c r="AD24" s="82">
        <v>0</v>
      </c>
      <c r="AE24" s="84">
        <v>0</v>
      </c>
      <c r="AF24" s="82">
        <v>0</v>
      </c>
      <c r="AG24" s="84">
        <v>0</v>
      </c>
      <c r="AH24" s="82">
        <v>0</v>
      </c>
      <c r="AI24" s="84">
        <v>0</v>
      </c>
      <c r="AJ24" s="82">
        <v>0</v>
      </c>
      <c r="AK24" s="84">
        <v>0</v>
      </c>
      <c r="AL24" s="85">
        <v>0</v>
      </c>
      <c r="AM24" s="86">
        <v>0</v>
      </c>
      <c r="AN24" s="87">
        <v>3</v>
      </c>
      <c r="AO24" s="88">
        <v>0</v>
      </c>
      <c r="AP24" s="88">
        <v>0</v>
      </c>
      <c r="AQ24" s="83">
        <v>0</v>
      </c>
      <c r="AR24" s="89">
        <v>0</v>
      </c>
      <c r="AS24" s="83">
        <v>0</v>
      </c>
      <c r="AT24" s="82">
        <v>0</v>
      </c>
      <c r="AU24" s="84">
        <v>0</v>
      </c>
      <c r="AV24" s="83">
        <v>0</v>
      </c>
      <c r="AW24" t="str">
        <f>CA24&amp;CB24&amp;CC24&amp;CD24&amp;CE24&amp;CF24&amp;CG24&amp;CH24&amp;CI24</f>
        <v/>
      </c>
      <c r="CA24" s="29" t="str">
        <f t="shared" si="23"/>
        <v/>
      </c>
      <c r="CB24" s="29" t="str">
        <f t="shared" si="24"/>
        <v/>
      </c>
      <c r="CC24" s="29" t="str">
        <f t="shared" si="25"/>
        <v/>
      </c>
      <c r="CD24" s="29" t="str">
        <f t="shared" si="26"/>
        <v/>
      </c>
      <c r="CE24" s="29" t="str">
        <f t="shared" si="27"/>
        <v/>
      </c>
      <c r="CF24" s="29" t="str">
        <f t="shared" si="28"/>
        <v/>
      </c>
      <c r="CG24" s="29" t="str">
        <f t="shared" si="29"/>
        <v/>
      </c>
      <c r="CH24" s="29" t="str">
        <f t="shared" si="30"/>
        <v/>
      </c>
      <c r="CI24" s="29" t="str">
        <f t="shared" si="31"/>
        <v/>
      </c>
      <c r="CK24" s="30">
        <f>IF(AND(C24&gt;0,AN24=""),1,IF(AN24&gt;C24,1,0))</f>
        <v>0</v>
      </c>
      <c r="CL24" s="30">
        <f>IF(AND(C24&gt;0,AO24=""),1,IF(AO24&gt;C24,1,0))</f>
        <v>0</v>
      </c>
      <c r="CM24" s="30">
        <f>IF(AND(C24&gt;0,AP24=""),1,IF(AP24&gt;C24,1,0))</f>
        <v>0</v>
      </c>
      <c r="CN24" s="30">
        <f>IF(AND(C24&gt;0,AQ24=""),1,IF(AQ24&gt;C24,1,0))</f>
        <v>0</v>
      </c>
      <c r="CO24" s="30">
        <f>IF(AND(C24&gt;0,AR24=""),1,IF(AR24&gt;C24,1,0))</f>
        <v>0</v>
      </c>
      <c r="CP24" s="30">
        <f>IF(AND(C24&gt;0,AS24=""),1,IF(AS24&gt;C24,1,0))</f>
        <v>0</v>
      </c>
      <c r="CQ24" s="30">
        <f>IF(AND(E24&gt;0,OR(AT24="")),1,IF((AT24)&gt;E24,1,0))</f>
        <v>0</v>
      </c>
      <c r="CR24" s="30">
        <f>IF(AND(D24&gt;0,OR(AU24="")),1,IF((AU24)&gt;D24,1,0))</f>
        <v>0</v>
      </c>
      <c r="CS24" s="30">
        <f t="shared" si="21"/>
        <v>0</v>
      </c>
    </row>
    <row r="25" spans="1:97" ht="15" customHeight="1" x14ac:dyDescent="0.25">
      <c r="A25" s="785" t="s">
        <v>51</v>
      </c>
      <c r="B25" s="90" t="s">
        <v>39</v>
      </c>
      <c r="C25" s="18">
        <f t="shared" si="1"/>
        <v>340</v>
      </c>
      <c r="D25" s="19">
        <f t="shared" si="2"/>
        <v>101</v>
      </c>
      <c r="E25" s="20">
        <f t="shared" si="2"/>
        <v>239</v>
      </c>
      <c r="F25" s="21">
        <v>0</v>
      </c>
      <c r="G25" s="22">
        <v>0</v>
      </c>
      <c r="H25" s="21">
        <v>0</v>
      </c>
      <c r="I25" s="22">
        <v>2</v>
      </c>
      <c r="J25" s="21">
        <v>7</v>
      </c>
      <c r="K25" s="23">
        <v>16</v>
      </c>
      <c r="L25" s="21">
        <v>4</v>
      </c>
      <c r="M25" s="23">
        <v>52</v>
      </c>
      <c r="N25" s="21">
        <v>18</v>
      </c>
      <c r="O25" s="23">
        <v>13</v>
      </c>
      <c r="P25" s="21">
        <v>9</v>
      </c>
      <c r="Q25" s="23">
        <v>14</v>
      </c>
      <c r="R25" s="21">
        <v>10</v>
      </c>
      <c r="S25" s="23">
        <v>21</v>
      </c>
      <c r="T25" s="21">
        <v>10</v>
      </c>
      <c r="U25" s="23">
        <v>28</v>
      </c>
      <c r="V25" s="21">
        <v>4</v>
      </c>
      <c r="W25" s="23">
        <v>14</v>
      </c>
      <c r="X25" s="21">
        <v>9</v>
      </c>
      <c r="Y25" s="23">
        <v>21</v>
      </c>
      <c r="Z25" s="21">
        <v>6</v>
      </c>
      <c r="AA25" s="23">
        <v>15</v>
      </c>
      <c r="AB25" s="21">
        <v>8</v>
      </c>
      <c r="AC25" s="23">
        <v>11</v>
      </c>
      <c r="AD25" s="21">
        <v>10</v>
      </c>
      <c r="AE25" s="23">
        <v>15</v>
      </c>
      <c r="AF25" s="21">
        <v>3</v>
      </c>
      <c r="AG25" s="23">
        <v>9</v>
      </c>
      <c r="AH25" s="21">
        <v>2</v>
      </c>
      <c r="AI25" s="23">
        <v>4</v>
      </c>
      <c r="AJ25" s="21">
        <v>1</v>
      </c>
      <c r="AK25" s="23">
        <v>3</v>
      </c>
      <c r="AL25" s="24">
        <v>0</v>
      </c>
      <c r="AM25" s="25">
        <v>1</v>
      </c>
      <c r="AN25" s="26">
        <v>340</v>
      </c>
      <c r="AO25" s="27">
        <v>0</v>
      </c>
      <c r="AP25" s="27">
        <v>54</v>
      </c>
      <c r="AQ25" s="22">
        <v>4</v>
      </c>
      <c r="AR25" s="28">
        <v>0</v>
      </c>
      <c r="AS25" s="22">
        <v>0</v>
      </c>
      <c r="AT25" s="21">
        <v>0</v>
      </c>
      <c r="AU25" s="23">
        <v>0</v>
      </c>
      <c r="AV25" s="22">
        <v>0</v>
      </c>
      <c r="AW25" t="str">
        <f t="shared" si="3"/>
        <v/>
      </c>
      <c r="CA25" s="29" t="str">
        <f t="shared" si="23"/>
        <v/>
      </c>
      <c r="CB25" s="29" t="str">
        <f t="shared" si="24"/>
        <v/>
      </c>
      <c r="CC25" s="29" t="str">
        <f t="shared" si="25"/>
        <v/>
      </c>
      <c r="CD25" s="29" t="str">
        <f t="shared" si="26"/>
        <v/>
      </c>
      <c r="CE25" s="29" t="str">
        <f t="shared" si="27"/>
        <v/>
      </c>
      <c r="CF25" s="29" t="str">
        <f t="shared" si="28"/>
        <v/>
      </c>
      <c r="CG25" s="29" t="str">
        <f t="shared" si="29"/>
        <v/>
      </c>
      <c r="CH25" s="29" t="str">
        <f t="shared" si="30"/>
        <v/>
      </c>
      <c r="CI25" s="29" t="str">
        <f t="shared" si="31"/>
        <v/>
      </c>
      <c r="CK25" s="30">
        <f>IF(AND(C25&gt;0,AN25=""),1,IF(AN25&gt;C25,1,0))</f>
        <v>0</v>
      </c>
      <c r="CL25" s="30">
        <f>IF(AND(C25&gt;0,AO25=""),1,IF(AO25&gt;C25,1,0))</f>
        <v>0</v>
      </c>
      <c r="CM25" s="30">
        <f>IF(AND(C25&gt;0,AP25=""),1,IF(AP25&gt;C25,1,0))</f>
        <v>0</v>
      </c>
      <c r="CN25" s="30">
        <f>IF(AND(C25&gt;0,AQ25=""),1,IF(AQ25&gt;C25,1,0))</f>
        <v>0</v>
      </c>
      <c r="CO25" s="30">
        <f>IF(AND(C25&gt;0,AR25=""),1,IF(AR25&gt;C25,1,0))</f>
        <v>0</v>
      </c>
      <c r="CP25" s="30">
        <f>IF(AND(C25&gt;0,AS25=""),1,IF(AS25&gt;C25,1,0))</f>
        <v>0</v>
      </c>
      <c r="CQ25" s="30">
        <f>IF(AND(E25&gt;0,OR(AT25="")),1,IF((AT25)&gt;E25,1,0))</f>
        <v>0</v>
      </c>
      <c r="CR25" s="30">
        <f>IF(AND(D25&gt;0,OR(AU25="")),1,IF((AU25)&gt;D25,1,0))</f>
        <v>0</v>
      </c>
      <c r="CS25" s="30">
        <f>IF(AND($C25&gt;0,AV25=""),1,IF(AV25&gt;$C25,1,0))</f>
        <v>0</v>
      </c>
    </row>
    <row r="26" spans="1:97" ht="15" customHeight="1" x14ac:dyDescent="0.25">
      <c r="A26" s="982"/>
      <c r="B26" s="539" t="s">
        <v>52</v>
      </c>
      <c r="C26" s="525">
        <f t="shared" si="1"/>
        <v>0</v>
      </c>
      <c r="D26" s="93">
        <f t="shared" si="2"/>
        <v>0</v>
      </c>
      <c r="E26" s="540">
        <f t="shared" si="2"/>
        <v>0</v>
      </c>
      <c r="F26" s="95"/>
      <c r="G26" s="541"/>
      <c r="H26" s="95"/>
      <c r="I26" s="96"/>
      <c r="J26" s="95"/>
      <c r="K26" s="96"/>
      <c r="L26" s="95"/>
      <c r="M26" s="96"/>
      <c r="N26" s="95"/>
      <c r="O26" s="97"/>
      <c r="P26" s="95"/>
      <c r="Q26" s="541"/>
      <c r="R26" s="542"/>
      <c r="S26" s="96"/>
      <c r="T26" s="95"/>
      <c r="U26" s="96"/>
      <c r="V26" s="95"/>
      <c r="W26" s="96"/>
      <c r="X26" s="95"/>
      <c r="Y26" s="541"/>
      <c r="Z26" s="95"/>
      <c r="AA26" s="541"/>
      <c r="AB26" s="95"/>
      <c r="AC26" s="96"/>
      <c r="AD26" s="95"/>
      <c r="AE26" s="541"/>
      <c r="AF26" s="95"/>
      <c r="AG26" s="541"/>
      <c r="AH26" s="95"/>
      <c r="AI26" s="96"/>
      <c r="AJ26" s="95"/>
      <c r="AK26" s="96"/>
      <c r="AL26" s="98"/>
      <c r="AM26" s="99"/>
      <c r="AN26" s="100">
        <v>0</v>
      </c>
      <c r="AO26" s="101"/>
      <c r="AP26" s="101"/>
      <c r="AQ26" s="97"/>
      <c r="AR26" s="102"/>
      <c r="AS26" s="97"/>
      <c r="AT26" s="95"/>
      <c r="AU26" s="96"/>
      <c r="AV26" s="97"/>
      <c r="AW26" t="str">
        <f t="shared" si="3"/>
        <v/>
      </c>
      <c r="CA26" s="29" t="str">
        <f t="shared" si="23"/>
        <v/>
      </c>
      <c r="CB26" s="29" t="str">
        <f t="shared" si="24"/>
        <v/>
      </c>
      <c r="CC26" s="29" t="str">
        <f t="shared" si="25"/>
        <v/>
      </c>
      <c r="CD26" s="29" t="str">
        <f t="shared" si="26"/>
        <v/>
      </c>
      <c r="CE26" s="29" t="str">
        <f t="shared" si="27"/>
        <v/>
      </c>
      <c r="CF26" s="29" t="str">
        <f t="shared" si="28"/>
        <v/>
      </c>
      <c r="CG26" s="29" t="str">
        <f t="shared" si="29"/>
        <v/>
      </c>
      <c r="CH26" s="29" t="str">
        <f t="shared" si="30"/>
        <v/>
      </c>
      <c r="CI26" s="29" t="str">
        <f t="shared" si="31"/>
        <v/>
      </c>
      <c r="CK26" s="30">
        <f>IF(AND(C26&gt;0,AN26=""),1,IF(AN26&gt;C26,1,0))</f>
        <v>0</v>
      </c>
      <c r="CL26" s="30">
        <f>IF(AND(C26&gt;0,AO26=""),1,IF(AO26&gt;C26,1,0))</f>
        <v>0</v>
      </c>
      <c r="CM26" s="30">
        <f>IF(AND(C26&gt;0,AP26=""),1,IF(AP26&gt;C26,1,0))</f>
        <v>0</v>
      </c>
      <c r="CN26" s="30">
        <f>IF(AND(C26&gt;0,AQ26=""),1,IF(AQ26&gt;C26,1,0))</f>
        <v>0</v>
      </c>
      <c r="CO26" s="30">
        <f>IF(AND(C26&gt;0,AR26=""),1,IF(AR26&gt;C26,1,0))</f>
        <v>0</v>
      </c>
      <c r="CP26" s="30">
        <f>IF(AND(C26&gt;0,AS26=""),1,IF(AS26&gt;C26,1,0))</f>
        <v>0</v>
      </c>
      <c r="CQ26" s="30">
        <f>IF(AND(E26&gt;0,OR(AT26="")),1,IF((AT26)&gt;E26,1,0))</f>
        <v>0</v>
      </c>
      <c r="CR26" s="30">
        <f>IF(AND(D26&gt;0,OR(AU26="")),1,IF((AU26)&gt;D26,1,0))</f>
        <v>0</v>
      </c>
      <c r="CS26" s="30">
        <f t="shared" si="21"/>
        <v>0</v>
      </c>
    </row>
    <row r="27" spans="1:97" s="11" customFormat="1" ht="18" customHeight="1" x14ac:dyDescent="0.2">
      <c r="A27" s="103" t="s">
        <v>53</v>
      </c>
      <c r="B27" s="103"/>
      <c r="C27" s="5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"/>
      <c r="P27" s="10"/>
      <c r="Q27" s="10"/>
      <c r="R27" s="10"/>
      <c r="S27" s="10"/>
      <c r="T27" s="10"/>
      <c r="U27" s="10"/>
      <c r="V27" s="104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97" ht="21.75" customHeight="1" x14ac:dyDescent="0.25">
      <c r="A28" s="772" t="s">
        <v>3</v>
      </c>
      <c r="B28" s="772" t="s">
        <v>54</v>
      </c>
      <c r="C28" s="761" t="s">
        <v>55</v>
      </c>
      <c r="D28" s="775"/>
      <c r="E28" s="761" t="s">
        <v>56</v>
      </c>
      <c r="F28" s="762"/>
      <c r="G28" s="775"/>
      <c r="H28" s="761" t="s">
        <v>15</v>
      </c>
      <c r="I28" s="775"/>
      <c r="J28" s="761" t="s">
        <v>16</v>
      </c>
      <c r="K28" s="775"/>
      <c r="L28" s="761" t="s">
        <v>17</v>
      </c>
      <c r="M28" s="775"/>
      <c r="N28" s="761" t="s">
        <v>18</v>
      </c>
      <c r="O28" s="775"/>
      <c r="P28" s="761" t="s">
        <v>19</v>
      </c>
      <c r="Q28" s="775"/>
      <c r="R28" s="767" t="s">
        <v>20</v>
      </c>
      <c r="S28" s="768"/>
      <c r="T28" s="767" t="s">
        <v>21</v>
      </c>
      <c r="U28" s="768"/>
      <c r="V28" s="767" t="s">
        <v>22</v>
      </c>
      <c r="W28" s="768"/>
      <c r="X28" s="767" t="s">
        <v>23</v>
      </c>
      <c r="Y28" s="768"/>
      <c r="Z28" s="767" t="s">
        <v>24</v>
      </c>
      <c r="AA28" s="768"/>
      <c r="AB28" s="767" t="s">
        <v>25</v>
      </c>
      <c r="AC28" s="768"/>
      <c r="AD28" s="767" t="s">
        <v>26</v>
      </c>
      <c r="AE28" s="768"/>
      <c r="AF28" s="767" t="s">
        <v>27</v>
      </c>
      <c r="AG28" s="768"/>
      <c r="AH28" s="767" t="s">
        <v>28</v>
      </c>
      <c r="AI28" s="768"/>
      <c r="AJ28" s="767" t="s">
        <v>29</v>
      </c>
      <c r="AK28" s="768"/>
      <c r="AL28" s="767" t="s">
        <v>30</v>
      </c>
      <c r="AM28" s="768"/>
      <c r="AN28" s="767" t="s">
        <v>31</v>
      </c>
      <c r="AO28" s="769"/>
      <c r="AP28" s="764" t="s">
        <v>10</v>
      </c>
      <c r="AQ28" s="776" t="s">
        <v>11</v>
      </c>
      <c r="AR28" s="776" t="s">
        <v>8</v>
      </c>
      <c r="AS28" s="776" t="s">
        <v>9</v>
      </c>
      <c r="AT28" s="776" t="s">
        <v>57</v>
      </c>
      <c r="AU28" s="757" t="s">
        <v>58</v>
      </c>
    </row>
    <row r="29" spans="1:97" ht="42" x14ac:dyDescent="0.25">
      <c r="A29" s="972"/>
      <c r="B29" s="972"/>
      <c r="C29" s="538" t="s">
        <v>59</v>
      </c>
      <c r="D29" s="538" t="s">
        <v>60</v>
      </c>
      <c r="E29" s="15" t="s">
        <v>34</v>
      </c>
      <c r="F29" s="106" t="s">
        <v>35</v>
      </c>
      <c r="G29" s="107" t="s">
        <v>36</v>
      </c>
      <c r="H29" s="15" t="s">
        <v>35</v>
      </c>
      <c r="I29" s="107" t="s">
        <v>36</v>
      </c>
      <c r="J29" s="15" t="s">
        <v>35</v>
      </c>
      <c r="K29" s="107" t="s">
        <v>36</v>
      </c>
      <c r="L29" s="15" t="s">
        <v>35</v>
      </c>
      <c r="M29" s="107" t="s">
        <v>36</v>
      </c>
      <c r="N29" s="15" t="s">
        <v>35</v>
      </c>
      <c r="O29" s="107" t="s">
        <v>36</v>
      </c>
      <c r="P29" s="15" t="s">
        <v>35</v>
      </c>
      <c r="Q29" s="107" t="s">
        <v>36</v>
      </c>
      <c r="R29" s="15" t="s">
        <v>35</v>
      </c>
      <c r="S29" s="107" t="s">
        <v>36</v>
      </c>
      <c r="T29" s="15" t="s">
        <v>35</v>
      </c>
      <c r="U29" s="108" t="s">
        <v>36</v>
      </c>
      <c r="V29" s="15" t="s">
        <v>35</v>
      </c>
      <c r="W29" s="107" t="s">
        <v>36</v>
      </c>
      <c r="X29" s="15" t="s">
        <v>35</v>
      </c>
      <c r="Y29" s="107" t="s">
        <v>36</v>
      </c>
      <c r="Z29" s="15" t="s">
        <v>35</v>
      </c>
      <c r="AA29" s="107" t="s">
        <v>36</v>
      </c>
      <c r="AB29" s="15" t="s">
        <v>35</v>
      </c>
      <c r="AC29" s="107" t="s">
        <v>36</v>
      </c>
      <c r="AD29" s="15" t="s">
        <v>35</v>
      </c>
      <c r="AE29" s="107" t="s">
        <v>36</v>
      </c>
      <c r="AF29" s="15" t="s">
        <v>35</v>
      </c>
      <c r="AG29" s="107" t="s">
        <v>36</v>
      </c>
      <c r="AH29" s="15" t="s">
        <v>35</v>
      </c>
      <c r="AI29" s="107" t="s">
        <v>36</v>
      </c>
      <c r="AJ29" s="15" t="s">
        <v>35</v>
      </c>
      <c r="AK29" s="107" t="s">
        <v>36</v>
      </c>
      <c r="AL29" s="15" t="s">
        <v>35</v>
      </c>
      <c r="AM29" s="107" t="s">
        <v>36</v>
      </c>
      <c r="AN29" s="15" t="s">
        <v>35</v>
      </c>
      <c r="AO29" s="109" t="s">
        <v>36</v>
      </c>
      <c r="AP29" s="766"/>
      <c r="AQ29" s="778"/>
      <c r="AR29" s="778"/>
      <c r="AS29" s="778"/>
      <c r="AT29" s="778"/>
      <c r="AU29" s="971"/>
    </row>
    <row r="30" spans="1:97" x14ac:dyDescent="0.25">
      <c r="A30" s="90" t="s">
        <v>61</v>
      </c>
      <c r="B30" s="110">
        <f>SUM(C30:D30)</f>
        <v>0</v>
      </c>
      <c r="C30" s="22"/>
      <c r="D30" s="111"/>
      <c r="E30" s="112">
        <f>SUM(F30+G30)</f>
        <v>0</v>
      </c>
      <c r="F30" s="113">
        <f>SUM(H30+J30+L30+N30+P30+R30+T30+V30+X30+Z30+AB30+AD30+AF30+AH30+AJ30+AL30+AN30)</f>
        <v>0</v>
      </c>
      <c r="G30" s="114">
        <f>SUM(I30+K30+M30+O30+Q30+S30+U30+W30+Y30+AA30+AC30+AE30+AG30+AI30+AK30+AM30+AO30)</f>
        <v>0</v>
      </c>
      <c r="H30" s="21"/>
      <c r="I30" s="22"/>
      <c r="J30" s="21"/>
      <c r="K30" s="23"/>
      <c r="L30" s="21"/>
      <c r="M30" s="23"/>
      <c r="N30" s="21"/>
      <c r="O30" s="23"/>
      <c r="P30" s="21"/>
      <c r="Q30" s="22"/>
      <c r="R30" s="21"/>
      <c r="S30" s="22"/>
      <c r="T30" s="24"/>
      <c r="U30" s="23"/>
      <c r="V30" s="21"/>
      <c r="W30" s="23"/>
      <c r="X30" s="21"/>
      <c r="Y30" s="23"/>
      <c r="Z30" s="21"/>
      <c r="AA30" s="22"/>
      <c r="AB30" s="21"/>
      <c r="AC30" s="22"/>
      <c r="AD30" s="21"/>
      <c r="AE30" s="23"/>
      <c r="AF30" s="21"/>
      <c r="AG30" s="22"/>
      <c r="AH30" s="21"/>
      <c r="AI30" s="22"/>
      <c r="AJ30" s="21"/>
      <c r="AK30" s="23"/>
      <c r="AL30" s="21"/>
      <c r="AM30" s="23"/>
      <c r="AN30" s="24"/>
      <c r="AO30" s="25"/>
      <c r="AP30" s="26"/>
      <c r="AQ30" s="27"/>
      <c r="AR30" s="27"/>
      <c r="AS30" s="27"/>
      <c r="AT30" s="27"/>
      <c r="AU30" s="22"/>
      <c r="AV30" t="str">
        <f>CA30&amp;CB30&amp;CC30&amp;CD30&amp;CE30&amp;CF30</f>
        <v/>
      </c>
      <c r="CA30" s="29" t="str">
        <f>IF(AND($E30&gt;0,AP30=""),"  * No olvide digitar la variable Pueblos originarios. Digite Cero si no tiene.",IF(AP30&gt;E30," * La variable Pueblos originarios No puede ser mayor al Total Ambos Sexos.",""))</f>
        <v/>
      </c>
      <c r="CB30" s="29" t="str">
        <f>IF(AND($E30&gt;0,AQ30=""),"  * No olvide digitar la variable Migrantes. Digite Cero si no tiene.",IF(AQ30&gt;$E30," * La variable Migrantes No puede ser mayor al Total Ambos Sexos.",""))</f>
        <v/>
      </c>
      <c r="CC30" s="29" t="str">
        <f>IF(AND($E30&gt;0,AR30=""),"  * No olvide digitar la variable Niños, Niñas, adolescentes y jóvenes SENAME. Digite Cero si no tiene.",IF(AR30&gt;$E30," * La variable Niños, Niñas, adolescentes y jóvenes SENAME No puede ser mayor al Total Ambos Sexos.",""))</f>
        <v/>
      </c>
      <c r="CD30" s="29" t="str">
        <f>IF(AND($E30&gt;0,AS30=""),"  * No olvide digitar la variable Niños, Niñas, adolescentes y jóvenes Mejor Niñez. Digite Cero si no tiene.",IF(AS30&gt;$E30," * La variable Niños, Niñas, adolescentes y jóvenes Mejor Niñez No puede ser mayor al Total Ambos Sexos.",""))</f>
        <v/>
      </c>
      <c r="CE30" s="29" t="str">
        <f>IF(AND($E30&gt;0,AT30="")," * No olvide digitar la variable Personas con sospecha de demencia. Digite Cero si no tiene.",IF(AT30&gt;$E30," * La variable Personas con sospecha de demencia No puede ser mayor al Total Ambos Sexos.",""))</f>
        <v/>
      </c>
      <c r="CF30" s="29" t="str">
        <f>IF(AND($E30&gt;0,AU30="")," * No olvide digitar la variable Personas con diagnóstico de demencia. Digite Cero si no tiene.",IF(AU30&gt;$E30," * La variable Personas con diagnóstico de demencia No puede ser mayor al Total Ambos Sexos.",""))</f>
        <v/>
      </c>
      <c r="CK30" s="30">
        <f>IF(AND(E30&gt;0,AP30=""),1,IF(AP30&gt;E30,1,0))</f>
        <v>0</v>
      </c>
      <c r="CL30" s="30">
        <f>IF(AND(E30&gt;0,AQ30=""),1,IF(AQ30&gt;E30,1,0))</f>
        <v>0</v>
      </c>
      <c r="CM30" s="30">
        <f>IF(AND(E30&gt;0,AR30=""),1,IF(AR30&gt;E30,1,0))</f>
        <v>0</v>
      </c>
      <c r="CN30" s="30">
        <f>IF(AND(E30&gt;0,AS30=""),1,IF(AS30&gt;E30,1,0))</f>
        <v>0</v>
      </c>
      <c r="CO30" s="30">
        <f>IF(AND(E30&gt;0,AT30=""),1,IF(AT30&gt;E30,1,0))</f>
        <v>0</v>
      </c>
      <c r="CP30" s="30">
        <f>IF(AND(E30&gt;0,AU30=""),1,IF(AU30&gt;E30,1,0))</f>
        <v>0</v>
      </c>
    </row>
    <row r="31" spans="1:97" x14ac:dyDescent="0.25">
      <c r="A31" s="115" t="s">
        <v>62</v>
      </c>
      <c r="B31" s="116">
        <f>SUM(C31:D31)</f>
        <v>0</v>
      </c>
      <c r="C31" s="97"/>
      <c r="D31" s="117"/>
      <c r="E31" s="118">
        <f>SUM(F31+G31)</f>
        <v>0</v>
      </c>
      <c r="F31" s="119">
        <f>SUM(H31+J31+L31+N31+P31+R31+T31+V31+X31+Z31+AB31+AD31+AF31+AH31+AJ31+AL31+AN31)</f>
        <v>0</v>
      </c>
      <c r="G31" s="120">
        <f>SUM(I31+K31+M31+O31+Q31+S31+U31+W31+Y31+AA31+AC31+AE31+AG31+AI31+AK31+AM31+AO31)</f>
        <v>0</v>
      </c>
      <c r="H31" s="95"/>
      <c r="I31" s="97"/>
      <c r="J31" s="95"/>
      <c r="K31" s="96"/>
      <c r="L31" s="95"/>
      <c r="M31" s="96"/>
      <c r="N31" s="95"/>
      <c r="O31" s="96"/>
      <c r="P31" s="95"/>
      <c r="Q31" s="97"/>
      <c r="R31" s="95"/>
      <c r="S31" s="97"/>
      <c r="T31" s="98"/>
      <c r="U31" s="96"/>
      <c r="V31" s="95"/>
      <c r="W31" s="96"/>
      <c r="X31" s="95"/>
      <c r="Y31" s="96"/>
      <c r="Z31" s="95"/>
      <c r="AA31" s="97"/>
      <c r="AB31" s="95"/>
      <c r="AC31" s="97"/>
      <c r="AD31" s="95"/>
      <c r="AE31" s="96"/>
      <c r="AF31" s="95"/>
      <c r="AG31" s="97"/>
      <c r="AH31" s="95"/>
      <c r="AI31" s="97"/>
      <c r="AJ31" s="95"/>
      <c r="AK31" s="96"/>
      <c r="AL31" s="95"/>
      <c r="AM31" s="96"/>
      <c r="AN31" s="98"/>
      <c r="AO31" s="99"/>
      <c r="AP31" s="100"/>
      <c r="AQ31" s="101"/>
      <c r="AR31" s="101"/>
      <c r="AS31" s="101"/>
      <c r="AT31" s="101"/>
      <c r="AU31" s="97"/>
      <c r="AV31" t="str">
        <f>CA31&amp;CB31&amp;CC31&amp;CD31&amp;CE31&amp;CF31</f>
        <v/>
      </c>
      <c r="CA31" s="29" t="str">
        <f>IF(AND($E31&gt;0,AP31=""),"  * No olvide digitar la variable Pueblos originarios. Digite Cero si no tiene.",IF(AP31&gt;E31," * La variable Pueblos originarios No puede ser mayor al Total Ambos Sexos.",""))</f>
        <v/>
      </c>
      <c r="CB31" s="29" t="str">
        <f>IF(AND($E31&gt;0,AQ31=""),"  * No olvide digitar la variable Migrantes. Digite Cero si no tiene.",IF(AQ31&gt;$E31," * La variable Migrantes No puede ser mayor al Total Ambos Sexos.",""))</f>
        <v/>
      </c>
      <c r="CC31" s="29" t="str">
        <f>IF(AND($E31&gt;0,AR31=""),"  * No olvide digitar la variable Niños, Niñas, adolescentes y jóvenes SENAME. Digite Cero si no tiene.",IF(AR31&gt;$E31," * La variable Niños, Niñas, adolescentes y jóvenes SENAME No puede ser mayor al Total Ambos Sexos.",""))</f>
        <v/>
      </c>
      <c r="CD31" s="29" t="str">
        <f>IF(AND($E31&gt;0,AS31=""),"  * No olvide digitar la variable Niños, Niñas, adolescentes y jóvenes Mejor Niñez. Digite Cero si no tiene.",IF(AS31&gt;$E31," * La variable Niños, Niñas, adolescentes y jóvenes Mejor Niñez No puede ser mayor al Total Ambos Sexos.",""))</f>
        <v/>
      </c>
      <c r="CE31" s="29" t="str">
        <f>IF(AND($E31&gt;0,AT31="")," * No olvide digitar la variable Personas con sospecha de demencia. Digite Cero si no tiene.",IF(AT31&gt;$E31," * La variable Personas con sospecha de demencia No puede ser mayor al Total Ambos Sexos.",""))</f>
        <v/>
      </c>
      <c r="CF31" s="29" t="str">
        <f>IF(AND($E31&gt;0,AU31="")," * No olvide digitar la variable Personas con diagnóstico de demencia. Digite Cero si no tiene.",IF(AU31&gt;$E31," * La variable Personas con diagnóstico de demencia No puede ser mayor al Total Ambos Sexos.",""))</f>
        <v/>
      </c>
      <c r="CK31" s="30">
        <f>IF(AND(E31&gt;0,AP31=""),1,IF(AP31&gt;E31,1,0))</f>
        <v>0</v>
      </c>
      <c r="CL31" s="30">
        <f>IF(AND(E31&gt;0,AQ31=""),1,IF(AQ31&gt;E31,1,0))</f>
        <v>0</v>
      </c>
      <c r="CM31" s="30">
        <f>IF(AND(E31&gt;0,AR31=""),1,IF(AR31&gt;E31,1,0))</f>
        <v>0</v>
      </c>
      <c r="CN31" s="30">
        <f>IF(AND(E31&gt;0,AS31=""),1,IF(AS31&gt;E31,1,0))</f>
        <v>0</v>
      </c>
      <c r="CO31" s="30">
        <f>IF(AND(E31&gt;0,AT31=""),1,IF(AT31&gt;E31,1,0))</f>
        <v>0</v>
      </c>
      <c r="CP31" s="30">
        <f>IF(AND(E31&gt;0,AU31=""),1,IF(AU31&gt;E31,1,0))</f>
        <v>0</v>
      </c>
    </row>
    <row r="32" spans="1:97" s="124" customFormat="1" ht="15" customHeight="1" x14ac:dyDescent="0.15">
      <c r="A32" s="121" t="s">
        <v>48</v>
      </c>
      <c r="B32" s="122">
        <f t="shared" ref="B32:H32" si="32">SUM(B30:B31)</f>
        <v>0</v>
      </c>
      <c r="C32" s="60">
        <f t="shared" si="32"/>
        <v>0</v>
      </c>
      <c r="D32" s="122">
        <f t="shared" si="32"/>
        <v>0</v>
      </c>
      <c r="E32" s="66">
        <f t="shared" si="32"/>
        <v>0</v>
      </c>
      <c r="F32" s="66">
        <f t="shared" si="32"/>
        <v>0</v>
      </c>
      <c r="G32" s="66">
        <f t="shared" si="32"/>
        <v>0</v>
      </c>
      <c r="H32" s="59">
        <f t="shared" si="32"/>
        <v>0</v>
      </c>
      <c r="I32" s="66">
        <f t="shared" ref="I32:AU32" si="33">SUM(I30:I31)</f>
        <v>0</v>
      </c>
      <c r="J32" s="59">
        <f t="shared" si="33"/>
        <v>0</v>
      </c>
      <c r="K32" s="66">
        <f t="shared" si="33"/>
        <v>0</v>
      </c>
      <c r="L32" s="59">
        <f t="shared" si="33"/>
        <v>0</v>
      </c>
      <c r="M32" s="66">
        <f t="shared" si="33"/>
        <v>0</v>
      </c>
      <c r="N32" s="59">
        <f t="shared" si="33"/>
        <v>0</v>
      </c>
      <c r="O32" s="66">
        <f t="shared" si="33"/>
        <v>0</v>
      </c>
      <c r="P32" s="59">
        <f t="shared" si="33"/>
        <v>0</v>
      </c>
      <c r="Q32" s="66">
        <f t="shared" si="33"/>
        <v>0</v>
      </c>
      <c r="R32" s="59">
        <f t="shared" si="33"/>
        <v>0</v>
      </c>
      <c r="S32" s="66">
        <f t="shared" si="33"/>
        <v>0</v>
      </c>
      <c r="T32" s="59">
        <f t="shared" si="33"/>
        <v>0</v>
      </c>
      <c r="U32" s="66">
        <f t="shared" si="33"/>
        <v>0</v>
      </c>
      <c r="V32" s="59">
        <f t="shared" si="33"/>
        <v>0</v>
      </c>
      <c r="W32" s="66">
        <f t="shared" si="33"/>
        <v>0</v>
      </c>
      <c r="X32" s="59">
        <f t="shared" si="33"/>
        <v>0</v>
      </c>
      <c r="Y32" s="66">
        <f t="shared" si="33"/>
        <v>0</v>
      </c>
      <c r="Z32" s="59">
        <f t="shared" si="33"/>
        <v>0</v>
      </c>
      <c r="AA32" s="66">
        <f t="shared" si="33"/>
        <v>0</v>
      </c>
      <c r="AB32" s="59">
        <f t="shared" si="33"/>
        <v>0</v>
      </c>
      <c r="AC32" s="66">
        <f t="shared" si="33"/>
        <v>0</v>
      </c>
      <c r="AD32" s="59">
        <f t="shared" si="33"/>
        <v>0</v>
      </c>
      <c r="AE32" s="66">
        <f t="shared" si="33"/>
        <v>0</v>
      </c>
      <c r="AF32" s="59">
        <f t="shared" si="33"/>
        <v>0</v>
      </c>
      <c r="AG32" s="66">
        <f t="shared" si="33"/>
        <v>0</v>
      </c>
      <c r="AH32" s="59">
        <f t="shared" si="33"/>
        <v>0</v>
      </c>
      <c r="AI32" s="66">
        <f t="shared" si="33"/>
        <v>0</v>
      </c>
      <c r="AJ32" s="59">
        <f t="shared" si="33"/>
        <v>0</v>
      </c>
      <c r="AK32" s="66">
        <f t="shared" si="33"/>
        <v>0</v>
      </c>
      <c r="AL32" s="59">
        <f t="shared" si="33"/>
        <v>0</v>
      </c>
      <c r="AM32" s="66">
        <f t="shared" si="33"/>
        <v>0</v>
      </c>
      <c r="AN32" s="59">
        <f t="shared" si="33"/>
        <v>0</v>
      </c>
      <c r="AO32" s="123">
        <f t="shared" si="33"/>
        <v>0</v>
      </c>
      <c r="AP32" s="64">
        <f t="shared" si="33"/>
        <v>0</v>
      </c>
      <c r="AQ32" s="65">
        <f t="shared" si="33"/>
        <v>0</v>
      </c>
      <c r="AR32" s="65">
        <f t="shared" si="33"/>
        <v>0</v>
      </c>
      <c r="AS32" s="65">
        <f t="shared" si="33"/>
        <v>0</v>
      </c>
      <c r="AT32" s="65">
        <f t="shared" si="33"/>
        <v>0</v>
      </c>
      <c r="AU32" s="60">
        <f t="shared" si="33"/>
        <v>0</v>
      </c>
    </row>
    <row r="33" spans="1:42" s="11" customFormat="1" ht="12" x14ac:dyDescent="0.2">
      <c r="A33" s="103" t="s">
        <v>63</v>
      </c>
      <c r="B33" s="103"/>
      <c r="C33" s="5"/>
      <c r="D33" s="103"/>
      <c r="E33" s="103"/>
      <c r="F33" s="103"/>
      <c r="G33" s="103"/>
      <c r="H33" s="103"/>
      <c r="I33" s="103"/>
      <c r="J33" s="103"/>
      <c r="K33" s="103"/>
      <c r="L33" s="103"/>
      <c r="M33" s="103"/>
    </row>
    <row r="34" spans="1:42" ht="15" customHeight="1" x14ac:dyDescent="0.25">
      <c r="A34" s="772" t="s">
        <v>3</v>
      </c>
      <c r="B34" s="772" t="s">
        <v>64</v>
      </c>
      <c r="C34" s="761" t="s">
        <v>65</v>
      </c>
      <c r="D34" s="775"/>
      <c r="E34" s="761" t="s">
        <v>56</v>
      </c>
      <c r="F34" s="762"/>
      <c r="G34" s="775"/>
      <c r="H34" s="790" t="s">
        <v>66</v>
      </c>
      <c r="I34" s="791"/>
      <c r="J34" s="791"/>
      <c r="K34" s="791"/>
      <c r="L34" s="791"/>
      <c r="M34" s="792"/>
    </row>
    <row r="35" spans="1:42" ht="42" x14ac:dyDescent="0.25">
      <c r="A35" s="972"/>
      <c r="B35" s="972"/>
      <c r="C35" s="15" t="s">
        <v>59</v>
      </c>
      <c r="D35" s="523" t="s">
        <v>67</v>
      </c>
      <c r="E35" s="15" t="s">
        <v>34</v>
      </c>
      <c r="F35" s="106" t="s">
        <v>35</v>
      </c>
      <c r="G35" s="126" t="s">
        <v>36</v>
      </c>
      <c r="H35" s="127" t="s">
        <v>68</v>
      </c>
      <c r="I35" s="128" t="s">
        <v>69</v>
      </c>
      <c r="J35" s="128" t="s">
        <v>70</v>
      </c>
      <c r="K35" s="128" t="s">
        <v>71</v>
      </c>
      <c r="L35" s="128" t="s">
        <v>72</v>
      </c>
      <c r="M35" s="129" t="s">
        <v>73</v>
      </c>
    </row>
    <row r="36" spans="1:42" x14ac:dyDescent="0.25">
      <c r="A36" s="90" t="s">
        <v>61</v>
      </c>
      <c r="B36" s="110">
        <f>SUM(C36:D36)</f>
        <v>4</v>
      </c>
      <c r="C36" s="21"/>
      <c r="D36" s="22">
        <v>4</v>
      </c>
      <c r="E36" s="130">
        <f>SUM(F36:G36)</f>
        <v>16</v>
      </c>
      <c r="F36" s="28">
        <v>3</v>
      </c>
      <c r="G36" s="22">
        <v>13</v>
      </c>
      <c r="H36" s="21"/>
      <c r="I36" s="27"/>
      <c r="J36" s="27"/>
      <c r="K36" s="27">
        <v>4</v>
      </c>
      <c r="L36" s="27"/>
      <c r="M36" s="23"/>
    </row>
    <row r="37" spans="1:42" x14ac:dyDescent="0.25">
      <c r="A37" s="524" t="s">
        <v>62</v>
      </c>
      <c r="B37" s="543">
        <f>SUM(C37:D37)</f>
        <v>0</v>
      </c>
      <c r="C37" s="544"/>
      <c r="D37" s="541"/>
      <c r="E37" s="545">
        <f>SUM(F37:G37)</f>
        <v>0</v>
      </c>
      <c r="F37" s="546"/>
      <c r="G37" s="541"/>
      <c r="H37" s="544"/>
      <c r="I37" s="134"/>
      <c r="J37" s="134"/>
      <c r="K37" s="134"/>
      <c r="L37" s="134"/>
      <c r="M37" s="135"/>
    </row>
    <row r="38" spans="1:42" x14ac:dyDescent="0.25">
      <c r="A38" s="121" t="s">
        <v>48</v>
      </c>
      <c r="B38" s="122">
        <f t="shared" ref="B38:M38" si="34">SUM(B36:B37)</f>
        <v>4</v>
      </c>
      <c r="C38" s="136">
        <f t="shared" si="34"/>
        <v>0</v>
      </c>
      <c r="D38" s="137">
        <f t="shared" si="34"/>
        <v>4</v>
      </c>
      <c r="E38" s="136">
        <f t="shared" si="34"/>
        <v>16</v>
      </c>
      <c r="F38" s="138">
        <f t="shared" si="34"/>
        <v>3</v>
      </c>
      <c r="G38" s="138">
        <f t="shared" si="34"/>
        <v>13</v>
      </c>
      <c r="H38" s="136">
        <f t="shared" si="34"/>
        <v>0</v>
      </c>
      <c r="I38" s="139">
        <f t="shared" si="34"/>
        <v>0</v>
      </c>
      <c r="J38" s="139">
        <f t="shared" si="34"/>
        <v>0</v>
      </c>
      <c r="K38" s="139">
        <f t="shared" si="34"/>
        <v>4</v>
      </c>
      <c r="L38" s="139">
        <f t="shared" si="34"/>
        <v>0</v>
      </c>
      <c r="M38" s="140">
        <f t="shared" si="34"/>
        <v>0</v>
      </c>
    </row>
    <row r="39" spans="1:42" s="11" customFormat="1" ht="12" x14ac:dyDescent="0.2">
      <c r="A39" s="141" t="s">
        <v>74</v>
      </c>
      <c r="B39" s="6"/>
      <c r="C39" s="6"/>
    </row>
    <row r="40" spans="1:42" x14ac:dyDescent="0.25">
      <c r="A40" s="142" t="s">
        <v>3</v>
      </c>
      <c r="B40" s="143" t="s">
        <v>4</v>
      </c>
      <c r="C40" s="143" t="s">
        <v>5</v>
      </c>
    </row>
    <row r="41" spans="1:42" x14ac:dyDescent="0.25">
      <c r="A41" s="785" t="s">
        <v>75</v>
      </c>
      <c r="B41" s="78" t="s">
        <v>52</v>
      </c>
      <c r="C41" s="144"/>
    </row>
    <row r="42" spans="1:42" x14ac:dyDescent="0.25">
      <c r="A42" s="982"/>
      <c r="B42" s="145" t="s">
        <v>39</v>
      </c>
      <c r="C42" s="146"/>
    </row>
    <row r="43" spans="1:42" x14ac:dyDescent="0.25">
      <c r="A43" s="785" t="s">
        <v>76</v>
      </c>
      <c r="B43" s="78" t="s">
        <v>52</v>
      </c>
      <c r="C43" s="144"/>
    </row>
    <row r="44" spans="1:42" x14ac:dyDescent="0.25">
      <c r="A44" s="982"/>
      <c r="B44" s="147" t="s">
        <v>39</v>
      </c>
      <c r="C44" s="117"/>
    </row>
    <row r="45" spans="1:42" s="11" customFormat="1" ht="12" x14ac:dyDescent="0.2">
      <c r="A45" s="103" t="s">
        <v>77</v>
      </c>
      <c r="B45" s="148"/>
      <c r="C45" s="148"/>
      <c r="D45" s="547"/>
      <c r="E45" s="547"/>
      <c r="F45" s="547"/>
      <c r="G45" s="547"/>
      <c r="H45" s="547"/>
      <c r="I45" s="547"/>
      <c r="J45" s="547"/>
      <c r="K45" s="547"/>
      <c r="L45" s="548"/>
      <c r="M45" s="549"/>
      <c r="N45" s="550"/>
      <c r="O45" s="447"/>
      <c r="P45" s="447"/>
      <c r="Q45" s="447"/>
      <c r="R45" s="447"/>
      <c r="S45" s="447"/>
      <c r="T45" s="447"/>
      <c r="U45" s="447"/>
      <c r="V45" s="551"/>
      <c r="W45" s="447"/>
      <c r="X45" s="447"/>
      <c r="Y45" s="447"/>
      <c r="Z45" s="447"/>
      <c r="AA45" s="447"/>
      <c r="AB45" s="447"/>
      <c r="AC45" s="447"/>
      <c r="AD45" s="447"/>
      <c r="AE45" s="447"/>
      <c r="AF45" s="447"/>
      <c r="AG45" s="447"/>
      <c r="AH45" s="447"/>
      <c r="AI45" s="447"/>
      <c r="AJ45" s="447"/>
      <c r="AK45" s="447"/>
      <c r="AL45" s="447"/>
      <c r="AM45" s="447"/>
      <c r="AN45" s="155"/>
      <c r="AO45" s="156"/>
      <c r="AP45" s="156"/>
    </row>
    <row r="46" spans="1:42" ht="15" customHeight="1" x14ac:dyDescent="0.25">
      <c r="A46" s="793" t="s">
        <v>78</v>
      </c>
      <c r="B46" s="794"/>
      <c r="C46" s="799" t="s">
        <v>5</v>
      </c>
      <c r="D46" s="800"/>
      <c r="E46" s="801"/>
      <c r="F46" s="761" t="s">
        <v>6</v>
      </c>
      <c r="G46" s="762"/>
      <c r="H46" s="762"/>
      <c r="I46" s="762"/>
      <c r="J46" s="762"/>
      <c r="K46" s="762"/>
      <c r="L46" s="762"/>
      <c r="M46" s="762"/>
      <c r="N46" s="762"/>
      <c r="O46" s="762"/>
      <c r="P46" s="762"/>
      <c r="Q46" s="762"/>
      <c r="R46" s="762"/>
      <c r="S46" s="762"/>
      <c r="T46" s="762"/>
      <c r="U46" s="762"/>
      <c r="V46" s="762"/>
      <c r="W46" s="762"/>
      <c r="X46" s="762"/>
      <c r="Y46" s="762"/>
      <c r="Z46" s="762"/>
      <c r="AA46" s="762"/>
      <c r="AB46" s="762"/>
      <c r="AC46" s="762"/>
      <c r="AD46" s="762"/>
      <c r="AE46" s="762"/>
      <c r="AF46" s="762"/>
      <c r="AG46" s="762"/>
      <c r="AH46" s="762"/>
      <c r="AI46" s="762"/>
      <c r="AJ46" s="762"/>
      <c r="AK46" s="763"/>
      <c r="AL46" s="764" t="s">
        <v>7</v>
      </c>
      <c r="AM46" s="776" t="s">
        <v>10</v>
      </c>
      <c r="AN46" s="757" t="s">
        <v>11</v>
      </c>
    </row>
    <row r="47" spans="1:42" x14ac:dyDescent="0.25">
      <c r="A47" s="795"/>
      <c r="B47" s="796"/>
      <c r="C47" s="985"/>
      <c r="D47" s="986"/>
      <c r="E47" s="987"/>
      <c r="F47" s="761" t="s">
        <v>16</v>
      </c>
      <c r="G47" s="775"/>
      <c r="H47" s="761" t="s">
        <v>17</v>
      </c>
      <c r="I47" s="775"/>
      <c r="J47" s="761" t="s">
        <v>18</v>
      </c>
      <c r="K47" s="775"/>
      <c r="L47" s="761" t="s">
        <v>19</v>
      </c>
      <c r="M47" s="775"/>
      <c r="N47" s="767" t="s">
        <v>20</v>
      </c>
      <c r="O47" s="768"/>
      <c r="P47" s="767" t="s">
        <v>21</v>
      </c>
      <c r="Q47" s="768"/>
      <c r="R47" s="767" t="s">
        <v>22</v>
      </c>
      <c r="S47" s="768"/>
      <c r="T47" s="767" t="s">
        <v>23</v>
      </c>
      <c r="U47" s="768"/>
      <c r="V47" s="767" t="s">
        <v>24</v>
      </c>
      <c r="W47" s="768"/>
      <c r="X47" s="767" t="s">
        <v>25</v>
      </c>
      <c r="Y47" s="768"/>
      <c r="Z47" s="767" t="s">
        <v>26</v>
      </c>
      <c r="AA47" s="768"/>
      <c r="AB47" s="767" t="s">
        <v>27</v>
      </c>
      <c r="AC47" s="768"/>
      <c r="AD47" s="767" t="s">
        <v>28</v>
      </c>
      <c r="AE47" s="768"/>
      <c r="AF47" s="767" t="s">
        <v>29</v>
      </c>
      <c r="AG47" s="768"/>
      <c r="AH47" s="767" t="s">
        <v>30</v>
      </c>
      <c r="AI47" s="768"/>
      <c r="AJ47" s="767" t="s">
        <v>31</v>
      </c>
      <c r="AK47" s="769"/>
      <c r="AL47" s="765"/>
      <c r="AM47" s="777"/>
      <c r="AN47" s="779"/>
    </row>
    <row r="48" spans="1:42" x14ac:dyDescent="0.25">
      <c r="A48" s="983"/>
      <c r="B48" s="984"/>
      <c r="C48" s="157" t="s">
        <v>34</v>
      </c>
      <c r="D48" s="158" t="s">
        <v>35</v>
      </c>
      <c r="E48" s="552" t="s">
        <v>36</v>
      </c>
      <c r="F48" s="15" t="s">
        <v>35</v>
      </c>
      <c r="G48" s="107" t="s">
        <v>36</v>
      </c>
      <c r="H48" s="15" t="s">
        <v>35</v>
      </c>
      <c r="I48" s="107" t="s">
        <v>36</v>
      </c>
      <c r="J48" s="15" t="s">
        <v>35</v>
      </c>
      <c r="K48" s="107" t="s">
        <v>36</v>
      </c>
      <c r="L48" s="15" t="s">
        <v>35</v>
      </c>
      <c r="M48" s="107" t="s">
        <v>36</v>
      </c>
      <c r="N48" s="15" t="s">
        <v>35</v>
      </c>
      <c r="O48" s="107" t="s">
        <v>36</v>
      </c>
      <c r="P48" s="15" t="s">
        <v>35</v>
      </c>
      <c r="Q48" s="107" t="s">
        <v>36</v>
      </c>
      <c r="R48" s="15" t="s">
        <v>35</v>
      </c>
      <c r="S48" s="107" t="s">
        <v>36</v>
      </c>
      <c r="T48" s="15" t="s">
        <v>35</v>
      </c>
      <c r="U48" s="107" t="s">
        <v>36</v>
      </c>
      <c r="V48" s="15" t="s">
        <v>35</v>
      </c>
      <c r="W48" s="107" t="s">
        <v>36</v>
      </c>
      <c r="X48" s="15" t="s">
        <v>35</v>
      </c>
      <c r="Y48" s="107" t="s">
        <v>36</v>
      </c>
      <c r="Z48" s="15" t="s">
        <v>35</v>
      </c>
      <c r="AA48" s="107" t="s">
        <v>36</v>
      </c>
      <c r="AB48" s="15" t="s">
        <v>35</v>
      </c>
      <c r="AC48" s="107" t="s">
        <v>36</v>
      </c>
      <c r="AD48" s="15" t="s">
        <v>35</v>
      </c>
      <c r="AE48" s="107" t="s">
        <v>36</v>
      </c>
      <c r="AF48" s="15" t="s">
        <v>35</v>
      </c>
      <c r="AG48" s="107" t="s">
        <v>36</v>
      </c>
      <c r="AH48" s="15" t="s">
        <v>35</v>
      </c>
      <c r="AI48" s="107" t="s">
        <v>36</v>
      </c>
      <c r="AJ48" s="160" t="s">
        <v>35</v>
      </c>
      <c r="AK48" s="109" t="s">
        <v>36</v>
      </c>
      <c r="AL48" s="766"/>
      <c r="AM48" s="778"/>
      <c r="AN48" s="971"/>
    </row>
    <row r="49" spans="1:91" x14ac:dyDescent="0.25">
      <c r="A49" s="161" t="s">
        <v>79</v>
      </c>
      <c r="B49" s="161" t="s">
        <v>80</v>
      </c>
      <c r="C49" s="18">
        <f>SUM(D49+E49)</f>
        <v>0</v>
      </c>
      <c r="D49" s="19">
        <f>SUM(F49+H49+J49+L49+N49+P49+R49+T49+V49+X49+Z49+AB49+AD49+AF49+AH49+AJ49)</f>
        <v>0</v>
      </c>
      <c r="E49" s="20">
        <f>SUM(G49+I49+K49+M49+O49+Q49+S49+U49+W49+Y49+AA49+AC49+AE49+AG49+AI49+AK49)</f>
        <v>0</v>
      </c>
      <c r="F49" s="21"/>
      <c r="G49" s="28"/>
      <c r="H49" s="21"/>
      <c r="I49" s="28"/>
      <c r="J49" s="21"/>
      <c r="K49" s="23"/>
      <c r="L49" s="21"/>
      <c r="M49" s="23"/>
      <c r="N49" s="24"/>
      <c r="O49" s="23"/>
      <c r="P49" s="24"/>
      <c r="Q49" s="23"/>
      <c r="R49" s="24"/>
      <c r="S49" s="23"/>
      <c r="T49" s="24"/>
      <c r="U49" s="23"/>
      <c r="V49" s="24"/>
      <c r="W49" s="23"/>
      <c r="X49" s="24"/>
      <c r="Y49" s="23"/>
      <c r="Z49" s="24"/>
      <c r="AA49" s="23"/>
      <c r="AB49" s="24"/>
      <c r="AC49" s="23"/>
      <c r="AD49" s="24"/>
      <c r="AE49" s="23"/>
      <c r="AF49" s="24"/>
      <c r="AG49" s="23"/>
      <c r="AH49" s="24"/>
      <c r="AI49" s="23"/>
      <c r="AJ49" s="162"/>
      <c r="AK49" s="25"/>
      <c r="AL49" s="163"/>
      <c r="AM49" s="164"/>
      <c r="AN49" s="165"/>
      <c r="AO49" t="str">
        <f>CA49&amp;CB49&amp;CC49&amp;CD49</f>
        <v/>
      </c>
      <c r="CA49" s="29" t="str">
        <f>IF(AND($C49&gt;0,AL49="")," * No olvide digitar la variable Beneficiarios. Digite Cero si no tiene.",IF(AL49&gt;$C49,"  * La variable Beneficiarios No puede ser mayor al Total Ambos Sexos.",""))</f>
        <v/>
      </c>
      <c r="CB49" s="29" t="str">
        <f>IF(AND($C49&gt;0,AM49=""),"  * No olvide digitar la variable Pueblos originarios. Digite Cero si no tiene.",IF(AM49&gt;$C49,"  * La variable Pueblos originarios No puede ser mayor al Total Ambos Sexos.",""))</f>
        <v/>
      </c>
      <c r="CC49" s="29" t="str">
        <f>IF(AND($C49&gt;0,AN49="")," * No olvide digitar la variable Migrantes. Digite Cero si no tiene.",IF(AN49&gt;$C49,"  * La variable Migrantes No puede ser mayor al Total Ambos Sexos.",""))</f>
        <v/>
      </c>
      <c r="CK49" s="30">
        <f>IF(AND(C49&gt;0,AL49=""),1,IF(AL49&gt;C49,1,0))</f>
        <v>0</v>
      </c>
      <c r="CL49" s="30">
        <f>IF(AND(C49&gt;0,AM49=""),1,IF(AM49&gt;C49,1,0))</f>
        <v>0</v>
      </c>
      <c r="CM49" s="30">
        <f>IF(AND(C49&gt;0,AN49=""),1,IF(AN49&gt;C49,1,0))</f>
        <v>0</v>
      </c>
    </row>
    <row r="50" spans="1:91" x14ac:dyDescent="0.25">
      <c r="A50" s="553" t="s">
        <v>81</v>
      </c>
      <c r="B50" s="553" t="s">
        <v>80</v>
      </c>
      <c r="C50" s="525">
        <f>SUM(D50+E50)</f>
        <v>0</v>
      </c>
      <c r="D50" s="93">
        <f>SUM(F50+H50+J50+L50+N50+P50+R50+T50+V50+X50+Z50+AB50+AD50+AF50+AH50+AJ50)</f>
        <v>0</v>
      </c>
      <c r="E50" s="527">
        <f>SUM(G50+I50+K50+M50+O50+Q50+S50+U50+W50+Y50+AA50+AC50+AE50+AG50+AI50+AK50)</f>
        <v>0</v>
      </c>
      <c r="F50" s="544"/>
      <c r="G50" s="546"/>
      <c r="H50" s="544"/>
      <c r="I50" s="546"/>
      <c r="J50" s="544"/>
      <c r="K50" s="135"/>
      <c r="L50" s="544"/>
      <c r="M50" s="135"/>
      <c r="N50" s="542"/>
      <c r="O50" s="135"/>
      <c r="P50" s="542"/>
      <c r="Q50" s="135"/>
      <c r="R50" s="542"/>
      <c r="S50" s="135"/>
      <c r="T50" s="542"/>
      <c r="U50" s="135"/>
      <c r="V50" s="542"/>
      <c r="W50" s="135"/>
      <c r="X50" s="542"/>
      <c r="Y50" s="135"/>
      <c r="Z50" s="542"/>
      <c r="AA50" s="135"/>
      <c r="AB50" s="542"/>
      <c r="AC50" s="135"/>
      <c r="AD50" s="542"/>
      <c r="AE50" s="135"/>
      <c r="AF50" s="542"/>
      <c r="AG50" s="135"/>
      <c r="AH50" s="542"/>
      <c r="AI50" s="135"/>
      <c r="AJ50" s="554"/>
      <c r="AK50" s="168"/>
      <c r="AL50" s="169"/>
      <c r="AM50" s="170"/>
      <c r="AN50" s="555"/>
      <c r="AO50" t="str">
        <f>CA50&amp;CB50&amp;CC50&amp;CD50</f>
        <v/>
      </c>
      <c r="CA50" s="29" t="str">
        <f>IF(AND($C50&gt;0,AL50="")," * No olvide digitar la variable Beneficiarios. Digite Cero si no tiene.",IF(AL50&gt;$C50,"  * La variable Beneficiarios No puede ser mayor al Total Ambos Sexos.",""))</f>
        <v/>
      </c>
      <c r="CB50" s="29" t="str">
        <f>IF(AND($C50&gt;0,AM50=""),"  * No olvide digitar la variable Pueblos originarios. Digite Cero si no tiene.",IF(AM50&gt;$C50,"  * La variable Pueblos originarios No puede ser mayor al Total Ambos Sexos.",""))</f>
        <v/>
      </c>
      <c r="CC50" s="29" t="str">
        <f>IF(AND($C50&gt;0,AN50="")," * No olvide digitar la variable Migrantes. Digite Cero si no tiene.",IF(AN50&gt;$C50,"  * La variable Migrantes No puede ser mayor al Total Ambos Sexos.",""))</f>
        <v/>
      </c>
      <c r="CK50" s="30">
        <f>IF(AND(C50&gt;0,AL50=""),1,IF(AL50&gt;C50,1,0))</f>
        <v>0</v>
      </c>
      <c r="CL50" s="30">
        <f>IF(AND(C50&gt;0,AM50=""),1,IF(AM50&gt;C50,1,0))</f>
        <v>0</v>
      </c>
      <c r="CM50" s="30">
        <f>IF(AND(C50&gt;0,AN50=""),1,IF(AN50&gt;C50,1,0))</f>
        <v>0</v>
      </c>
    </row>
    <row r="51" spans="1:91" s="11" customFormat="1" ht="12" customHeight="1" x14ac:dyDescent="0.2">
      <c r="A51" s="805" t="s">
        <v>82</v>
      </c>
      <c r="B51" s="805"/>
      <c r="C51" s="805"/>
      <c r="D51" s="805"/>
      <c r="E51" s="805"/>
      <c r="F51" s="805"/>
      <c r="G51" s="805"/>
      <c r="H51" s="805"/>
      <c r="I51" s="805"/>
      <c r="J51" s="805"/>
      <c r="K51" s="805"/>
      <c r="L51" s="805"/>
      <c r="M51" s="805"/>
      <c r="N51" s="171"/>
      <c r="O51" s="172"/>
      <c r="P51" s="172"/>
      <c r="Q51" s="172"/>
      <c r="R51" s="172"/>
      <c r="S51" s="172"/>
      <c r="T51" s="172"/>
      <c r="U51" s="172"/>
      <c r="V51" s="173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4"/>
    </row>
    <row r="52" spans="1:91" ht="15" customHeight="1" x14ac:dyDescent="0.25">
      <c r="A52" s="793" t="s">
        <v>3</v>
      </c>
      <c r="B52" s="794"/>
      <c r="C52" s="800" t="s">
        <v>5</v>
      </c>
      <c r="D52" s="800"/>
      <c r="E52" s="801"/>
      <c r="F52" s="806" t="s">
        <v>6</v>
      </c>
      <c r="G52" s="807"/>
      <c r="H52" s="807"/>
      <c r="I52" s="807"/>
      <c r="J52" s="807"/>
      <c r="K52" s="807"/>
      <c r="L52" s="807"/>
      <c r="M52" s="807"/>
      <c r="N52" s="807"/>
      <c r="O52" s="807"/>
      <c r="P52" s="807"/>
      <c r="Q52" s="807"/>
      <c r="R52" s="807"/>
      <c r="S52" s="807"/>
      <c r="T52" s="807"/>
      <c r="U52" s="807"/>
      <c r="V52" s="807"/>
      <c r="W52" s="807"/>
      <c r="X52" s="807"/>
      <c r="Y52" s="807"/>
      <c r="Z52" s="807"/>
      <c r="AA52" s="807"/>
      <c r="AB52" s="807"/>
      <c r="AC52" s="807"/>
      <c r="AD52" s="807"/>
      <c r="AE52" s="807"/>
      <c r="AF52" s="807"/>
      <c r="AG52" s="807"/>
      <c r="AH52" s="807"/>
      <c r="AI52" s="807"/>
      <c r="AJ52" s="807"/>
      <c r="AK52" s="808"/>
      <c r="AL52" s="764" t="s">
        <v>10</v>
      </c>
      <c r="AM52" s="757" t="s">
        <v>11</v>
      </c>
    </row>
    <row r="53" spans="1:91" x14ac:dyDescent="0.25">
      <c r="A53" s="795"/>
      <c r="B53" s="796"/>
      <c r="C53" s="986"/>
      <c r="D53" s="986"/>
      <c r="E53" s="987"/>
      <c r="F53" s="761" t="s">
        <v>16</v>
      </c>
      <c r="G53" s="775"/>
      <c r="H53" s="761" t="s">
        <v>17</v>
      </c>
      <c r="I53" s="775"/>
      <c r="J53" s="761" t="s">
        <v>18</v>
      </c>
      <c r="K53" s="775"/>
      <c r="L53" s="761" t="s">
        <v>19</v>
      </c>
      <c r="M53" s="775"/>
      <c r="N53" s="767" t="s">
        <v>20</v>
      </c>
      <c r="O53" s="768"/>
      <c r="P53" s="767" t="s">
        <v>21</v>
      </c>
      <c r="Q53" s="768"/>
      <c r="R53" s="767" t="s">
        <v>22</v>
      </c>
      <c r="S53" s="768"/>
      <c r="T53" s="767" t="s">
        <v>23</v>
      </c>
      <c r="U53" s="768"/>
      <c r="V53" s="767" t="s">
        <v>24</v>
      </c>
      <c r="W53" s="768"/>
      <c r="X53" s="767" t="s">
        <v>25</v>
      </c>
      <c r="Y53" s="768"/>
      <c r="Z53" s="767" t="s">
        <v>26</v>
      </c>
      <c r="AA53" s="768"/>
      <c r="AB53" s="767" t="s">
        <v>27</v>
      </c>
      <c r="AC53" s="768"/>
      <c r="AD53" s="767" t="s">
        <v>28</v>
      </c>
      <c r="AE53" s="768"/>
      <c r="AF53" s="767" t="s">
        <v>29</v>
      </c>
      <c r="AG53" s="768"/>
      <c r="AH53" s="767" t="s">
        <v>30</v>
      </c>
      <c r="AI53" s="768"/>
      <c r="AJ53" s="767" t="s">
        <v>31</v>
      </c>
      <c r="AK53" s="769"/>
      <c r="AL53" s="765"/>
      <c r="AM53" s="779"/>
    </row>
    <row r="54" spans="1:91" x14ac:dyDescent="0.25">
      <c r="A54" s="983"/>
      <c r="B54" s="984"/>
      <c r="C54" s="175" t="s">
        <v>34</v>
      </c>
      <c r="D54" s="176" t="s">
        <v>35</v>
      </c>
      <c r="E54" s="177" t="s">
        <v>36</v>
      </c>
      <c r="F54" s="12" t="s">
        <v>35</v>
      </c>
      <c r="G54" s="178" t="s">
        <v>36</v>
      </c>
      <c r="H54" s="12" t="s">
        <v>35</v>
      </c>
      <c r="I54" s="178" t="s">
        <v>36</v>
      </c>
      <c r="J54" s="12" t="s">
        <v>35</v>
      </c>
      <c r="K54" s="178" t="s">
        <v>36</v>
      </c>
      <c r="L54" s="12" t="s">
        <v>35</v>
      </c>
      <c r="M54" s="178" t="s">
        <v>36</v>
      </c>
      <c r="N54" s="12" t="s">
        <v>35</v>
      </c>
      <c r="O54" s="178" t="s">
        <v>36</v>
      </c>
      <c r="P54" s="12" t="s">
        <v>35</v>
      </c>
      <c r="Q54" s="178" t="s">
        <v>36</v>
      </c>
      <c r="R54" s="12" t="s">
        <v>35</v>
      </c>
      <c r="S54" s="178" t="s">
        <v>36</v>
      </c>
      <c r="T54" s="12" t="s">
        <v>35</v>
      </c>
      <c r="U54" s="178" t="s">
        <v>36</v>
      </c>
      <c r="V54" s="12" t="s">
        <v>35</v>
      </c>
      <c r="W54" s="178" t="s">
        <v>36</v>
      </c>
      <c r="X54" s="12" t="s">
        <v>35</v>
      </c>
      <c r="Y54" s="178" t="s">
        <v>36</v>
      </c>
      <c r="Z54" s="12" t="s">
        <v>35</v>
      </c>
      <c r="AA54" s="178" t="s">
        <v>36</v>
      </c>
      <c r="AB54" s="12" t="s">
        <v>35</v>
      </c>
      <c r="AC54" s="178" t="s">
        <v>36</v>
      </c>
      <c r="AD54" s="12" t="s">
        <v>35</v>
      </c>
      <c r="AE54" s="178" t="s">
        <v>36</v>
      </c>
      <c r="AF54" s="12" t="s">
        <v>35</v>
      </c>
      <c r="AG54" s="178" t="s">
        <v>36</v>
      </c>
      <c r="AH54" s="12" t="s">
        <v>35</v>
      </c>
      <c r="AI54" s="178" t="s">
        <v>36</v>
      </c>
      <c r="AJ54" s="179" t="s">
        <v>35</v>
      </c>
      <c r="AK54" s="180" t="s">
        <v>36</v>
      </c>
      <c r="AL54" s="766"/>
      <c r="AM54" s="971"/>
    </row>
    <row r="55" spans="1:91" x14ac:dyDescent="0.25">
      <c r="A55" s="809" t="s">
        <v>83</v>
      </c>
      <c r="B55" s="181" t="s">
        <v>38</v>
      </c>
      <c r="C55" s="18">
        <f>SUM(D55+E55)</f>
        <v>0</v>
      </c>
      <c r="D55" s="19">
        <f t="shared" ref="D55:E60" si="35">SUM(F55+H55+J55+L55+N55+P55+R55+T55+V55+X55+Z55+AB55+AD55+AF55+AH55+AJ55)</f>
        <v>0</v>
      </c>
      <c r="E55" s="20">
        <f t="shared" si="35"/>
        <v>0</v>
      </c>
      <c r="F55" s="21"/>
      <c r="G55" s="22"/>
      <c r="H55" s="21"/>
      <c r="I55" s="23"/>
      <c r="J55" s="21"/>
      <c r="K55" s="23"/>
      <c r="L55" s="21"/>
      <c r="M55" s="23"/>
      <c r="N55" s="24"/>
      <c r="O55" s="23"/>
      <c r="P55" s="24"/>
      <c r="Q55" s="23"/>
      <c r="R55" s="24"/>
      <c r="S55" s="23"/>
      <c r="T55" s="24"/>
      <c r="U55" s="23"/>
      <c r="V55" s="24"/>
      <c r="W55" s="23"/>
      <c r="X55" s="24"/>
      <c r="Y55" s="23"/>
      <c r="Z55" s="24"/>
      <c r="AA55" s="23"/>
      <c r="AB55" s="24"/>
      <c r="AC55" s="23"/>
      <c r="AD55" s="24"/>
      <c r="AE55" s="23"/>
      <c r="AF55" s="24"/>
      <c r="AG55" s="23"/>
      <c r="AH55" s="24"/>
      <c r="AI55" s="23"/>
      <c r="AJ55" s="24"/>
      <c r="AK55" s="25"/>
      <c r="AL55" s="163"/>
      <c r="AM55" s="165"/>
      <c r="AN55" t="str">
        <f t="shared" ref="AN55:AN76" si="36">CA55&amp;CB55&amp;CC55</f>
        <v/>
      </c>
      <c r="CA55" s="29" t="str">
        <f>IF(AND($C55&gt;0,AL55="")," * No olvide digitar la variable Pueblos Originarios. Digite cero si no tiene.",IF(AL55&gt;$C55," * La variable Pueblos Originarios no puede ser mayor al Total Ambos Sexos.",""))</f>
        <v/>
      </c>
      <c r="CB55" s="29" t="str">
        <f>IF(AND($C55&gt;0,AM55="")," * No olvide digitar la variable Migrantes. Digite cero si no tiene.",IF(AM55&gt;$C55," * La variable Migrantes no puede ser mayor al Total Ambos Sexos.",""))</f>
        <v/>
      </c>
      <c r="CK55" s="30">
        <f t="shared" ref="CK55:CK76" si="37">IF(AND(C55&gt;0,AL55=""),1,IF(AL55&gt;C55,1,0))</f>
        <v>0</v>
      </c>
      <c r="CL55" s="30">
        <f t="shared" ref="CL55:CL76" si="38">IF(AND(C55&gt;0,AM55=""),1,IF(AM55&gt;C55,1,0))</f>
        <v>0</v>
      </c>
    </row>
    <row r="56" spans="1:91" x14ac:dyDescent="0.25">
      <c r="A56" s="810"/>
      <c r="B56" s="182" t="s">
        <v>52</v>
      </c>
      <c r="C56" s="32">
        <f t="shared" ref="C56:C76" si="39">SUM(D56+E56)</f>
        <v>0</v>
      </c>
      <c r="D56" s="33">
        <f t="shared" si="35"/>
        <v>0</v>
      </c>
      <c r="E56" s="34">
        <f t="shared" si="35"/>
        <v>0</v>
      </c>
      <c r="F56" s="35"/>
      <c r="G56" s="36"/>
      <c r="H56" s="35"/>
      <c r="I56" s="37"/>
      <c r="J56" s="35"/>
      <c r="K56" s="37"/>
      <c r="L56" s="35"/>
      <c r="M56" s="37"/>
      <c r="N56" s="38"/>
      <c r="O56" s="37"/>
      <c r="P56" s="38"/>
      <c r="Q56" s="37"/>
      <c r="R56" s="38"/>
      <c r="S56" s="37"/>
      <c r="T56" s="38"/>
      <c r="U56" s="37"/>
      <c r="V56" s="38"/>
      <c r="W56" s="37"/>
      <c r="X56" s="38"/>
      <c r="Y56" s="37"/>
      <c r="Z56" s="38"/>
      <c r="AA56" s="37"/>
      <c r="AB56" s="38"/>
      <c r="AC56" s="37"/>
      <c r="AD56" s="38"/>
      <c r="AE56" s="37"/>
      <c r="AF56" s="38"/>
      <c r="AG56" s="37"/>
      <c r="AH56" s="38"/>
      <c r="AI56" s="37"/>
      <c r="AJ56" s="38"/>
      <c r="AK56" s="39"/>
      <c r="AL56" s="183"/>
      <c r="AM56" s="184"/>
      <c r="AN56" t="str">
        <f t="shared" si="36"/>
        <v/>
      </c>
      <c r="CA56" s="29" t="str">
        <f t="shared" ref="CA56:CA76" si="40">IF(AND($C56&gt;0,AL56="")," * No olvide digitar la variable Pueblos Originarios. Digite cero si no tiene.",IF(AL56&gt;$C56," * La variable Pueblos Originarios no puede ser mayor al Total Ambos Sexos.",""))</f>
        <v/>
      </c>
      <c r="CB56" s="29" t="str">
        <f t="shared" ref="CB56:CB76" si="41">IF(AND($C56&gt;0,AM56="")," * No olvide digitar la variable Migrantes. Digite cero si no tiene.",IF(AM56&gt;$C56," * La variable Migrantes no puede ser mayor al Total Ambos Sexos.",""))</f>
        <v/>
      </c>
      <c r="CK56" s="30">
        <f t="shared" si="37"/>
        <v>0</v>
      </c>
      <c r="CL56" s="30">
        <f t="shared" si="38"/>
        <v>0</v>
      </c>
    </row>
    <row r="57" spans="1:91" x14ac:dyDescent="0.25">
      <c r="A57" s="810"/>
      <c r="B57" s="182" t="s">
        <v>39</v>
      </c>
      <c r="C57" s="32">
        <f t="shared" si="39"/>
        <v>0</v>
      </c>
      <c r="D57" s="33">
        <f t="shared" si="35"/>
        <v>0</v>
      </c>
      <c r="E57" s="34">
        <f t="shared" si="35"/>
        <v>0</v>
      </c>
      <c r="F57" s="35"/>
      <c r="G57" s="36"/>
      <c r="H57" s="35"/>
      <c r="I57" s="37"/>
      <c r="J57" s="35"/>
      <c r="K57" s="37"/>
      <c r="L57" s="35"/>
      <c r="M57" s="37"/>
      <c r="N57" s="38"/>
      <c r="O57" s="37"/>
      <c r="P57" s="38"/>
      <c r="Q57" s="37"/>
      <c r="R57" s="38"/>
      <c r="S57" s="37"/>
      <c r="T57" s="38"/>
      <c r="U57" s="37"/>
      <c r="V57" s="38"/>
      <c r="W57" s="37"/>
      <c r="X57" s="38"/>
      <c r="Y57" s="37"/>
      <c r="Z57" s="38"/>
      <c r="AA57" s="37"/>
      <c r="AB57" s="38"/>
      <c r="AC57" s="37"/>
      <c r="AD57" s="38"/>
      <c r="AE57" s="37"/>
      <c r="AF57" s="38"/>
      <c r="AG57" s="37"/>
      <c r="AH57" s="38"/>
      <c r="AI57" s="37"/>
      <c r="AJ57" s="38"/>
      <c r="AK57" s="39"/>
      <c r="AL57" s="183"/>
      <c r="AM57" s="184"/>
      <c r="AN57" t="str">
        <f t="shared" si="36"/>
        <v/>
      </c>
      <c r="CA57" s="29" t="str">
        <f t="shared" si="40"/>
        <v/>
      </c>
      <c r="CB57" s="29" t="str">
        <f t="shared" si="41"/>
        <v/>
      </c>
      <c r="CK57" s="30">
        <f t="shared" si="37"/>
        <v>0</v>
      </c>
      <c r="CL57" s="30">
        <f t="shared" si="38"/>
        <v>0</v>
      </c>
    </row>
    <row r="58" spans="1:91" x14ac:dyDescent="0.25">
      <c r="A58" s="810"/>
      <c r="B58" s="182" t="s">
        <v>84</v>
      </c>
      <c r="C58" s="32">
        <f t="shared" si="39"/>
        <v>0</v>
      </c>
      <c r="D58" s="33">
        <f t="shared" si="35"/>
        <v>0</v>
      </c>
      <c r="E58" s="34">
        <f t="shared" si="35"/>
        <v>0</v>
      </c>
      <c r="F58" s="35"/>
      <c r="G58" s="36"/>
      <c r="H58" s="35"/>
      <c r="I58" s="37"/>
      <c r="J58" s="35"/>
      <c r="K58" s="37"/>
      <c r="L58" s="35"/>
      <c r="M58" s="37"/>
      <c r="N58" s="38"/>
      <c r="O58" s="37"/>
      <c r="P58" s="38"/>
      <c r="Q58" s="37"/>
      <c r="R58" s="38"/>
      <c r="S58" s="37"/>
      <c r="T58" s="38"/>
      <c r="U58" s="37"/>
      <c r="V58" s="38"/>
      <c r="W58" s="37"/>
      <c r="X58" s="38"/>
      <c r="Y58" s="37"/>
      <c r="Z58" s="38"/>
      <c r="AA58" s="37"/>
      <c r="AB58" s="38"/>
      <c r="AC58" s="37"/>
      <c r="AD58" s="38"/>
      <c r="AE58" s="37"/>
      <c r="AF58" s="38"/>
      <c r="AG58" s="37"/>
      <c r="AH58" s="38"/>
      <c r="AI58" s="37"/>
      <c r="AJ58" s="38"/>
      <c r="AK58" s="39"/>
      <c r="AL58" s="183"/>
      <c r="AM58" s="184"/>
      <c r="AN58" t="str">
        <f t="shared" si="36"/>
        <v/>
      </c>
      <c r="CA58" s="29" t="str">
        <f t="shared" si="40"/>
        <v/>
      </c>
      <c r="CB58" s="29" t="str">
        <f t="shared" si="41"/>
        <v/>
      </c>
      <c r="CK58" s="30">
        <f t="shared" si="37"/>
        <v>0</v>
      </c>
      <c r="CL58" s="30">
        <f t="shared" si="38"/>
        <v>0</v>
      </c>
    </row>
    <row r="59" spans="1:91" x14ac:dyDescent="0.25">
      <c r="A59" s="810"/>
      <c r="B59" s="182" t="s">
        <v>42</v>
      </c>
      <c r="C59" s="32">
        <f t="shared" si="39"/>
        <v>0</v>
      </c>
      <c r="D59" s="33">
        <f t="shared" si="35"/>
        <v>0</v>
      </c>
      <c r="E59" s="34">
        <f t="shared" si="35"/>
        <v>0</v>
      </c>
      <c r="F59" s="35"/>
      <c r="G59" s="36"/>
      <c r="H59" s="35"/>
      <c r="I59" s="37"/>
      <c r="J59" s="35"/>
      <c r="K59" s="37"/>
      <c r="L59" s="35"/>
      <c r="M59" s="37"/>
      <c r="N59" s="38"/>
      <c r="O59" s="37"/>
      <c r="P59" s="38"/>
      <c r="Q59" s="37"/>
      <c r="R59" s="38"/>
      <c r="S59" s="37"/>
      <c r="T59" s="38"/>
      <c r="U59" s="37"/>
      <c r="V59" s="38"/>
      <c r="W59" s="37"/>
      <c r="X59" s="38"/>
      <c r="Y59" s="37"/>
      <c r="Z59" s="38"/>
      <c r="AA59" s="37"/>
      <c r="AB59" s="38"/>
      <c r="AC59" s="37"/>
      <c r="AD59" s="38"/>
      <c r="AE59" s="37"/>
      <c r="AF59" s="38"/>
      <c r="AG59" s="37"/>
      <c r="AH59" s="38"/>
      <c r="AI59" s="37"/>
      <c r="AJ59" s="38"/>
      <c r="AK59" s="39"/>
      <c r="AL59" s="183"/>
      <c r="AM59" s="184"/>
      <c r="AN59" t="str">
        <f t="shared" si="36"/>
        <v/>
      </c>
      <c r="CA59" s="29" t="str">
        <f t="shared" si="40"/>
        <v/>
      </c>
      <c r="CB59" s="29" t="str">
        <f t="shared" si="41"/>
        <v/>
      </c>
      <c r="CK59" s="30">
        <f t="shared" si="37"/>
        <v>0</v>
      </c>
      <c r="CL59" s="30">
        <f t="shared" si="38"/>
        <v>0</v>
      </c>
    </row>
    <row r="60" spans="1:91" x14ac:dyDescent="0.25">
      <c r="A60" s="988"/>
      <c r="B60" s="185" t="s">
        <v>85</v>
      </c>
      <c r="C60" s="186">
        <f t="shared" si="39"/>
        <v>0</v>
      </c>
      <c r="D60" s="54">
        <f t="shared" si="35"/>
        <v>0</v>
      </c>
      <c r="E60" s="187">
        <f t="shared" si="35"/>
        <v>0</v>
      </c>
      <c r="F60" s="95"/>
      <c r="G60" s="97"/>
      <c r="H60" s="95"/>
      <c r="I60" s="96"/>
      <c r="J60" s="95"/>
      <c r="K60" s="96"/>
      <c r="L60" s="95"/>
      <c r="M60" s="96"/>
      <c r="N60" s="98"/>
      <c r="O60" s="96"/>
      <c r="P60" s="98"/>
      <c r="Q60" s="96"/>
      <c r="R60" s="98"/>
      <c r="S60" s="96"/>
      <c r="T60" s="98"/>
      <c r="U60" s="96"/>
      <c r="V60" s="98"/>
      <c r="W60" s="96"/>
      <c r="X60" s="98"/>
      <c r="Y60" s="96"/>
      <c r="Z60" s="98"/>
      <c r="AA60" s="96"/>
      <c r="AB60" s="98"/>
      <c r="AC60" s="96"/>
      <c r="AD60" s="98"/>
      <c r="AE60" s="96"/>
      <c r="AF60" s="98"/>
      <c r="AG60" s="96"/>
      <c r="AH60" s="98"/>
      <c r="AI60" s="96"/>
      <c r="AJ60" s="98"/>
      <c r="AK60" s="99"/>
      <c r="AL60" s="188"/>
      <c r="AM60" s="189"/>
      <c r="AN60" t="str">
        <f t="shared" si="36"/>
        <v/>
      </c>
      <c r="CA60" s="29" t="str">
        <f t="shared" si="40"/>
        <v/>
      </c>
      <c r="CB60" s="29" t="str">
        <f t="shared" si="41"/>
        <v/>
      </c>
      <c r="CK60" s="30">
        <f t="shared" si="37"/>
        <v>0</v>
      </c>
      <c r="CL60" s="30">
        <f t="shared" si="38"/>
        <v>0</v>
      </c>
    </row>
    <row r="61" spans="1:91" ht="15" customHeight="1" x14ac:dyDescent="0.25">
      <c r="A61" s="809" t="s">
        <v>86</v>
      </c>
      <c r="B61" s="181" t="s">
        <v>39</v>
      </c>
      <c r="C61" s="18">
        <f t="shared" si="39"/>
        <v>0</v>
      </c>
      <c r="D61" s="19">
        <f t="shared" ref="D61:E66" si="42">SUM(H61+J61+L61)</f>
        <v>0</v>
      </c>
      <c r="E61" s="20">
        <f t="shared" si="42"/>
        <v>0</v>
      </c>
      <c r="F61" s="190"/>
      <c r="G61" s="191"/>
      <c r="H61" s="21"/>
      <c r="I61" s="23"/>
      <c r="J61" s="21"/>
      <c r="K61" s="23"/>
      <c r="L61" s="21"/>
      <c r="M61" s="23"/>
      <c r="N61" s="192"/>
      <c r="O61" s="193"/>
      <c r="P61" s="192"/>
      <c r="Q61" s="193"/>
      <c r="R61" s="192"/>
      <c r="S61" s="193"/>
      <c r="T61" s="192"/>
      <c r="U61" s="193"/>
      <c r="V61" s="192"/>
      <c r="W61" s="193"/>
      <c r="X61" s="192"/>
      <c r="Y61" s="193"/>
      <c r="Z61" s="192"/>
      <c r="AA61" s="193"/>
      <c r="AB61" s="192"/>
      <c r="AC61" s="193"/>
      <c r="AD61" s="192"/>
      <c r="AE61" s="193"/>
      <c r="AF61" s="192"/>
      <c r="AG61" s="193"/>
      <c r="AH61" s="190"/>
      <c r="AI61" s="193"/>
      <c r="AJ61" s="192"/>
      <c r="AK61" s="194"/>
      <c r="AL61" s="163"/>
      <c r="AM61" s="165"/>
      <c r="AN61" t="str">
        <f t="shared" si="36"/>
        <v/>
      </c>
      <c r="CA61" s="29" t="str">
        <f t="shared" si="40"/>
        <v/>
      </c>
      <c r="CB61" s="29" t="str">
        <f t="shared" si="41"/>
        <v/>
      </c>
      <c r="CK61" s="30">
        <f t="shared" si="37"/>
        <v>0</v>
      </c>
      <c r="CL61" s="30">
        <f t="shared" si="38"/>
        <v>0</v>
      </c>
    </row>
    <row r="62" spans="1:91" x14ac:dyDescent="0.25">
      <c r="A62" s="988"/>
      <c r="B62" s="182" t="s">
        <v>42</v>
      </c>
      <c r="C62" s="186">
        <f t="shared" si="39"/>
        <v>0</v>
      </c>
      <c r="D62" s="54">
        <f t="shared" si="42"/>
        <v>0</v>
      </c>
      <c r="E62" s="187">
        <f t="shared" si="42"/>
        <v>0</v>
      </c>
      <c r="F62" s="195"/>
      <c r="G62" s="196"/>
      <c r="H62" s="95"/>
      <c r="I62" s="96"/>
      <c r="J62" s="95"/>
      <c r="K62" s="96"/>
      <c r="L62" s="95"/>
      <c r="M62" s="96"/>
      <c r="N62" s="197"/>
      <c r="O62" s="198"/>
      <c r="P62" s="197"/>
      <c r="Q62" s="198"/>
      <c r="R62" s="197"/>
      <c r="S62" s="198"/>
      <c r="T62" s="197"/>
      <c r="U62" s="198"/>
      <c r="V62" s="197"/>
      <c r="W62" s="198"/>
      <c r="X62" s="197"/>
      <c r="Y62" s="198"/>
      <c r="Z62" s="197"/>
      <c r="AA62" s="198"/>
      <c r="AB62" s="197"/>
      <c r="AC62" s="198"/>
      <c r="AD62" s="197"/>
      <c r="AE62" s="198"/>
      <c r="AF62" s="197"/>
      <c r="AG62" s="198"/>
      <c r="AH62" s="195"/>
      <c r="AI62" s="198"/>
      <c r="AJ62" s="197"/>
      <c r="AK62" s="199"/>
      <c r="AL62" s="188"/>
      <c r="AM62" s="189"/>
      <c r="AN62" t="str">
        <f t="shared" si="36"/>
        <v/>
      </c>
      <c r="CA62" s="29" t="str">
        <f t="shared" si="40"/>
        <v/>
      </c>
      <c r="CB62" s="29" t="str">
        <f t="shared" si="41"/>
        <v/>
      </c>
      <c r="CK62" s="30">
        <f t="shared" si="37"/>
        <v>0</v>
      </c>
      <c r="CL62" s="30">
        <f t="shared" si="38"/>
        <v>0</v>
      </c>
    </row>
    <row r="63" spans="1:91" ht="15" customHeight="1" x14ac:dyDescent="0.25">
      <c r="A63" s="809" t="s">
        <v>87</v>
      </c>
      <c r="B63" s="181" t="s">
        <v>38</v>
      </c>
      <c r="C63" s="18">
        <f t="shared" si="39"/>
        <v>0</v>
      </c>
      <c r="D63" s="19">
        <f t="shared" si="42"/>
        <v>0</v>
      </c>
      <c r="E63" s="20">
        <f t="shared" si="42"/>
        <v>0</v>
      </c>
      <c r="F63" s="190"/>
      <c r="G63" s="191"/>
      <c r="H63" s="21"/>
      <c r="I63" s="23"/>
      <c r="J63" s="21"/>
      <c r="K63" s="23"/>
      <c r="L63" s="21"/>
      <c r="M63" s="23"/>
      <c r="N63" s="192"/>
      <c r="O63" s="193"/>
      <c r="P63" s="192"/>
      <c r="Q63" s="193"/>
      <c r="R63" s="192"/>
      <c r="S63" s="193"/>
      <c r="T63" s="192"/>
      <c r="U63" s="193"/>
      <c r="V63" s="192"/>
      <c r="W63" s="193"/>
      <c r="X63" s="192"/>
      <c r="Y63" s="193"/>
      <c r="Z63" s="192"/>
      <c r="AA63" s="193"/>
      <c r="AB63" s="192"/>
      <c r="AC63" s="193"/>
      <c r="AD63" s="192"/>
      <c r="AE63" s="193"/>
      <c r="AF63" s="192"/>
      <c r="AG63" s="193"/>
      <c r="AH63" s="190"/>
      <c r="AI63" s="193"/>
      <c r="AJ63" s="192"/>
      <c r="AK63" s="194"/>
      <c r="AL63" s="163"/>
      <c r="AM63" s="165"/>
      <c r="AN63" t="str">
        <f t="shared" si="36"/>
        <v/>
      </c>
      <c r="CA63" s="29" t="str">
        <f t="shared" si="40"/>
        <v/>
      </c>
      <c r="CB63" s="29" t="str">
        <f t="shared" si="41"/>
        <v/>
      </c>
      <c r="CK63" s="30">
        <f t="shared" si="37"/>
        <v>0</v>
      </c>
      <c r="CL63" s="30">
        <f t="shared" si="38"/>
        <v>0</v>
      </c>
    </row>
    <row r="64" spans="1:91" x14ac:dyDescent="0.25">
      <c r="A64" s="810"/>
      <c r="B64" s="182" t="s">
        <v>52</v>
      </c>
      <c r="C64" s="32">
        <f t="shared" si="39"/>
        <v>0</v>
      </c>
      <c r="D64" s="33">
        <f t="shared" si="42"/>
        <v>0</v>
      </c>
      <c r="E64" s="34">
        <f t="shared" si="42"/>
        <v>0</v>
      </c>
      <c r="F64" s="200"/>
      <c r="G64" s="201"/>
      <c r="H64" s="35"/>
      <c r="I64" s="37"/>
      <c r="J64" s="35"/>
      <c r="K64" s="37"/>
      <c r="L64" s="35"/>
      <c r="M64" s="37"/>
      <c r="N64" s="202"/>
      <c r="O64" s="203"/>
      <c r="P64" s="202"/>
      <c r="Q64" s="203"/>
      <c r="R64" s="202"/>
      <c r="S64" s="203"/>
      <c r="T64" s="202"/>
      <c r="U64" s="203"/>
      <c r="V64" s="202"/>
      <c r="W64" s="203"/>
      <c r="X64" s="202"/>
      <c r="Y64" s="203"/>
      <c r="Z64" s="202"/>
      <c r="AA64" s="203"/>
      <c r="AB64" s="202"/>
      <c r="AC64" s="203"/>
      <c r="AD64" s="202"/>
      <c r="AE64" s="203"/>
      <c r="AF64" s="202"/>
      <c r="AG64" s="203"/>
      <c r="AH64" s="200"/>
      <c r="AI64" s="203"/>
      <c r="AJ64" s="202"/>
      <c r="AK64" s="204"/>
      <c r="AL64" s="183"/>
      <c r="AM64" s="184"/>
      <c r="AN64" t="str">
        <f t="shared" si="36"/>
        <v/>
      </c>
      <c r="CA64" s="29" t="str">
        <f t="shared" si="40"/>
        <v/>
      </c>
      <c r="CB64" s="29" t="str">
        <f t="shared" si="41"/>
        <v/>
      </c>
      <c r="CK64" s="30">
        <f t="shared" si="37"/>
        <v>0</v>
      </c>
      <c r="CL64" s="30">
        <f t="shared" si="38"/>
        <v>0</v>
      </c>
    </row>
    <row r="65" spans="1:90" x14ac:dyDescent="0.25">
      <c r="A65" s="810"/>
      <c r="B65" s="182" t="s">
        <v>39</v>
      </c>
      <c r="C65" s="32">
        <f t="shared" si="39"/>
        <v>0</v>
      </c>
      <c r="D65" s="33">
        <f t="shared" si="42"/>
        <v>0</v>
      </c>
      <c r="E65" s="34">
        <f t="shared" si="42"/>
        <v>0</v>
      </c>
      <c r="F65" s="200"/>
      <c r="G65" s="201"/>
      <c r="H65" s="35"/>
      <c r="I65" s="37"/>
      <c r="J65" s="35"/>
      <c r="K65" s="37"/>
      <c r="L65" s="35"/>
      <c r="M65" s="37"/>
      <c r="N65" s="202"/>
      <c r="O65" s="203"/>
      <c r="P65" s="202"/>
      <c r="Q65" s="203"/>
      <c r="R65" s="202"/>
      <c r="S65" s="203"/>
      <c r="T65" s="202"/>
      <c r="U65" s="203"/>
      <c r="V65" s="202"/>
      <c r="W65" s="203"/>
      <c r="X65" s="202"/>
      <c r="Y65" s="203"/>
      <c r="Z65" s="202"/>
      <c r="AA65" s="203"/>
      <c r="AB65" s="202"/>
      <c r="AC65" s="203"/>
      <c r="AD65" s="202"/>
      <c r="AE65" s="203"/>
      <c r="AF65" s="202"/>
      <c r="AG65" s="203"/>
      <c r="AH65" s="200"/>
      <c r="AI65" s="203"/>
      <c r="AJ65" s="202"/>
      <c r="AK65" s="204"/>
      <c r="AL65" s="183"/>
      <c r="AM65" s="184"/>
      <c r="AN65" t="str">
        <f t="shared" si="36"/>
        <v/>
      </c>
      <c r="CA65" s="29" t="str">
        <f t="shared" si="40"/>
        <v/>
      </c>
      <c r="CB65" s="29" t="str">
        <f t="shared" si="41"/>
        <v/>
      </c>
      <c r="CK65" s="30">
        <f t="shared" si="37"/>
        <v>0</v>
      </c>
      <c r="CL65" s="30">
        <f t="shared" si="38"/>
        <v>0</v>
      </c>
    </row>
    <row r="66" spans="1:90" x14ac:dyDescent="0.25">
      <c r="A66" s="988"/>
      <c r="B66" s="182" t="s">
        <v>42</v>
      </c>
      <c r="C66" s="186">
        <f t="shared" si="39"/>
        <v>0</v>
      </c>
      <c r="D66" s="54">
        <f t="shared" si="42"/>
        <v>0</v>
      </c>
      <c r="E66" s="187">
        <f t="shared" si="42"/>
        <v>0</v>
      </c>
      <c r="F66" s="195"/>
      <c r="G66" s="196"/>
      <c r="H66" s="95"/>
      <c r="I66" s="96"/>
      <c r="J66" s="95"/>
      <c r="K66" s="96"/>
      <c r="L66" s="95"/>
      <c r="M66" s="96"/>
      <c r="N66" s="197"/>
      <c r="O66" s="198"/>
      <c r="P66" s="197"/>
      <c r="Q66" s="198"/>
      <c r="R66" s="197"/>
      <c r="S66" s="198"/>
      <c r="T66" s="197"/>
      <c r="U66" s="198"/>
      <c r="V66" s="197"/>
      <c r="W66" s="198"/>
      <c r="X66" s="197"/>
      <c r="Y66" s="198"/>
      <c r="Z66" s="197"/>
      <c r="AA66" s="198"/>
      <c r="AB66" s="197"/>
      <c r="AC66" s="198"/>
      <c r="AD66" s="197"/>
      <c r="AE66" s="198"/>
      <c r="AF66" s="197"/>
      <c r="AG66" s="198"/>
      <c r="AH66" s="195"/>
      <c r="AI66" s="198"/>
      <c r="AJ66" s="197"/>
      <c r="AK66" s="199"/>
      <c r="AL66" s="188"/>
      <c r="AM66" s="189"/>
      <c r="AN66" t="str">
        <f t="shared" si="36"/>
        <v/>
      </c>
      <c r="CA66" s="29" t="str">
        <f t="shared" si="40"/>
        <v/>
      </c>
      <c r="CB66" s="29" t="str">
        <f t="shared" si="41"/>
        <v/>
      </c>
      <c r="CK66" s="30">
        <f t="shared" si="37"/>
        <v>0</v>
      </c>
      <c r="CL66" s="30">
        <f t="shared" si="38"/>
        <v>0</v>
      </c>
    </row>
    <row r="67" spans="1:90" x14ac:dyDescent="0.25">
      <c r="A67" s="809" t="s">
        <v>88</v>
      </c>
      <c r="B67" s="181" t="s">
        <v>38</v>
      </c>
      <c r="C67" s="18">
        <f t="shared" si="39"/>
        <v>0</v>
      </c>
      <c r="D67" s="19">
        <f t="shared" ref="D67:D76" si="43">SUM(H67+J67+L67+N67+P67+R67+T67+V67+X67+Z67+AB67+AD67+AF67+AH67+AJ67)</f>
        <v>0</v>
      </c>
      <c r="E67" s="20">
        <f t="shared" ref="E67:E76" si="44">SUM(I67+K67+M67+O67+Q67+S67+U67+W67+Y67+AA67+AC67+AE67+AG67+AI67+AK67)</f>
        <v>0</v>
      </c>
      <c r="F67" s="190"/>
      <c r="G67" s="193"/>
      <c r="H67" s="21"/>
      <c r="I67" s="23"/>
      <c r="J67" s="21"/>
      <c r="K67" s="23"/>
      <c r="L67" s="21"/>
      <c r="M67" s="23"/>
      <c r="N67" s="21"/>
      <c r="O67" s="23"/>
      <c r="P67" s="21"/>
      <c r="Q67" s="23"/>
      <c r="R67" s="21"/>
      <c r="S67" s="23"/>
      <c r="T67" s="21"/>
      <c r="U67" s="23"/>
      <c r="V67" s="21"/>
      <c r="W67" s="23"/>
      <c r="X67" s="21"/>
      <c r="Y67" s="23"/>
      <c r="Z67" s="21"/>
      <c r="AA67" s="23"/>
      <c r="AB67" s="21"/>
      <c r="AC67" s="23"/>
      <c r="AD67" s="21"/>
      <c r="AE67" s="23"/>
      <c r="AF67" s="21"/>
      <c r="AG67" s="23"/>
      <c r="AH67" s="21"/>
      <c r="AI67" s="23"/>
      <c r="AJ67" s="21"/>
      <c r="AK67" s="25"/>
      <c r="AL67" s="163"/>
      <c r="AM67" s="165"/>
      <c r="AN67" t="str">
        <f t="shared" si="36"/>
        <v/>
      </c>
      <c r="CA67" s="29" t="str">
        <f t="shared" si="40"/>
        <v/>
      </c>
      <c r="CB67" s="29" t="str">
        <f t="shared" si="41"/>
        <v/>
      </c>
      <c r="CK67" s="30">
        <f t="shared" si="37"/>
        <v>0</v>
      </c>
      <c r="CL67" s="30">
        <f t="shared" si="38"/>
        <v>0</v>
      </c>
    </row>
    <row r="68" spans="1:90" x14ac:dyDescent="0.25">
      <c r="A68" s="988"/>
      <c r="B68" s="182" t="s">
        <v>52</v>
      </c>
      <c r="C68" s="43">
        <f t="shared" si="39"/>
        <v>0</v>
      </c>
      <c r="D68" s="44">
        <f t="shared" si="43"/>
        <v>0</v>
      </c>
      <c r="E68" s="187">
        <f t="shared" si="44"/>
        <v>0</v>
      </c>
      <c r="F68" s="195"/>
      <c r="G68" s="198"/>
      <c r="H68" s="95"/>
      <c r="I68" s="96"/>
      <c r="J68" s="95"/>
      <c r="K68" s="96"/>
      <c r="L68" s="95"/>
      <c r="M68" s="96"/>
      <c r="N68" s="95"/>
      <c r="O68" s="96"/>
      <c r="P68" s="95"/>
      <c r="Q68" s="96"/>
      <c r="R68" s="95"/>
      <c r="S68" s="96"/>
      <c r="T68" s="95"/>
      <c r="U68" s="96"/>
      <c r="V68" s="95"/>
      <c r="W68" s="96"/>
      <c r="X68" s="95"/>
      <c r="Y68" s="96"/>
      <c r="Z68" s="95"/>
      <c r="AA68" s="96"/>
      <c r="AB68" s="95"/>
      <c r="AC68" s="96"/>
      <c r="AD68" s="95"/>
      <c r="AE68" s="96"/>
      <c r="AF68" s="95"/>
      <c r="AG68" s="96"/>
      <c r="AH68" s="95"/>
      <c r="AI68" s="96"/>
      <c r="AJ68" s="95"/>
      <c r="AK68" s="99"/>
      <c r="AL68" s="188"/>
      <c r="AM68" s="189"/>
      <c r="AN68" t="str">
        <f t="shared" si="36"/>
        <v/>
      </c>
      <c r="CA68" s="29" t="str">
        <f t="shared" si="40"/>
        <v/>
      </c>
      <c r="CB68" s="29" t="str">
        <f t="shared" si="41"/>
        <v/>
      </c>
      <c r="CK68" s="30">
        <f t="shared" si="37"/>
        <v>0</v>
      </c>
      <c r="CL68" s="30">
        <f t="shared" si="38"/>
        <v>0</v>
      </c>
    </row>
    <row r="69" spans="1:90" x14ac:dyDescent="0.25">
      <c r="A69" s="809" t="s">
        <v>89</v>
      </c>
      <c r="B69" s="181" t="s">
        <v>38</v>
      </c>
      <c r="C69" s="18">
        <f t="shared" si="39"/>
        <v>0</v>
      </c>
      <c r="D69" s="19">
        <f t="shared" si="43"/>
        <v>0</v>
      </c>
      <c r="E69" s="20">
        <f t="shared" si="44"/>
        <v>0</v>
      </c>
      <c r="F69" s="190"/>
      <c r="G69" s="191"/>
      <c r="H69" s="21"/>
      <c r="I69" s="23"/>
      <c r="J69" s="21"/>
      <c r="K69" s="23"/>
      <c r="L69" s="21"/>
      <c r="M69" s="23"/>
      <c r="N69" s="21"/>
      <c r="O69" s="23"/>
      <c r="P69" s="21"/>
      <c r="Q69" s="23"/>
      <c r="R69" s="21"/>
      <c r="S69" s="23"/>
      <c r="T69" s="21"/>
      <c r="U69" s="23"/>
      <c r="V69" s="21"/>
      <c r="W69" s="23"/>
      <c r="X69" s="21"/>
      <c r="Y69" s="23"/>
      <c r="Z69" s="21"/>
      <c r="AA69" s="23"/>
      <c r="AB69" s="21"/>
      <c r="AC69" s="23"/>
      <c r="AD69" s="21"/>
      <c r="AE69" s="23"/>
      <c r="AF69" s="21"/>
      <c r="AG69" s="23"/>
      <c r="AH69" s="21"/>
      <c r="AI69" s="23"/>
      <c r="AJ69" s="21"/>
      <c r="AK69" s="25"/>
      <c r="AL69" s="163"/>
      <c r="AM69" s="165"/>
      <c r="AN69" t="str">
        <f t="shared" si="36"/>
        <v/>
      </c>
      <c r="CA69" s="29" t="str">
        <f t="shared" si="40"/>
        <v/>
      </c>
      <c r="CB69" s="29" t="str">
        <f t="shared" si="41"/>
        <v/>
      </c>
      <c r="CK69" s="30">
        <f t="shared" si="37"/>
        <v>0</v>
      </c>
      <c r="CL69" s="30">
        <f t="shared" si="38"/>
        <v>0</v>
      </c>
    </row>
    <row r="70" spans="1:90" x14ac:dyDescent="0.25">
      <c r="A70" s="988"/>
      <c r="B70" s="182" t="s">
        <v>52</v>
      </c>
      <c r="C70" s="186">
        <f t="shared" si="39"/>
        <v>0</v>
      </c>
      <c r="D70" s="54">
        <f t="shared" si="43"/>
        <v>0</v>
      </c>
      <c r="E70" s="187">
        <f t="shared" si="44"/>
        <v>0</v>
      </c>
      <c r="F70" s="195"/>
      <c r="G70" s="196"/>
      <c r="H70" s="95"/>
      <c r="I70" s="96"/>
      <c r="J70" s="95"/>
      <c r="K70" s="96"/>
      <c r="L70" s="95"/>
      <c r="M70" s="96"/>
      <c r="N70" s="95"/>
      <c r="O70" s="96"/>
      <c r="P70" s="95"/>
      <c r="Q70" s="96"/>
      <c r="R70" s="95"/>
      <c r="S70" s="96"/>
      <c r="T70" s="95"/>
      <c r="U70" s="96"/>
      <c r="V70" s="95"/>
      <c r="W70" s="96"/>
      <c r="X70" s="95"/>
      <c r="Y70" s="96"/>
      <c r="Z70" s="95"/>
      <c r="AA70" s="96"/>
      <c r="AB70" s="95"/>
      <c r="AC70" s="96"/>
      <c r="AD70" s="95"/>
      <c r="AE70" s="96"/>
      <c r="AF70" s="95"/>
      <c r="AG70" s="96"/>
      <c r="AH70" s="95"/>
      <c r="AI70" s="96"/>
      <c r="AJ70" s="95"/>
      <c r="AK70" s="99"/>
      <c r="AL70" s="188"/>
      <c r="AM70" s="189"/>
      <c r="AN70" t="str">
        <f t="shared" si="36"/>
        <v/>
      </c>
      <c r="CA70" s="29" t="str">
        <f t="shared" si="40"/>
        <v/>
      </c>
      <c r="CB70" s="29" t="str">
        <f t="shared" si="41"/>
        <v/>
      </c>
      <c r="CK70" s="30">
        <f t="shared" si="37"/>
        <v>0</v>
      </c>
      <c r="CL70" s="30">
        <f t="shared" si="38"/>
        <v>0</v>
      </c>
    </row>
    <row r="71" spans="1:90" ht="15" customHeight="1" x14ac:dyDescent="0.25">
      <c r="A71" s="809" t="s">
        <v>90</v>
      </c>
      <c r="B71" s="181" t="s">
        <v>38</v>
      </c>
      <c r="C71" s="18">
        <f t="shared" si="39"/>
        <v>0</v>
      </c>
      <c r="D71" s="19">
        <f t="shared" si="43"/>
        <v>0</v>
      </c>
      <c r="E71" s="20">
        <f t="shared" si="44"/>
        <v>0</v>
      </c>
      <c r="F71" s="190"/>
      <c r="G71" s="191"/>
      <c r="H71" s="21"/>
      <c r="I71" s="23"/>
      <c r="J71" s="21"/>
      <c r="K71" s="23"/>
      <c r="L71" s="21"/>
      <c r="M71" s="23"/>
      <c r="N71" s="21"/>
      <c r="O71" s="23"/>
      <c r="P71" s="21"/>
      <c r="Q71" s="23"/>
      <c r="R71" s="21"/>
      <c r="S71" s="23"/>
      <c r="T71" s="21"/>
      <c r="U71" s="23"/>
      <c r="V71" s="21"/>
      <c r="W71" s="23"/>
      <c r="X71" s="21"/>
      <c r="Y71" s="23"/>
      <c r="Z71" s="21"/>
      <c r="AA71" s="23"/>
      <c r="AB71" s="21"/>
      <c r="AC71" s="23"/>
      <c r="AD71" s="21"/>
      <c r="AE71" s="23"/>
      <c r="AF71" s="21"/>
      <c r="AG71" s="23"/>
      <c r="AH71" s="21"/>
      <c r="AI71" s="23"/>
      <c r="AJ71" s="21"/>
      <c r="AK71" s="25"/>
      <c r="AL71" s="163"/>
      <c r="AM71" s="165"/>
      <c r="AN71" t="str">
        <f t="shared" si="36"/>
        <v/>
      </c>
      <c r="CA71" s="29" t="str">
        <f t="shared" si="40"/>
        <v/>
      </c>
      <c r="CB71" s="29" t="str">
        <f t="shared" si="41"/>
        <v/>
      </c>
      <c r="CK71" s="30">
        <f t="shared" si="37"/>
        <v>0</v>
      </c>
      <c r="CL71" s="30">
        <f t="shared" si="38"/>
        <v>0</v>
      </c>
    </row>
    <row r="72" spans="1:90" x14ac:dyDescent="0.25">
      <c r="A72" s="810"/>
      <c r="B72" s="182" t="s">
        <v>52</v>
      </c>
      <c r="C72" s="32">
        <f t="shared" si="39"/>
        <v>0</v>
      </c>
      <c r="D72" s="33">
        <f t="shared" si="43"/>
        <v>0</v>
      </c>
      <c r="E72" s="34">
        <f t="shared" si="44"/>
        <v>0</v>
      </c>
      <c r="F72" s="200"/>
      <c r="G72" s="201"/>
      <c r="H72" s="35"/>
      <c r="I72" s="37"/>
      <c r="J72" s="35"/>
      <c r="K72" s="37"/>
      <c r="L72" s="35"/>
      <c r="M72" s="37"/>
      <c r="N72" s="35"/>
      <c r="O72" s="37"/>
      <c r="P72" s="35"/>
      <c r="Q72" s="37"/>
      <c r="R72" s="35"/>
      <c r="S72" s="37"/>
      <c r="T72" s="35"/>
      <c r="U72" s="37"/>
      <c r="V72" s="35"/>
      <c r="W72" s="37"/>
      <c r="X72" s="35"/>
      <c r="Y72" s="37"/>
      <c r="Z72" s="35"/>
      <c r="AA72" s="37"/>
      <c r="AB72" s="35"/>
      <c r="AC72" s="37"/>
      <c r="AD72" s="35"/>
      <c r="AE72" s="37"/>
      <c r="AF72" s="35"/>
      <c r="AG72" s="37"/>
      <c r="AH72" s="35"/>
      <c r="AI72" s="37"/>
      <c r="AJ72" s="35"/>
      <c r="AK72" s="39"/>
      <c r="AL72" s="183"/>
      <c r="AM72" s="184"/>
      <c r="AN72" t="str">
        <f t="shared" si="36"/>
        <v/>
      </c>
      <c r="CA72" s="29" t="str">
        <f t="shared" si="40"/>
        <v/>
      </c>
      <c r="CB72" s="29" t="str">
        <f t="shared" si="41"/>
        <v/>
      </c>
      <c r="CK72" s="30">
        <f t="shared" si="37"/>
        <v>0</v>
      </c>
      <c r="CL72" s="30">
        <f t="shared" si="38"/>
        <v>0</v>
      </c>
    </row>
    <row r="73" spans="1:90" x14ac:dyDescent="0.25">
      <c r="A73" s="810"/>
      <c r="B73" s="182" t="s">
        <v>39</v>
      </c>
      <c r="C73" s="32">
        <f t="shared" si="39"/>
        <v>0</v>
      </c>
      <c r="D73" s="33">
        <f t="shared" si="43"/>
        <v>0</v>
      </c>
      <c r="E73" s="34">
        <f t="shared" si="44"/>
        <v>0</v>
      </c>
      <c r="F73" s="200"/>
      <c r="G73" s="201"/>
      <c r="H73" s="35"/>
      <c r="I73" s="37"/>
      <c r="J73" s="35"/>
      <c r="K73" s="37"/>
      <c r="L73" s="35"/>
      <c r="M73" s="37"/>
      <c r="N73" s="35"/>
      <c r="O73" s="37"/>
      <c r="P73" s="35"/>
      <c r="Q73" s="37"/>
      <c r="R73" s="35"/>
      <c r="S73" s="37"/>
      <c r="T73" s="35"/>
      <c r="U73" s="37"/>
      <c r="V73" s="35"/>
      <c r="W73" s="37"/>
      <c r="X73" s="35"/>
      <c r="Y73" s="37"/>
      <c r="Z73" s="35"/>
      <c r="AA73" s="37"/>
      <c r="AB73" s="35"/>
      <c r="AC73" s="37"/>
      <c r="AD73" s="35"/>
      <c r="AE73" s="37"/>
      <c r="AF73" s="35"/>
      <c r="AG73" s="37"/>
      <c r="AH73" s="35"/>
      <c r="AI73" s="37"/>
      <c r="AJ73" s="35"/>
      <c r="AK73" s="39"/>
      <c r="AL73" s="183"/>
      <c r="AM73" s="184"/>
      <c r="AN73" t="str">
        <f t="shared" si="36"/>
        <v/>
      </c>
      <c r="CA73" s="29" t="str">
        <f t="shared" si="40"/>
        <v/>
      </c>
      <c r="CB73" s="29" t="str">
        <f t="shared" si="41"/>
        <v/>
      </c>
      <c r="CK73" s="30">
        <f t="shared" si="37"/>
        <v>0</v>
      </c>
      <c r="CL73" s="30">
        <f t="shared" si="38"/>
        <v>0</v>
      </c>
    </row>
    <row r="74" spans="1:90" x14ac:dyDescent="0.25">
      <c r="A74" s="810"/>
      <c r="B74" s="182" t="s">
        <v>84</v>
      </c>
      <c r="C74" s="32">
        <f t="shared" si="39"/>
        <v>0</v>
      </c>
      <c r="D74" s="33">
        <f t="shared" si="43"/>
        <v>0</v>
      </c>
      <c r="E74" s="34">
        <f t="shared" si="44"/>
        <v>0</v>
      </c>
      <c r="F74" s="200"/>
      <c r="G74" s="201"/>
      <c r="H74" s="35"/>
      <c r="I74" s="37"/>
      <c r="J74" s="35"/>
      <c r="K74" s="37"/>
      <c r="L74" s="35"/>
      <c r="M74" s="37"/>
      <c r="N74" s="35"/>
      <c r="O74" s="37"/>
      <c r="P74" s="35"/>
      <c r="Q74" s="37"/>
      <c r="R74" s="35"/>
      <c r="S74" s="37"/>
      <c r="T74" s="35"/>
      <c r="U74" s="37"/>
      <c r="V74" s="35"/>
      <c r="W74" s="37"/>
      <c r="X74" s="35"/>
      <c r="Y74" s="37"/>
      <c r="Z74" s="35"/>
      <c r="AA74" s="37"/>
      <c r="AB74" s="35"/>
      <c r="AC74" s="37"/>
      <c r="AD74" s="35"/>
      <c r="AE74" s="37"/>
      <c r="AF74" s="35"/>
      <c r="AG74" s="37"/>
      <c r="AH74" s="35"/>
      <c r="AI74" s="37"/>
      <c r="AJ74" s="35"/>
      <c r="AK74" s="39"/>
      <c r="AL74" s="183"/>
      <c r="AM74" s="184"/>
      <c r="AN74" t="str">
        <f t="shared" si="36"/>
        <v/>
      </c>
      <c r="CA74" s="29" t="str">
        <f t="shared" si="40"/>
        <v/>
      </c>
      <c r="CB74" s="29" t="str">
        <f t="shared" si="41"/>
        <v/>
      </c>
      <c r="CK74" s="30">
        <f t="shared" si="37"/>
        <v>0</v>
      </c>
      <c r="CL74" s="30">
        <f t="shared" si="38"/>
        <v>0</v>
      </c>
    </row>
    <row r="75" spans="1:90" x14ac:dyDescent="0.25">
      <c r="A75" s="810"/>
      <c r="B75" s="182" t="s">
        <v>42</v>
      </c>
      <c r="C75" s="32">
        <f t="shared" si="39"/>
        <v>0</v>
      </c>
      <c r="D75" s="33">
        <f t="shared" si="43"/>
        <v>0</v>
      </c>
      <c r="E75" s="34">
        <f t="shared" si="44"/>
        <v>0</v>
      </c>
      <c r="F75" s="200"/>
      <c r="G75" s="201"/>
      <c r="H75" s="35"/>
      <c r="I75" s="37"/>
      <c r="J75" s="35"/>
      <c r="K75" s="37"/>
      <c r="L75" s="35"/>
      <c r="M75" s="37"/>
      <c r="N75" s="35"/>
      <c r="O75" s="37"/>
      <c r="P75" s="35"/>
      <c r="Q75" s="37"/>
      <c r="R75" s="35"/>
      <c r="S75" s="37"/>
      <c r="T75" s="35"/>
      <c r="U75" s="37"/>
      <c r="V75" s="35"/>
      <c r="W75" s="37"/>
      <c r="X75" s="35"/>
      <c r="Y75" s="37"/>
      <c r="Z75" s="35"/>
      <c r="AA75" s="37"/>
      <c r="AB75" s="35"/>
      <c r="AC75" s="37"/>
      <c r="AD75" s="35"/>
      <c r="AE75" s="37"/>
      <c r="AF75" s="35"/>
      <c r="AG75" s="37"/>
      <c r="AH75" s="35"/>
      <c r="AI75" s="37"/>
      <c r="AJ75" s="35"/>
      <c r="AK75" s="39"/>
      <c r="AL75" s="183"/>
      <c r="AM75" s="184"/>
      <c r="AN75" t="str">
        <f t="shared" si="36"/>
        <v/>
      </c>
      <c r="CA75" s="29" t="str">
        <f t="shared" si="40"/>
        <v/>
      </c>
      <c r="CB75" s="29" t="str">
        <f t="shared" si="41"/>
        <v/>
      </c>
      <c r="CK75" s="30">
        <f t="shared" si="37"/>
        <v>0</v>
      </c>
      <c r="CL75" s="30">
        <f t="shared" si="38"/>
        <v>0</v>
      </c>
    </row>
    <row r="76" spans="1:90" x14ac:dyDescent="0.25">
      <c r="A76" s="988"/>
      <c r="B76" s="185" t="s">
        <v>85</v>
      </c>
      <c r="C76" s="186">
        <f t="shared" si="39"/>
        <v>0</v>
      </c>
      <c r="D76" s="54">
        <f t="shared" si="43"/>
        <v>0</v>
      </c>
      <c r="E76" s="187">
        <f t="shared" si="44"/>
        <v>0</v>
      </c>
      <c r="F76" s="195"/>
      <c r="G76" s="196"/>
      <c r="H76" s="95"/>
      <c r="I76" s="96"/>
      <c r="J76" s="95"/>
      <c r="K76" s="96"/>
      <c r="L76" s="95"/>
      <c r="M76" s="96"/>
      <c r="N76" s="95"/>
      <c r="O76" s="96"/>
      <c r="P76" s="95"/>
      <c r="Q76" s="96"/>
      <c r="R76" s="95"/>
      <c r="S76" s="96"/>
      <c r="T76" s="95"/>
      <c r="U76" s="96"/>
      <c r="V76" s="95"/>
      <c r="W76" s="96"/>
      <c r="X76" s="95"/>
      <c r="Y76" s="96"/>
      <c r="Z76" s="95"/>
      <c r="AA76" s="96"/>
      <c r="AB76" s="95"/>
      <c r="AC76" s="96"/>
      <c r="AD76" s="95"/>
      <c r="AE76" s="96"/>
      <c r="AF76" s="95"/>
      <c r="AG76" s="96"/>
      <c r="AH76" s="95"/>
      <c r="AI76" s="96"/>
      <c r="AJ76" s="95"/>
      <c r="AK76" s="99"/>
      <c r="AL76" s="188"/>
      <c r="AM76" s="189"/>
      <c r="AN76" t="str">
        <f t="shared" si="36"/>
        <v/>
      </c>
      <c r="CA76" s="29" t="str">
        <f t="shared" si="40"/>
        <v/>
      </c>
      <c r="CB76" s="29" t="str">
        <f t="shared" si="41"/>
        <v/>
      </c>
      <c r="CK76" s="30">
        <f t="shared" si="37"/>
        <v>0</v>
      </c>
      <c r="CL76" s="30">
        <f t="shared" si="38"/>
        <v>0</v>
      </c>
    </row>
    <row r="77" spans="1:90" s="11" customFormat="1" ht="12" x14ac:dyDescent="0.2">
      <c r="A77" s="205" t="s">
        <v>91</v>
      </c>
      <c r="B77" s="206"/>
      <c r="C77" s="206"/>
      <c r="D77" s="556"/>
      <c r="E77" s="556"/>
      <c r="F77" s="556"/>
      <c r="G77" s="173"/>
      <c r="H77" s="173"/>
      <c r="I77" s="173"/>
    </row>
    <row r="78" spans="1:90" ht="15" customHeight="1" x14ac:dyDescent="0.25">
      <c r="A78" s="818" t="s">
        <v>92</v>
      </c>
      <c r="B78" s="813" t="s">
        <v>93</v>
      </c>
      <c r="C78" s="813"/>
      <c r="D78" s="813" t="s">
        <v>94</v>
      </c>
      <c r="E78" s="824"/>
      <c r="F78" s="812" t="s">
        <v>95</v>
      </c>
      <c r="G78" s="813"/>
      <c r="H78" s="812" t="s">
        <v>96</v>
      </c>
      <c r="I78" s="813"/>
    </row>
    <row r="79" spans="1:90" ht="21" x14ac:dyDescent="0.25">
      <c r="A79" s="990"/>
      <c r="B79" s="208" t="s">
        <v>97</v>
      </c>
      <c r="C79" s="209" t="s">
        <v>98</v>
      </c>
      <c r="D79" s="208" t="s">
        <v>97</v>
      </c>
      <c r="E79" s="210" t="s">
        <v>98</v>
      </c>
      <c r="F79" s="211" t="s">
        <v>97</v>
      </c>
      <c r="G79" s="209" t="s">
        <v>98</v>
      </c>
      <c r="H79" s="211" t="s">
        <v>97</v>
      </c>
      <c r="I79" s="209" t="s">
        <v>98</v>
      </c>
    </row>
    <row r="80" spans="1:90" x14ac:dyDescent="0.25">
      <c r="A80" s="212" t="s">
        <v>99</v>
      </c>
      <c r="B80" s="213"/>
      <c r="C80" s="214"/>
      <c r="D80" s="213"/>
      <c r="E80" s="215"/>
      <c r="F80" s="216"/>
      <c r="G80" s="214"/>
      <c r="H80" s="216"/>
      <c r="I80" s="214"/>
    </row>
    <row r="81" spans="1:9" x14ac:dyDescent="0.25">
      <c r="A81" s="217" t="s">
        <v>100</v>
      </c>
      <c r="B81" s="218"/>
      <c r="C81" s="219"/>
      <c r="D81" s="218"/>
      <c r="E81" s="220"/>
      <c r="F81" s="221"/>
      <c r="G81" s="219"/>
      <c r="H81" s="221"/>
      <c r="I81" s="219"/>
    </row>
    <row r="82" spans="1:9" x14ac:dyDescent="0.25">
      <c r="A82" s="217" t="s">
        <v>101</v>
      </c>
      <c r="B82" s="218"/>
      <c r="C82" s="219"/>
      <c r="D82" s="218"/>
      <c r="E82" s="220"/>
      <c r="F82" s="221"/>
      <c r="G82" s="219"/>
      <c r="H82" s="221"/>
      <c r="I82" s="219"/>
    </row>
    <row r="83" spans="1:9" x14ac:dyDescent="0.25">
      <c r="A83" s="222" t="s">
        <v>102</v>
      </c>
      <c r="B83" s="95"/>
      <c r="C83" s="198"/>
      <c r="D83" s="95"/>
      <c r="E83" s="199"/>
      <c r="F83" s="102"/>
      <c r="G83" s="198"/>
      <c r="H83" s="102"/>
      <c r="I83" s="198"/>
    </row>
    <row r="84" spans="1:9" s="11" customFormat="1" ht="12" x14ac:dyDescent="0.2">
      <c r="A84" s="103" t="s">
        <v>103</v>
      </c>
      <c r="B84" s="547"/>
      <c r="C84" s="547"/>
      <c r="D84" s="547"/>
    </row>
    <row r="85" spans="1:9" ht="31.5" x14ac:dyDescent="0.25">
      <c r="A85" s="223" t="s">
        <v>104</v>
      </c>
      <c r="B85" s="224" t="s">
        <v>105</v>
      </c>
      <c r="C85" s="225" t="s">
        <v>106</v>
      </c>
      <c r="D85" s="226" t="s">
        <v>107</v>
      </c>
    </row>
    <row r="86" spans="1:9" x14ac:dyDescent="0.25">
      <c r="A86" s="227" t="s">
        <v>108</v>
      </c>
      <c r="B86" s="228">
        <v>24</v>
      </c>
      <c r="C86" s="229">
        <v>12</v>
      </c>
      <c r="D86" s="230">
        <v>10</v>
      </c>
    </row>
    <row r="87" spans="1:9" x14ac:dyDescent="0.25">
      <c r="A87" s="217" t="s">
        <v>109</v>
      </c>
      <c r="B87" s="231"/>
      <c r="C87" s="232"/>
      <c r="D87" s="233"/>
    </row>
    <row r="88" spans="1:9" x14ac:dyDescent="0.25">
      <c r="A88" s="217" t="s">
        <v>110</v>
      </c>
      <c r="B88" s="231"/>
      <c r="C88" s="232"/>
      <c r="D88" s="233"/>
    </row>
    <row r="89" spans="1:9" x14ac:dyDescent="0.25">
      <c r="A89" s="234" t="s">
        <v>111</v>
      </c>
      <c r="B89" s="231"/>
      <c r="C89" s="232"/>
      <c r="D89" s="233"/>
    </row>
    <row r="90" spans="1:9" ht="22.5" x14ac:dyDescent="0.25">
      <c r="A90" s="235" t="s">
        <v>112</v>
      </c>
      <c r="B90" s="231"/>
      <c r="C90" s="232"/>
      <c r="D90" s="233"/>
    </row>
    <row r="91" spans="1:9" ht="22.5" x14ac:dyDescent="0.25">
      <c r="A91" s="235" t="s">
        <v>113</v>
      </c>
      <c r="B91" s="236"/>
      <c r="C91" s="232"/>
      <c r="D91" s="233"/>
    </row>
    <row r="92" spans="1:9" ht="22.5" x14ac:dyDescent="0.25">
      <c r="A92" s="235" t="s">
        <v>114</v>
      </c>
      <c r="B92" s="231"/>
      <c r="C92" s="232"/>
      <c r="D92" s="233"/>
    </row>
    <row r="93" spans="1:9" x14ac:dyDescent="0.25">
      <c r="A93" s="237" t="s">
        <v>115</v>
      </c>
      <c r="B93" s="238"/>
      <c r="C93" s="239"/>
      <c r="D93" s="240"/>
    </row>
    <row r="94" spans="1:9" s="11" customFormat="1" ht="12" x14ac:dyDescent="0.2">
      <c r="A94" s="550" t="s">
        <v>116</v>
      </c>
      <c r="B94" s="155"/>
      <c r="C94" s="155"/>
      <c r="D94" s="155"/>
      <c r="E94" s="8"/>
      <c r="F94" s="155"/>
    </row>
    <row r="95" spans="1:9" ht="15" customHeight="1" x14ac:dyDescent="0.25">
      <c r="A95" s="772" t="s">
        <v>117</v>
      </c>
      <c r="B95" s="814" t="s">
        <v>118</v>
      </c>
      <c r="C95" s="816" t="s">
        <v>119</v>
      </c>
      <c r="D95" s="801" t="s">
        <v>120</v>
      </c>
      <c r="E95" s="806" t="s">
        <v>121</v>
      </c>
      <c r="F95" s="812"/>
    </row>
    <row r="96" spans="1:9" x14ac:dyDescent="0.25">
      <c r="A96" s="972"/>
      <c r="B96" s="989"/>
      <c r="C96" s="817"/>
      <c r="D96" s="987"/>
      <c r="E96" s="208" t="s">
        <v>122</v>
      </c>
      <c r="F96" s="241" t="s">
        <v>123</v>
      </c>
    </row>
    <row r="97" spans="1:16" x14ac:dyDescent="0.25">
      <c r="A97" s="242" t="s">
        <v>124</v>
      </c>
      <c r="B97" s="35">
        <v>22</v>
      </c>
      <c r="C97" s="41">
        <v>1</v>
      </c>
      <c r="D97" s="22">
        <v>23</v>
      </c>
      <c r="E97" s="21">
        <v>1</v>
      </c>
      <c r="F97" s="22">
        <v>1</v>
      </c>
    </row>
    <row r="98" spans="1:16" x14ac:dyDescent="0.25">
      <c r="A98" s="243" t="s">
        <v>125</v>
      </c>
      <c r="B98" s="35"/>
      <c r="C98" s="41"/>
      <c r="D98" s="36"/>
      <c r="E98" s="35"/>
      <c r="F98" s="36"/>
    </row>
    <row r="99" spans="1:16" x14ac:dyDescent="0.25">
      <c r="A99" s="243" t="s">
        <v>126</v>
      </c>
      <c r="B99" s="35"/>
      <c r="C99" s="41"/>
      <c r="D99" s="36"/>
      <c r="E99" s="35"/>
      <c r="F99" s="36"/>
    </row>
    <row r="100" spans="1:16" x14ac:dyDescent="0.25">
      <c r="A100" s="243" t="s">
        <v>127</v>
      </c>
      <c r="B100" s="35"/>
      <c r="C100" s="41"/>
      <c r="D100" s="36"/>
      <c r="E100" s="35"/>
      <c r="F100" s="36"/>
    </row>
    <row r="101" spans="1:16" x14ac:dyDescent="0.25">
      <c r="A101" s="243" t="s">
        <v>128</v>
      </c>
      <c r="B101" s="35"/>
      <c r="C101" s="41"/>
      <c r="D101" s="36"/>
      <c r="E101" s="35"/>
      <c r="F101" s="36"/>
    </row>
    <row r="102" spans="1:16" x14ac:dyDescent="0.25">
      <c r="A102" s="244" t="s">
        <v>48</v>
      </c>
      <c r="B102" s="245">
        <f>SUM(B97:B101)</f>
        <v>22</v>
      </c>
      <c r="C102" s="246">
        <f>SUM(C97:C101)</f>
        <v>1</v>
      </c>
      <c r="D102" s="247">
        <f>SUM(D97:D101)</f>
        <v>23</v>
      </c>
      <c r="E102" s="245">
        <f>SUM(E97:E101)</f>
        <v>1</v>
      </c>
      <c r="F102" s="248">
        <f>SUM(F97:F101)</f>
        <v>1</v>
      </c>
    </row>
    <row r="103" spans="1:16" x14ac:dyDescent="0.25">
      <c r="A103" s="550" t="s">
        <v>129</v>
      </c>
      <c r="B103" s="155"/>
      <c r="C103" s="155"/>
      <c r="D103" s="155"/>
      <c r="E103" s="8"/>
      <c r="F103" s="155"/>
    </row>
    <row r="104" spans="1:16" ht="15" customHeight="1" x14ac:dyDescent="0.25">
      <c r="A104" s="772" t="s">
        <v>130</v>
      </c>
      <c r="B104" s="814" t="s">
        <v>118</v>
      </c>
      <c r="C104" s="801" t="s">
        <v>119</v>
      </c>
      <c r="D104" s="799" t="s">
        <v>120</v>
      </c>
      <c r="E104" s="820" t="s">
        <v>8</v>
      </c>
      <c r="F104" s="822" t="s">
        <v>9</v>
      </c>
    </row>
    <row r="105" spans="1:16" x14ac:dyDescent="0.25">
      <c r="A105" s="972"/>
      <c r="B105" s="989"/>
      <c r="C105" s="987"/>
      <c r="D105" s="985"/>
      <c r="E105" s="991"/>
      <c r="F105" s="823"/>
    </row>
    <row r="106" spans="1:16" x14ac:dyDescent="0.25">
      <c r="A106" s="242" t="s">
        <v>131</v>
      </c>
      <c r="B106" s="21">
        <v>2</v>
      </c>
      <c r="C106" s="36"/>
      <c r="D106" s="249">
        <v>2</v>
      </c>
      <c r="E106" s="26">
        <v>0</v>
      </c>
      <c r="F106" s="22">
        <v>0</v>
      </c>
    </row>
    <row r="107" spans="1:16" ht="21" x14ac:dyDescent="0.25">
      <c r="A107" s="243" t="s">
        <v>132</v>
      </c>
      <c r="B107" s="35"/>
      <c r="C107" s="36"/>
      <c r="D107" s="250"/>
      <c r="E107" s="40"/>
      <c r="F107" s="36"/>
    </row>
    <row r="108" spans="1:16" x14ac:dyDescent="0.25">
      <c r="A108" s="243" t="s">
        <v>133</v>
      </c>
      <c r="B108" s="35">
        <v>29</v>
      </c>
      <c r="C108" s="36">
        <v>23</v>
      </c>
      <c r="D108" s="250">
        <v>52</v>
      </c>
      <c r="E108" s="42">
        <v>0</v>
      </c>
      <c r="F108" s="36">
        <v>0</v>
      </c>
    </row>
    <row r="109" spans="1:16" x14ac:dyDescent="0.25">
      <c r="A109" s="244" t="s">
        <v>48</v>
      </c>
      <c r="B109" s="245">
        <f>SUM(B106:B108)</f>
        <v>31</v>
      </c>
      <c r="C109" s="247">
        <f>SUM(C106:C108)</f>
        <v>23</v>
      </c>
      <c r="D109" s="251">
        <f>SUM(D106:D108)</f>
        <v>54</v>
      </c>
      <c r="E109" s="252">
        <f>SUM(E106:E108)</f>
        <v>0</v>
      </c>
      <c r="F109" s="248">
        <f>SUM(F106:F108)</f>
        <v>0</v>
      </c>
    </row>
    <row r="110" spans="1:16" s="11" customFormat="1" ht="12" x14ac:dyDescent="0.2">
      <c r="A110" s="557" t="s">
        <v>134</v>
      </c>
      <c r="B110" s="10"/>
      <c r="C110" s="10"/>
      <c r="D110" s="10"/>
      <c r="E110" s="558"/>
      <c r="F110" s="559"/>
      <c r="G110" s="558"/>
      <c r="H110" s="558"/>
      <c r="I110" s="558"/>
      <c r="J110" s="558"/>
      <c r="K110" s="558"/>
      <c r="L110" s="558"/>
      <c r="M110" s="558"/>
      <c r="N110" s="155"/>
      <c r="O110" s="155"/>
      <c r="P110" s="155"/>
    </row>
    <row r="111" spans="1:16" ht="15" customHeight="1" x14ac:dyDescent="0.25">
      <c r="A111" s="752" t="s">
        <v>3</v>
      </c>
      <c r="B111" s="755" t="s">
        <v>5</v>
      </c>
      <c r="C111" s="756"/>
      <c r="D111" s="757"/>
      <c r="E111" s="761" t="s">
        <v>6</v>
      </c>
      <c r="F111" s="762"/>
      <c r="G111" s="762"/>
      <c r="H111" s="762"/>
      <c r="I111" s="762"/>
      <c r="J111" s="762"/>
      <c r="K111" s="762"/>
      <c r="L111" s="762"/>
      <c r="M111" s="762"/>
      <c r="N111" s="256"/>
      <c r="O111" s="757" t="s">
        <v>10</v>
      </c>
      <c r="P111" s="757" t="s">
        <v>11</v>
      </c>
    </row>
    <row r="112" spans="1:16" x14ac:dyDescent="0.25">
      <c r="A112" s="753"/>
      <c r="B112" s="993"/>
      <c r="C112" s="994"/>
      <c r="D112" s="995"/>
      <c r="E112" s="761" t="s">
        <v>15</v>
      </c>
      <c r="F112" s="775"/>
      <c r="G112" s="761" t="s">
        <v>16</v>
      </c>
      <c r="H112" s="775"/>
      <c r="I112" s="761" t="s">
        <v>17</v>
      </c>
      <c r="J112" s="775"/>
      <c r="K112" s="761" t="s">
        <v>18</v>
      </c>
      <c r="L112" s="775"/>
      <c r="M112" s="761" t="s">
        <v>19</v>
      </c>
      <c r="N112" s="763"/>
      <c r="O112" s="779"/>
      <c r="P112" s="779"/>
    </row>
    <row r="113" spans="1:90" x14ac:dyDescent="0.25">
      <c r="A113" s="992"/>
      <c r="B113" s="257" t="s">
        <v>34</v>
      </c>
      <c r="C113" s="258" t="s">
        <v>35</v>
      </c>
      <c r="D113" s="560" t="s">
        <v>36</v>
      </c>
      <c r="E113" s="15" t="s">
        <v>35</v>
      </c>
      <c r="F113" s="107" t="s">
        <v>36</v>
      </c>
      <c r="G113" s="15" t="s">
        <v>35</v>
      </c>
      <c r="H113" s="107" t="s">
        <v>36</v>
      </c>
      <c r="I113" s="15" t="s">
        <v>35</v>
      </c>
      <c r="J113" s="107" t="s">
        <v>36</v>
      </c>
      <c r="K113" s="15" t="s">
        <v>35</v>
      </c>
      <c r="L113" s="107" t="s">
        <v>36</v>
      </c>
      <c r="M113" s="15" t="s">
        <v>35</v>
      </c>
      <c r="N113" s="109" t="s">
        <v>36</v>
      </c>
      <c r="O113" s="995"/>
      <c r="P113" s="995"/>
    </row>
    <row r="114" spans="1:90" x14ac:dyDescent="0.25">
      <c r="A114" s="90" t="s">
        <v>135</v>
      </c>
      <c r="B114" s="18">
        <f>SUM(C114:D114)</f>
        <v>0</v>
      </c>
      <c r="C114" s="260">
        <f t="shared" ref="C114:D116" si="45">SUM(E114+G114+I114+K114+M114)</f>
        <v>0</v>
      </c>
      <c r="D114" s="20">
        <f>SUM(F114+H114+J114+L114+N114)</f>
        <v>0</v>
      </c>
      <c r="E114" s="229"/>
      <c r="F114" s="230"/>
      <c r="G114" s="229"/>
      <c r="H114" s="230"/>
      <c r="I114" s="229"/>
      <c r="J114" s="261"/>
      <c r="K114" s="229"/>
      <c r="L114" s="261"/>
      <c r="M114" s="262"/>
      <c r="N114" s="263"/>
      <c r="O114" s="230"/>
      <c r="P114" s="230"/>
      <c r="Q114" t="str">
        <f>CA114&amp;CB114</f>
        <v/>
      </c>
      <c r="CA114" s="29" t="str">
        <f>IF(AND($B114&gt;0,O114="")," * No olvide digitar la variable Pueblos Originarios. Digite cero si no tiene.",IF(O114&gt;$B114,"* La variable Pueblos Originarios no puede ser mayor al Total Ambos Sexos.",""))</f>
        <v/>
      </c>
      <c r="CB114" s="29" t="str">
        <f>IF(AND($B114&gt;0,P114="")," * No olvide digitar la variable Migrantes. Digite cero si no tiene.",IF(P114&gt;$B114,"* La variable Migrantes no puede ser mayor al Total Ambos Sexos.",""))</f>
        <v/>
      </c>
      <c r="CK114" s="30">
        <f>IF(AND(B114&gt;0,O114=""),1,IF(O114&gt;B114,1,0))</f>
        <v>0</v>
      </c>
      <c r="CL114" s="30">
        <f>IF(AND(B114&gt;0,P114=""),1,IF(P114&gt;B114,1,0))</f>
        <v>0</v>
      </c>
    </row>
    <row r="115" spans="1:90" ht="21" x14ac:dyDescent="0.25">
      <c r="A115" s="243" t="s">
        <v>136</v>
      </c>
      <c r="B115" s="32">
        <f>SUM(C115:D115)</f>
        <v>0</v>
      </c>
      <c r="C115" s="264">
        <f t="shared" si="45"/>
        <v>0</v>
      </c>
      <c r="D115" s="34">
        <f t="shared" si="45"/>
        <v>0</v>
      </c>
      <c r="E115" s="232"/>
      <c r="F115" s="233"/>
      <c r="G115" s="232"/>
      <c r="H115" s="233"/>
      <c r="I115" s="232"/>
      <c r="J115" s="233"/>
      <c r="K115" s="232"/>
      <c r="L115" s="233"/>
      <c r="M115" s="265"/>
      <c r="N115" s="266"/>
      <c r="O115" s="233"/>
      <c r="P115" s="233"/>
      <c r="Q115" t="str">
        <f>CA115&amp;CB115</f>
        <v/>
      </c>
      <c r="CA115" s="29" t="str">
        <f t="shared" ref="CA115:CA116" si="46">IF(AND($B115&gt;0,O115="")," * No olvide digitar la variable Pueblos Originarios. Digite cero si no tiene.",IF(O115&gt;$B115,"* La variable Pueblos Originarios no puede ser mayor al Total Ambos Sexos.",""))</f>
        <v/>
      </c>
      <c r="CB115" s="29" t="str">
        <f t="shared" ref="CB115:CB116" si="47">IF(AND($B115&gt;0,P115="")," * No olvide digitar la variable Migrantes. Digite cero si no tiene.",IF(P115&gt;$B115,"* La variable Migrantes no puede ser mayor al Total Ambos Sexos.",""))</f>
        <v/>
      </c>
      <c r="CK115" s="30">
        <f>IF(AND(B115&gt;0,O115=""),1,IF(O115&gt;B115,1,0))</f>
        <v>0</v>
      </c>
      <c r="CL115" s="30">
        <f>IF(AND(B115&gt;0,P115=""),1,IF(P115&gt;B115,1,0))</f>
        <v>0</v>
      </c>
    </row>
    <row r="116" spans="1:90" ht="21" x14ac:dyDescent="0.25">
      <c r="A116" s="561" t="s">
        <v>137</v>
      </c>
      <c r="B116" s="562">
        <f>SUM(C116:D116)</f>
        <v>0</v>
      </c>
      <c r="C116" s="563">
        <f t="shared" si="45"/>
        <v>0</v>
      </c>
      <c r="D116" s="564">
        <f t="shared" si="45"/>
        <v>0</v>
      </c>
      <c r="E116" s="565"/>
      <c r="F116" s="566"/>
      <c r="G116" s="565"/>
      <c r="H116" s="273"/>
      <c r="I116" s="565"/>
      <c r="J116" s="566"/>
      <c r="K116" s="565"/>
      <c r="L116" s="566"/>
      <c r="M116" s="567"/>
      <c r="N116" s="275"/>
      <c r="O116" s="566"/>
      <c r="P116" s="566"/>
      <c r="Q116" t="str">
        <f>CA116&amp;CB116</f>
        <v/>
      </c>
      <c r="CA116" s="29" t="str">
        <f t="shared" si="46"/>
        <v/>
      </c>
      <c r="CB116" s="29" t="str">
        <f t="shared" si="47"/>
        <v/>
      </c>
      <c r="CK116" s="30">
        <f>IF(AND(B116&gt;0,O116=""),1,IF(O116&gt;B116,1,0))</f>
        <v>0</v>
      </c>
      <c r="CL116" s="30">
        <f>IF(AND(B116&gt;0,P116=""),1,IF(P116&gt;B116,1,0))</f>
        <v>0</v>
      </c>
    </row>
    <row r="117" spans="1:90" s="11" customFormat="1" ht="12" x14ac:dyDescent="0.2">
      <c r="A117" s="5" t="s">
        <v>138</v>
      </c>
      <c r="D117" s="10"/>
    </row>
    <row r="118" spans="1:90" ht="15" customHeight="1" x14ac:dyDescent="0.25">
      <c r="A118" s="772" t="s">
        <v>139</v>
      </c>
      <c r="B118" s="767" t="s">
        <v>140</v>
      </c>
      <c r="C118" s="831"/>
      <c r="D118" s="769"/>
      <c r="E118" s="832" t="s">
        <v>141</v>
      </c>
    </row>
    <row r="119" spans="1:90" x14ac:dyDescent="0.25">
      <c r="A119" s="996"/>
      <c r="B119" s="257" t="s">
        <v>142</v>
      </c>
      <c r="C119" s="276" t="s">
        <v>143</v>
      </c>
      <c r="D119" s="277" t="s">
        <v>144</v>
      </c>
      <c r="E119" s="833"/>
    </row>
    <row r="120" spans="1:90" x14ac:dyDescent="0.25">
      <c r="A120" s="244" t="s">
        <v>48</v>
      </c>
      <c r="B120" s="278"/>
      <c r="C120" s="279"/>
      <c r="D120" s="280"/>
      <c r="E120" s="281"/>
    </row>
    <row r="121" spans="1:90" s="11" customFormat="1" ht="12" x14ac:dyDescent="0.2">
      <c r="A121" s="557" t="s">
        <v>145</v>
      </c>
      <c r="B121" s="10"/>
      <c r="C121" s="10"/>
      <c r="D121" s="8"/>
      <c r="E121" s="8"/>
      <c r="F121" s="8"/>
      <c r="G121" s="8"/>
      <c r="H121" s="558"/>
      <c r="I121" s="558"/>
      <c r="J121" s="558"/>
    </row>
    <row r="122" spans="1:90" x14ac:dyDescent="0.25">
      <c r="A122" s="752" t="s">
        <v>3</v>
      </c>
      <c r="B122" s="755" t="s">
        <v>5</v>
      </c>
      <c r="C122" s="756"/>
      <c r="D122" s="757"/>
      <c r="E122" s="829" t="s">
        <v>146</v>
      </c>
      <c r="F122" s="829"/>
      <c r="G122" s="829" t="s">
        <v>147</v>
      </c>
      <c r="H122" s="829"/>
      <c r="I122" s="829" t="s">
        <v>148</v>
      </c>
      <c r="J122" s="829"/>
    </row>
    <row r="123" spans="1:90" x14ac:dyDescent="0.25">
      <c r="A123" s="992"/>
      <c r="B123" s="257" t="s">
        <v>34</v>
      </c>
      <c r="C123" s="276" t="s">
        <v>35</v>
      </c>
      <c r="D123" s="107" t="s">
        <v>36</v>
      </c>
      <c r="E123" s="15" t="s">
        <v>35</v>
      </c>
      <c r="F123" s="107" t="s">
        <v>36</v>
      </c>
      <c r="G123" s="15" t="s">
        <v>35</v>
      </c>
      <c r="H123" s="107" t="s">
        <v>36</v>
      </c>
      <c r="I123" s="15" t="s">
        <v>35</v>
      </c>
      <c r="J123" s="107" t="s">
        <v>36</v>
      </c>
    </row>
    <row r="124" spans="1:90" ht="21" x14ac:dyDescent="0.25">
      <c r="A124" s="115" t="s">
        <v>149</v>
      </c>
      <c r="B124" s="18">
        <f>SUM(C124:D124)</f>
        <v>0</v>
      </c>
      <c r="C124" s="260">
        <f>+E124+G124+I124</f>
        <v>0</v>
      </c>
      <c r="D124" s="20">
        <f>+F124+H124+J124</f>
        <v>0</v>
      </c>
      <c r="E124" s="229"/>
      <c r="F124" s="230"/>
      <c r="G124" s="229"/>
      <c r="H124" s="230"/>
      <c r="I124" s="229"/>
      <c r="J124" s="261"/>
    </row>
    <row r="125" spans="1:90" ht="21" x14ac:dyDescent="0.25">
      <c r="A125" s="282" t="s">
        <v>150</v>
      </c>
      <c r="B125" s="283">
        <f>SUM(C125:D125)</f>
        <v>0</v>
      </c>
      <c r="C125" s="284">
        <f t="shared" ref="C125:D126" si="48">+E125+G125+I125</f>
        <v>0</v>
      </c>
      <c r="D125" s="285">
        <f t="shared" si="48"/>
        <v>0</v>
      </c>
      <c r="E125" s="286"/>
      <c r="F125" s="287"/>
      <c r="G125" s="286"/>
      <c r="H125" s="287"/>
      <c r="I125" s="286"/>
      <c r="J125" s="288"/>
    </row>
    <row r="126" spans="1:90" ht="31.5" x14ac:dyDescent="0.25">
      <c r="A126" s="147" t="s">
        <v>151</v>
      </c>
      <c r="B126" s="562">
        <f>SUM(C126:D126)</f>
        <v>0</v>
      </c>
      <c r="C126" s="563">
        <f t="shared" si="48"/>
        <v>0</v>
      </c>
      <c r="D126" s="564">
        <f t="shared" si="48"/>
        <v>0</v>
      </c>
      <c r="E126" s="565"/>
      <c r="F126" s="566"/>
      <c r="G126" s="565"/>
      <c r="H126" s="273"/>
      <c r="I126" s="565"/>
      <c r="J126" s="566"/>
    </row>
    <row r="127" spans="1:90" s="11" customFormat="1" ht="12" x14ac:dyDescent="0.2">
      <c r="A127" s="557" t="s">
        <v>152</v>
      </c>
      <c r="B127" s="289"/>
      <c r="C127" s="290"/>
      <c r="D127" s="290"/>
      <c r="E127" s="8"/>
      <c r="F127" s="568"/>
      <c r="G127" s="569"/>
      <c r="H127" s="569"/>
    </row>
    <row r="128" spans="1:90" ht="15" customHeight="1" x14ac:dyDescent="0.25">
      <c r="A128" s="757" t="s">
        <v>3</v>
      </c>
      <c r="B128" s="752" t="s">
        <v>48</v>
      </c>
      <c r="C128" s="755" t="s">
        <v>153</v>
      </c>
      <c r="D128" s="757"/>
      <c r="E128" s="755" t="s">
        <v>154</v>
      </c>
      <c r="F128" s="757"/>
      <c r="G128" s="761" t="s">
        <v>155</v>
      </c>
      <c r="H128" s="762"/>
      <c r="I128" s="775"/>
    </row>
    <row r="129" spans="1:93" ht="42" x14ac:dyDescent="0.25">
      <c r="A129" s="995"/>
      <c r="B129" s="992"/>
      <c r="C129" s="15" t="s">
        <v>35</v>
      </c>
      <c r="D129" s="293" t="s">
        <v>36</v>
      </c>
      <c r="E129" s="160" t="s">
        <v>156</v>
      </c>
      <c r="F129" s="107" t="s">
        <v>157</v>
      </c>
      <c r="G129" s="160" t="s">
        <v>158</v>
      </c>
      <c r="H129" s="106" t="s">
        <v>159</v>
      </c>
      <c r="I129" s="107" t="s">
        <v>160</v>
      </c>
    </row>
    <row r="130" spans="1:93" x14ac:dyDescent="0.25">
      <c r="A130" s="294" t="s">
        <v>161</v>
      </c>
      <c r="B130" s="295">
        <f>SUM(C130:D130)</f>
        <v>0</v>
      </c>
      <c r="C130" s="296"/>
      <c r="D130" s="297"/>
      <c r="E130" s="296"/>
      <c r="F130" s="298"/>
      <c r="G130" s="296"/>
      <c r="H130" s="296"/>
      <c r="I130" s="298"/>
    </row>
    <row r="131" spans="1:93" s="11" customFormat="1" ht="12" x14ac:dyDescent="0.2">
      <c r="A131" s="299" t="s">
        <v>162</v>
      </c>
      <c r="C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</row>
    <row r="132" spans="1:93" ht="15" customHeight="1" x14ac:dyDescent="0.25">
      <c r="A132" s="752" t="s">
        <v>3</v>
      </c>
      <c r="B132" s="752" t="s">
        <v>4</v>
      </c>
      <c r="C132" s="755" t="s">
        <v>5</v>
      </c>
      <c r="D132" s="756"/>
      <c r="E132" s="757"/>
      <c r="F132" s="761" t="s">
        <v>6</v>
      </c>
      <c r="G132" s="762"/>
      <c r="H132" s="762"/>
      <c r="I132" s="762"/>
      <c r="J132" s="762"/>
      <c r="K132" s="762"/>
      <c r="L132" s="762"/>
      <c r="M132" s="762"/>
      <c r="N132" s="762"/>
      <c r="O132" s="762"/>
      <c r="P132" s="762"/>
      <c r="Q132" s="762"/>
      <c r="R132" s="762"/>
      <c r="S132" s="762"/>
      <c r="T132" s="762"/>
      <c r="U132" s="762"/>
      <c r="V132" s="762"/>
      <c r="W132" s="762"/>
      <c r="X132" s="762"/>
      <c r="Y132" s="762"/>
      <c r="Z132" s="762"/>
      <c r="AA132" s="762"/>
      <c r="AB132" s="762"/>
      <c r="AC132" s="762"/>
      <c r="AD132" s="762"/>
      <c r="AE132" s="762"/>
      <c r="AF132" s="762"/>
      <c r="AG132" s="762"/>
      <c r="AH132" s="762"/>
      <c r="AI132" s="762"/>
      <c r="AJ132" s="762"/>
      <c r="AK132" s="762"/>
      <c r="AL132" s="762"/>
      <c r="AM132" s="763"/>
      <c r="AN132" s="764" t="s">
        <v>7</v>
      </c>
      <c r="AO132" s="776" t="s">
        <v>163</v>
      </c>
      <c r="AP132" s="776" t="s">
        <v>9</v>
      </c>
      <c r="AQ132" s="776" t="s">
        <v>10</v>
      </c>
      <c r="AR132" s="757" t="s">
        <v>11</v>
      </c>
    </row>
    <row r="133" spans="1:93" x14ac:dyDescent="0.25">
      <c r="A133" s="753"/>
      <c r="B133" s="753"/>
      <c r="C133" s="993"/>
      <c r="D133" s="994"/>
      <c r="E133" s="995"/>
      <c r="F133" s="761" t="s">
        <v>15</v>
      </c>
      <c r="G133" s="775"/>
      <c r="H133" s="761" t="s">
        <v>16</v>
      </c>
      <c r="I133" s="775"/>
      <c r="J133" s="761" t="s">
        <v>17</v>
      </c>
      <c r="K133" s="775"/>
      <c r="L133" s="761" t="s">
        <v>18</v>
      </c>
      <c r="M133" s="775"/>
      <c r="N133" s="761" t="s">
        <v>19</v>
      </c>
      <c r="O133" s="775"/>
      <c r="P133" s="767" t="s">
        <v>20</v>
      </c>
      <c r="Q133" s="768"/>
      <c r="R133" s="767" t="s">
        <v>21</v>
      </c>
      <c r="S133" s="768"/>
      <c r="T133" s="767" t="s">
        <v>22</v>
      </c>
      <c r="U133" s="768"/>
      <c r="V133" s="767" t="s">
        <v>23</v>
      </c>
      <c r="W133" s="768"/>
      <c r="X133" s="767" t="s">
        <v>24</v>
      </c>
      <c r="Y133" s="768"/>
      <c r="Z133" s="767" t="s">
        <v>25</v>
      </c>
      <c r="AA133" s="768"/>
      <c r="AB133" s="767" t="s">
        <v>26</v>
      </c>
      <c r="AC133" s="768"/>
      <c r="AD133" s="767" t="s">
        <v>27</v>
      </c>
      <c r="AE133" s="768"/>
      <c r="AF133" s="767" t="s">
        <v>28</v>
      </c>
      <c r="AG133" s="768"/>
      <c r="AH133" s="767" t="s">
        <v>29</v>
      </c>
      <c r="AI133" s="768"/>
      <c r="AJ133" s="767" t="s">
        <v>30</v>
      </c>
      <c r="AK133" s="768"/>
      <c r="AL133" s="767" t="s">
        <v>164</v>
      </c>
      <c r="AM133" s="769"/>
      <c r="AN133" s="765"/>
      <c r="AO133" s="777"/>
      <c r="AP133" s="777"/>
      <c r="AQ133" s="777"/>
      <c r="AR133" s="779"/>
    </row>
    <row r="134" spans="1:93" x14ac:dyDescent="0.25">
      <c r="A134" s="992"/>
      <c r="B134" s="992"/>
      <c r="C134" s="12" t="s">
        <v>34</v>
      </c>
      <c r="D134" s="13" t="s">
        <v>35</v>
      </c>
      <c r="E134" s="14" t="s">
        <v>36</v>
      </c>
      <c r="F134" s="15" t="s">
        <v>35</v>
      </c>
      <c r="G134" s="14" t="s">
        <v>36</v>
      </c>
      <c r="H134" s="15" t="s">
        <v>35</v>
      </c>
      <c r="I134" s="14" t="s">
        <v>36</v>
      </c>
      <c r="J134" s="15" t="s">
        <v>35</v>
      </c>
      <c r="K134" s="14" t="s">
        <v>36</v>
      </c>
      <c r="L134" s="15" t="s">
        <v>35</v>
      </c>
      <c r="M134" s="14" t="s">
        <v>36</v>
      </c>
      <c r="N134" s="15" t="s">
        <v>35</v>
      </c>
      <c r="O134" s="14" t="s">
        <v>36</v>
      </c>
      <c r="P134" s="15" t="s">
        <v>35</v>
      </c>
      <c r="Q134" s="14" t="s">
        <v>36</v>
      </c>
      <c r="R134" s="15" t="s">
        <v>35</v>
      </c>
      <c r="S134" s="14" t="s">
        <v>36</v>
      </c>
      <c r="T134" s="15" t="s">
        <v>35</v>
      </c>
      <c r="U134" s="14" t="s">
        <v>36</v>
      </c>
      <c r="V134" s="15" t="s">
        <v>35</v>
      </c>
      <c r="W134" s="14" t="s">
        <v>36</v>
      </c>
      <c r="X134" s="15" t="s">
        <v>35</v>
      </c>
      <c r="Y134" s="14" t="s">
        <v>36</v>
      </c>
      <c r="Z134" s="15" t="s">
        <v>35</v>
      </c>
      <c r="AA134" s="14" t="s">
        <v>36</v>
      </c>
      <c r="AB134" s="15" t="s">
        <v>35</v>
      </c>
      <c r="AC134" s="14" t="s">
        <v>36</v>
      </c>
      <c r="AD134" s="15" t="s">
        <v>35</v>
      </c>
      <c r="AE134" s="14" t="s">
        <v>36</v>
      </c>
      <c r="AF134" s="15" t="s">
        <v>35</v>
      </c>
      <c r="AG134" s="14" t="s">
        <v>36</v>
      </c>
      <c r="AH134" s="15" t="s">
        <v>35</v>
      </c>
      <c r="AI134" s="14" t="s">
        <v>36</v>
      </c>
      <c r="AJ134" s="15" t="s">
        <v>35</v>
      </c>
      <c r="AK134" s="14" t="s">
        <v>36</v>
      </c>
      <c r="AL134" s="15" t="s">
        <v>35</v>
      </c>
      <c r="AM134" s="16" t="s">
        <v>36</v>
      </c>
      <c r="AN134" s="766"/>
      <c r="AO134" s="778"/>
      <c r="AP134" s="778"/>
      <c r="AQ134" s="778"/>
      <c r="AR134" s="995"/>
    </row>
    <row r="135" spans="1:93" x14ac:dyDescent="0.25">
      <c r="A135" s="836" t="s">
        <v>165</v>
      </c>
      <c r="B135" s="300" t="s">
        <v>166</v>
      </c>
      <c r="C135" s="301">
        <f>SUM(D135+E135)</f>
        <v>61</v>
      </c>
      <c r="D135" s="302">
        <f t="shared" ref="D135:E138" si="49">SUM(F135+H135+J135+L135+N135+P135+R135+T135+V135+X135+Z135+AB135+AD135+AF135+AH135+AJ135+AL135)</f>
        <v>17</v>
      </c>
      <c r="E135" s="303">
        <f t="shared" si="49"/>
        <v>44</v>
      </c>
      <c r="F135" s="21"/>
      <c r="G135" s="23">
        <v>1</v>
      </c>
      <c r="H135" s="21">
        <v>4</v>
      </c>
      <c r="I135" s="23">
        <v>1</v>
      </c>
      <c r="J135" s="21">
        <v>4</v>
      </c>
      <c r="K135" s="23">
        <v>10</v>
      </c>
      <c r="L135" s="21">
        <v>2</v>
      </c>
      <c r="M135" s="23">
        <v>12</v>
      </c>
      <c r="N135" s="21">
        <v>1</v>
      </c>
      <c r="O135" s="23">
        <v>4</v>
      </c>
      <c r="P135" s="21"/>
      <c r="Q135" s="23">
        <v>4</v>
      </c>
      <c r="R135" s="21">
        <v>2</v>
      </c>
      <c r="S135" s="23">
        <v>6</v>
      </c>
      <c r="T135" s="21">
        <v>2</v>
      </c>
      <c r="U135" s="23">
        <v>2</v>
      </c>
      <c r="V135" s="21"/>
      <c r="W135" s="23">
        <v>1</v>
      </c>
      <c r="X135" s="21"/>
      <c r="Y135" s="23">
        <v>1</v>
      </c>
      <c r="Z135" s="21">
        <v>2</v>
      </c>
      <c r="AA135" s="23"/>
      <c r="AB135" s="21"/>
      <c r="AC135" s="23"/>
      <c r="AD135" s="21"/>
      <c r="AE135" s="23"/>
      <c r="AF135" s="21"/>
      <c r="AG135" s="23">
        <v>1</v>
      </c>
      <c r="AH135" s="21"/>
      <c r="AI135" s="23">
        <v>1</v>
      </c>
      <c r="AJ135" s="21"/>
      <c r="AK135" s="23"/>
      <c r="AL135" s="21"/>
      <c r="AM135" s="25"/>
      <c r="AN135" s="26">
        <v>61</v>
      </c>
      <c r="AO135" s="27">
        <v>0</v>
      </c>
      <c r="AP135" s="27">
        <v>0</v>
      </c>
      <c r="AQ135" s="27">
        <v>0</v>
      </c>
      <c r="AR135" s="22">
        <v>0</v>
      </c>
      <c r="AS135" t="str">
        <f>CA135&amp;CB135&amp;CC135&amp;CD135&amp;CE135&amp;CF135&amp;CG135</f>
        <v/>
      </c>
      <c r="CA135" s="29" t="str">
        <f>IF(AND($C135&gt;0,AN135="")," No olvide digitar la variable Beneficiarios. Digite cero si no tiene.",IF(AN135&gt;$C135," *  La variable Beneficiarios no puede ser mayor al Total Ambos sexos.",""))</f>
        <v/>
      </c>
      <c r="CB135" s="29" t="str">
        <f>IF(AND($C135&gt;0,AO135="")," No olvide digitar la variable Niños, Niñas, adolescentes y jóvenes SENAME. Digite cero si no tiene.",IF(AO135&gt;$C135," * La variable Niños, Niñas, adolescentes y jóvenes SENAME no puede ser mayor al Total Ambos sexos.",""))</f>
        <v/>
      </c>
      <c r="CC135" s="29" t="str">
        <f>IF(AND($C135&gt;0,AP135="")," No olvide digitar la variable Niños, Niñas, adolescentes y jóvenes mejor Niñez. Digite cero si no tiene.",IF(AP135&gt;$C135," * La variable Niños, Niñas, adolescentes y jóvenes mejor Niñez no puede ser mayor al Total Ambos sexos.",""))</f>
        <v/>
      </c>
      <c r="CD135" s="29" t="str">
        <f>IF(AND($C135&gt;0,AQ135="")," No olvide digitar la variable Pueblos originarios. Digite cero si no tiene.",IF(AQ135&gt;$C135," * La variable Pueblos originarios no puede ser mayor al Total Ambos sexos.",""))</f>
        <v/>
      </c>
      <c r="CE135" s="29" t="str">
        <f>IF(AND($C135&gt;0,AR135="")," No olvide digitar la variable Migrantes. Digite cero si no tiene.",IF(AR135&gt;$C135," * La variable Migrantes no puede ser mayor al Total Ambos sexos.",""))</f>
        <v/>
      </c>
      <c r="CK135" s="30">
        <f>IF(AND(C135&gt;0,AN135=""),1,IF(AN135&gt;C135,1,0))</f>
        <v>0</v>
      </c>
      <c r="CL135" s="30">
        <f>IF(AND(C135&gt;0,AO135=""),1,IF(AO135&gt;C135,1,0))</f>
        <v>0</v>
      </c>
      <c r="CM135" s="30">
        <f>IF(AND(C135&gt;0,AP135=""),1,IF(AP135&gt;C135,1,0))</f>
        <v>0</v>
      </c>
      <c r="CN135" s="30">
        <f>IF(AND(C135&gt;0,AQ135=""),1,IF(AQ135&gt;C135,1,0))</f>
        <v>0</v>
      </c>
      <c r="CO135" s="30">
        <f>IF(AND(C135&gt;0,AR135=""),1,IF(AR135&gt;C135,1,0))</f>
        <v>0</v>
      </c>
    </row>
    <row r="136" spans="1:93" x14ac:dyDescent="0.25">
      <c r="A136" s="837"/>
      <c r="B136" s="304" t="s">
        <v>167</v>
      </c>
      <c r="C136" s="305">
        <f>SUM(D136+E136)</f>
        <v>5</v>
      </c>
      <c r="D136" s="306">
        <f t="shared" si="49"/>
        <v>0</v>
      </c>
      <c r="E136" s="307">
        <f t="shared" si="49"/>
        <v>5</v>
      </c>
      <c r="F136" s="35"/>
      <c r="G136" s="37"/>
      <c r="H136" s="35"/>
      <c r="I136" s="37"/>
      <c r="J136" s="35"/>
      <c r="K136" s="37">
        <v>3</v>
      </c>
      <c r="L136" s="35"/>
      <c r="M136" s="37">
        <v>2</v>
      </c>
      <c r="N136" s="35"/>
      <c r="O136" s="37"/>
      <c r="P136" s="35"/>
      <c r="Q136" s="37"/>
      <c r="R136" s="35"/>
      <c r="S136" s="37"/>
      <c r="T136" s="35"/>
      <c r="U136" s="37"/>
      <c r="V136" s="35"/>
      <c r="W136" s="37"/>
      <c r="X136" s="35"/>
      <c r="Y136" s="37"/>
      <c r="Z136" s="35"/>
      <c r="AA136" s="37"/>
      <c r="AB136" s="35"/>
      <c r="AC136" s="37"/>
      <c r="AD136" s="35"/>
      <c r="AE136" s="37"/>
      <c r="AF136" s="35"/>
      <c r="AG136" s="37"/>
      <c r="AH136" s="35"/>
      <c r="AI136" s="37"/>
      <c r="AJ136" s="35"/>
      <c r="AK136" s="37"/>
      <c r="AL136" s="35"/>
      <c r="AM136" s="39"/>
      <c r="AN136" s="40">
        <v>5</v>
      </c>
      <c r="AO136" s="41">
        <v>0</v>
      </c>
      <c r="AP136" s="41">
        <v>0</v>
      </c>
      <c r="AQ136" s="41">
        <v>0</v>
      </c>
      <c r="AR136" s="36">
        <v>0</v>
      </c>
      <c r="AS136" t="str">
        <f>CA136&amp;CB136&amp;CC136&amp;CD136&amp;CE136&amp;CF136&amp;CG136</f>
        <v/>
      </c>
      <c r="CA136" s="29" t="str">
        <f t="shared" ref="CA136:CA137" si="50">IF(AND($C136&gt;0,AN136="")," No olvide digitar la variable Beneficiarios. Digite cero si no tiene.",IF(AN136&gt;$C136," *  La variable Beneficiarios no puede ser mayor al Total Ambos sexos.",""))</f>
        <v/>
      </c>
      <c r="CB136" s="29" t="str">
        <f t="shared" ref="CB136:CB137" si="51">IF(AND($C136&gt;0,AO136="")," No olvide digitar la variable Niños, Niñas, adolescentes y jóvenes SENAME. Digite cero si no tiene.",IF(AO136&gt;$C136," * La variable Niños, Niñas, adolescentes y jóvenes SENAME no puede ser mayor al Total Ambos sexos.",""))</f>
        <v/>
      </c>
      <c r="CC136" s="29" t="str">
        <f t="shared" ref="CC136:CC137" si="52">IF(AND($C136&gt;0,AP136="")," No olvide digitar la variable Niños, Niñas, adolescentes y jóvenes mejor Niñez. Digite cero si no tiene.",IF(AP136&gt;$C136," * La variable Niños, Niñas, adolescentes y jóvenes mejor Niñez no puede ser mayor al Total Ambos sexos.",""))</f>
        <v/>
      </c>
      <c r="CD136" s="29" t="str">
        <f t="shared" ref="CD136:CD137" si="53">IF(AND($C136&gt;0,AQ136="")," No olvide digitar la variable Pueblos originarios. Digite cero si no tiene.",IF(AQ136&gt;$C136," * La variable Pueblos originarios no puede ser mayor al Total Ambos sexos.",""))</f>
        <v/>
      </c>
      <c r="CE136" s="29" t="str">
        <f t="shared" ref="CE136:CE137" si="54">IF(AND($C136&gt;0,AR136="")," No olvide digitar la variable Migrantes. Digite cero si no tiene.",IF(AR136&gt;$C136," * La variable Migrantes no puede ser mayor al Total Ambos sexos.",""))</f>
        <v/>
      </c>
      <c r="CK136" s="30">
        <f>IF(AND(C136&gt;0,AN136=""),1,IF(AN136&gt;C136,1,0))</f>
        <v>0</v>
      </c>
      <c r="CL136" s="30">
        <f>IF(AND(C136&gt;0,AO136=""),1,IF(AO136&gt;C136,1,0))</f>
        <v>0</v>
      </c>
      <c r="CM136" s="30">
        <f>IF(AND(C136&gt;0,AP136=""),1,IF(AP136&gt;C136,1,0))</f>
        <v>0</v>
      </c>
      <c r="CN136" s="30">
        <f>IF(AND(C136&gt;0,AQ136=""),1,IF(AQ136&gt;C136,1,0))</f>
        <v>0</v>
      </c>
      <c r="CO136" s="30">
        <f>IF(AND(C136&gt;0,AR136=""),1,IF(AR136&gt;C136,1,0))</f>
        <v>0</v>
      </c>
    </row>
    <row r="137" spans="1:93" x14ac:dyDescent="0.25">
      <c r="A137" s="837"/>
      <c r="B137" s="304" t="s">
        <v>168</v>
      </c>
      <c r="C137" s="305">
        <f>SUM(D137+E137)</f>
        <v>5</v>
      </c>
      <c r="D137" s="306">
        <f t="shared" si="49"/>
        <v>0</v>
      </c>
      <c r="E137" s="307">
        <f t="shared" si="49"/>
        <v>5</v>
      </c>
      <c r="F137" s="95"/>
      <c r="G137" s="96"/>
      <c r="H137" s="95"/>
      <c r="I137" s="96"/>
      <c r="J137" s="95"/>
      <c r="K137" s="96">
        <v>2</v>
      </c>
      <c r="L137" s="95"/>
      <c r="M137" s="96">
        <v>3</v>
      </c>
      <c r="N137" s="95"/>
      <c r="O137" s="96"/>
      <c r="P137" s="95"/>
      <c r="Q137" s="96"/>
      <c r="R137" s="95"/>
      <c r="S137" s="96"/>
      <c r="T137" s="95"/>
      <c r="U137" s="96"/>
      <c r="V137" s="95"/>
      <c r="W137" s="96"/>
      <c r="X137" s="95"/>
      <c r="Y137" s="96"/>
      <c r="Z137" s="95"/>
      <c r="AA137" s="96"/>
      <c r="AB137" s="95"/>
      <c r="AC137" s="96"/>
      <c r="AD137" s="95"/>
      <c r="AE137" s="96"/>
      <c r="AF137" s="95"/>
      <c r="AG137" s="96"/>
      <c r="AH137" s="95"/>
      <c r="AI137" s="96"/>
      <c r="AJ137" s="95"/>
      <c r="AK137" s="96"/>
      <c r="AL137" s="95"/>
      <c r="AM137" s="99"/>
      <c r="AN137" s="100">
        <v>5</v>
      </c>
      <c r="AO137" s="101">
        <v>0</v>
      </c>
      <c r="AP137" s="101">
        <v>0</v>
      </c>
      <c r="AQ137" s="101">
        <v>0</v>
      </c>
      <c r="AR137" s="97">
        <v>0</v>
      </c>
      <c r="AS137" t="str">
        <f>CA137&amp;CB137&amp;CC137&amp;CD137&amp;CE137&amp;CF137&amp;CG137</f>
        <v/>
      </c>
      <c r="CA137" s="29" t="str">
        <f t="shared" si="50"/>
        <v/>
      </c>
      <c r="CB137" s="29" t="str">
        <f t="shared" si="51"/>
        <v/>
      </c>
      <c r="CC137" s="29" t="str">
        <f t="shared" si="52"/>
        <v/>
      </c>
      <c r="CD137" s="29" t="str">
        <f t="shared" si="53"/>
        <v/>
      </c>
      <c r="CE137" s="29" t="str">
        <f t="shared" si="54"/>
        <v/>
      </c>
      <c r="CK137" s="30">
        <f>IF(AND(C137&gt;0,AN137=""),1,IF(AN137&gt;C137,1,0))</f>
        <v>0</v>
      </c>
      <c r="CL137" s="30">
        <f>IF(AND(C137&gt;0,AO137=""),1,IF(AO137&gt;C137,1,0))</f>
        <v>0</v>
      </c>
      <c r="CM137" s="30">
        <f>IF(AND(C137&gt;0,AP137=""),1,IF(AP137&gt;C137,1,0))</f>
        <v>0</v>
      </c>
      <c r="CN137" s="30">
        <f>IF(AND(C137&gt;0,AQ137=""),1,IF(AQ137&gt;C137,1,0))</f>
        <v>0</v>
      </c>
      <c r="CO137" s="30">
        <f>IF(AND(C137&gt;0,AR137=""),1,IF(AR137&gt;C137,1,0))</f>
        <v>0</v>
      </c>
    </row>
    <row r="138" spans="1:93" x14ac:dyDescent="0.25">
      <c r="A138" s="998"/>
      <c r="B138" s="55" t="s">
        <v>48</v>
      </c>
      <c r="C138" s="56">
        <f>SUM(D138+E138)</f>
        <v>71</v>
      </c>
      <c r="D138" s="57">
        <f t="shared" si="49"/>
        <v>17</v>
      </c>
      <c r="E138" s="58">
        <f t="shared" si="49"/>
        <v>54</v>
      </c>
      <c r="F138" s="59">
        <f>SUM(F135:F137)</f>
        <v>0</v>
      </c>
      <c r="G138" s="60">
        <f t="shared" ref="G138:AR138" si="55">SUM(G135:G137)</f>
        <v>1</v>
      </c>
      <c r="H138" s="59">
        <f t="shared" si="55"/>
        <v>4</v>
      </c>
      <c r="I138" s="60">
        <f t="shared" si="55"/>
        <v>1</v>
      </c>
      <c r="J138" s="59">
        <f t="shared" si="55"/>
        <v>4</v>
      </c>
      <c r="K138" s="61">
        <f t="shared" si="55"/>
        <v>15</v>
      </c>
      <c r="L138" s="59">
        <f t="shared" si="55"/>
        <v>2</v>
      </c>
      <c r="M138" s="61">
        <f t="shared" si="55"/>
        <v>17</v>
      </c>
      <c r="N138" s="59">
        <f t="shared" si="55"/>
        <v>1</v>
      </c>
      <c r="O138" s="61">
        <f t="shared" si="55"/>
        <v>4</v>
      </c>
      <c r="P138" s="59">
        <f t="shared" si="55"/>
        <v>0</v>
      </c>
      <c r="Q138" s="61">
        <f t="shared" si="55"/>
        <v>4</v>
      </c>
      <c r="R138" s="59">
        <f t="shared" si="55"/>
        <v>2</v>
      </c>
      <c r="S138" s="61">
        <f t="shared" si="55"/>
        <v>6</v>
      </c>
      <c r="T138" s="59">
        <f t="shared" si="55"/>
        <v>2</v>
      </c>
      <c r="U138" s="61">
        <f t="shared" si="55"/>
        <v>2</v>
      </c>
      <c r="V138" s="59">
        <f t="shared" si="55"/>
        <v>0</v>
      </c>
      <c r="W138" s="61">
        <f t="shared" si="55"/>
        <v>1</v>
      </c>
      <c r="X138" s="59">
        <f t="shared" si="55"/>
        <v>0</v>
      </c>
      <c r="Y138" s="61">
        <f t="shared" si="55"/>
        <v>1</v>
      </c>
      <c r="Z138" s="59">
        <f t="shared" si="55"/>
        <v>2</v>
      </c>
      <c r="AA138" s="61">
        <f t="shared" si="55"/>
        <v>0</v>
      </c>
      <c r="AB138" s="59">
        <f t="shared" si="55"/>
        <v>0</v>
      </c>
      <c r="AC138" s="61">
        <f t="shared" si="55"/>
        <v>0</v>
      </c>
      <c r="AD138" s="59">
        <f t="shared" si="55"/>
        <v>0</v>
      </c>
      <c r="AE138" s="61">
        <f t="shared" si="55"/>
        <v>0</v>
      </c>
      <c r="AF138" s="59">
        <f t="shared" si="55"/>
        <v>0</v>
      </c>
      <c r="AG138" s="61">
        <f t="shared" si="55"/>
        <v>1</v>
      </c>
      <c r="AH138" s="59">
        <f t="shared" si="55"/>
        <v>0</v>
      </c>
      <c r="AI138" s="61">
        <f t="shared" si="55"/>
        <v>1</v>
      </c>
      <c r="AJ138" s="59">
        <f t="shared" si="55"/>
        <v>0</v>
      </c>
      <c r="AK138" s="61">
        <f t="shared" si="55"/>
        <v>0</v>
      </c>
      <c r="AL138" s="62">
        <f t="shared" si="55"/>
        <v>0</v>
      </c>
      <c r="AM138" s="63">
        <f t="shared" si="55"/>
        <v>0</v>
      </c>
      <c r="AN138" s="64">
        <f t="shared" si="55"/>
        <v>71</v>
      </c>
      <c r="AO138" s="65">
        <f t="shared" si="55"/>
        <v>0</v>
      </c>
      <c r="AP138" s="65">
        <f>SUM(AP135:AP137)</f>
        <v>0</v>
      </c>
      <c r="AQ138" s="65">
        <f t="shared" si="55"/>
        <v>0</v>
      </c>
      <c r="AR138" s="60">
        <f t="shared" si="55"/>
        <v>0</v>
      </c>
    </row>
    <row r="139" spans="1:93" s="11" customFormat="1" ht="12" x14ac:dyDescent="0.2">
      <c r="A139" s="570" t="s">
        <v>169</v>
      </c>
      <c r="B139" s="570"/>
      <c r="C139" s="570"/>
      <c r="D139" s="570"/>
      <c r="E139" s="570"/>
      <c r="F139" s="570"/>
      <c r="G139" s="570"/>
      <c r="H139" s="559"/>
      <c r="I139" s="10"/>
    </row>
    <row r="140" spans="1:93" ht="15" customHeight="1" x14ac:dyDescent="0.25">
      <c r="A140" s="752" t="s">
        <v>170</v>
      </c>
      <c r="B140" s="767" t="s">
        <v>171</v>
      </c>
      <c r="C140" s="831"/>
      <c r="D140" s="831"/>
      <c r="E140" s="831"/>
      <c r="F140" s="768"/>
      <c r="G140" s="839" t="s">
        <v>172</v>
      </c>
      <c r="H140" s="842" t="s">
        <v>173</v>
      </c>
      <c r="I140" s="829"/>
    </row>
    <row r="141" spans="1:93" x14ac:dyDescent="0.25">
      <c r="A141" s="753"/>
      <c r="B141" s="783" t="s">
        <v>48</v>
      </c>
      <c r="C141" s="767" t="s">
        <v>174</v>
      </c>
      <c r="D141" s="831"/>
      <c r="E141" s="831"/>
      <c r="F141" s="768"/>
      <c r="G141" s="840"/>
      <c r="H141" s="1000"/>
      <c r="I141" s="829"/>
    </row>
    <row r="142" spans="1:93" ht="31.5" x14ac:dyDescent="0.25">
      <c r="A142" s="992"/>
      <c r="B142" s="1001"/>
      <c r="C142" s="15" t="s">
        <v>175</v>
      </c>
      <c r="D142" s="160" t="s">
        <v>176</v>
      </c>
      <c r="E142" s="106" t="s">
        <v>177</v>
      </c>
      <c r="F142" s="293" t="s">
        <v>178</v>
      </c>
      <c r="G142" s="999"/>
      <c r="H142" s="309" t="s">
        <v>179</v>
      </c>
      <c r="I142" s="107" t="s">
        <v>172</v>
      </c>
    </row>
    <row r="143" spans="1:93" x14ac:dyDescent="0.25">
      <c r="A143" s="310" t="s">
        <v>180</v>
      </c>
      <c r="B143" s="311">
        <f>SUM(C143:F143)+H143</f>
        <v>0</v>
      </c>
      <c r="C143" s="35"/>
      <c r="D143" s="42"/>
      <c r="E143" s="41"/>
      <c r="F143" s="37"/>
      <c r="G143" s="38"/>
      <c r="H143" s="40">
        <v>0</v>
      </c>
      <c r="I143" s="36"/>
    </row>
    <row r="144" spans="1:93" x14ac:dyDescent="0.25">
      <c r="A144" s="310" t="s">
        <v>16</v>
      </c>
      <c r="B144" s="311">
        <f t="shared" ref="B144:B148" si="56">SUM(C144:F144)+H144</f>
        <v>5</v>
      </c>
      <c r="C144" s="35"/>
      <c r="D144" s="42"/>
      <c r="E144" s="41"/>
      <c r="F144" s="37"/>
      <c r="G144" s="38"/>
      <c r="H144" s="40">
        <v>5</v>
      </c>
      <c r="I144" s="36"/>
    </row>
    <row r="145" spans="1:95" x14ac:dyDescent="0.25">
      <c r="A145" s="312" t="s">
        <v>17</v>
      </c>
      <c r="B145" s="311">
        <f>SUM(C145:F145)+H145</f>
        <v>10</v>
      </c>
      <c r="C145" s="35"/>
      <c r="D145" s="42"/>
      <c r="E145" s="41"/>
      <c r="F145" s="37"/>
      <c r="G145" s="38"/>
      <c r="H145" s="40">
        <v>10</v>
      </c>
      <c r="I145" s="36"/>
    </row>
    <row r="146" spans="1:95" x14ac:dyDescent="0.25">
      <c r="A146" s="312" t="s">
        <v>18</v>
      </c>
      <c r="B146" s="311">
        <f t="shared" si="56"/>
        <v>3</v>
      </c>
      <c r="C146" s="35"/>
      <c r="D146" s="42"/>
      <c r="E146" s="41"/>
      <c r="F146" s="37"/>
      <c r="G146" s="38"/>
      <c r="H146" s="40">
        <v>3</v>
      </c>
      <c r="I146" s="36"/>
    </row>
    <row r="147" spans="1:95" x14ac:dyDescent="0.25">
      <c r="A147" s="310" t="s">
        <v>19</v>
      </c>
      <c r="B147" s="311">
        <f>SUM(C147:F147)+H147</f>
        <v>0</v>
      </c>
      <c r="C147" s="35"/>
      <c r="D147" s="42"/>
      <c r="E147" s="41"/>
      <c r="F147" s="37"/>
      <c r="G147" s="38"/>
      <c r="H147" s="40">
        <v>0</v>
      </c>
      <c r="I147" s="36"/>
    </row>
    <row r="148" spans="1:95" x14ac:dyDescent="0.25">
      <c r="A148" s="310" t="s">
        <v>181</v>
      </c>
      <c r="B148" s="311">
        <f t="shared" si="56"/>
        <v>11</v>
      </c>
      <c r="C148" s="35"/>
      <c r="D148" s="42"/>
      <c r="E148" s="41"/>
      <c r="F148" s="37"/>
      <c r="G148" s="38"/>
      <c r="H148" s="40">
        <v>11</v>
      </c>
      <c r="I148" s="36"/>
    </row>
    <row r="149" spans="1:95" x14ac:dyDescent="0.25">
      <c r="A149" s="313" t="s">
        <v>182</v>
      </c>
      <c r="B149" s="314">
        <f>SUM(C149:F149)+H149</f>
        <v>0</v>
      </c>
      <c r="C149" s="46"/>
      <c r="D149" s="53"/>
      <c r="E149" s="52"/>
      <c r="F149" s="48"/>
      <c r="G149" s="49"/>
      <c r="H149" s="51">
        <v>0</v>
      </c>
      <c r="I149" s="47"/>
    </row>
    <row r="150" spans="1:95" x14ac:dyDescent="0.25">
      <c r="A150" s="571" t="s">
        <v>31</v>
      </c>
      <c r="B150" s="316">
        <f>SUM(C150:F150)+H150</f>
        <v>0</v>
      </c>
      <c r="C150" s="95"/>
      <c r="D150" s="102"/>
      <c r="E150" s="101"/>
      <c r="F150" s="96"/>
      <c r="G150" s="98"/>
      <c r="H150" s="100">
        <v>0</v>
      </c>
      <c r="I150" s="97"/>
    </row>
    <row r="151" spans="1:95" x14ac:dyDescent="0.25">
      <c r="A151" s="1" t="s">
        <v>183</v>
      </c>
    </row>
    <row r="152" spans="1:95" s="11" customFormat="1" ht="12" x14ac:dyDescent="0.2">
      <c r="A152" s="572" t="s">
        <v>184</v>
      </c>
      <c r="B152" s="8"/>
      <c r="C152" s="8"/>
    </row>
    <row r="153" spans="1:95" ht="21" x14ac:dyDescent="0.25">
      <c r="A153" s="318" t="s">
        <v>185</v>
      </c>
      <c r="B153" s="319" t="s">
        <v>186</v>
      </c>
      <c r="C153" s="319" t="s">
        <v>187</v>
      </c>
    </row>
    <row r="154" spans="1:95" ht="21" x14ac:dyDescent="0.25">
      <c r="A154" s="320" t="s">
        <v>188</v>
      </c>
      <c r="B154" s="36"/>
      <c r="C154" s="146"/>
    </row>
    <row r="155" spans="1:95" x14ac:dyDescent="0.25">
      <c r="A155" s="321" t="s">
        <v>189</v>
      </c>
      <c r="B155" s="97"/>
      <c r="C155" s="117"/>
    </row>
    <row r="156" spans="1:95" s="11" customFormat="1" ht="12" x14ac:dyDescent="0.2">
      <c r="A156" s="997" t="s">
        <v>190</v>
      </c>
      <c r="B156" s="997"/>
      <c r="C156" s="997"/>
      <c r="D156" s="997"/>
      <c r="E156" s="997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10"/>
      <c r="Q156" s="10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</row>
    <row r="157" spans="1:95" ht="15" customHeight="1" x14ac:dyDescent="0.25">
      <c r="A157" s="752" t="s">
        <v>3</v>
      </c>
      <c r="B157" s="752" t="s">
        <v>4</v>
      </c>
      <c r="C157" s="755" t="s">
        <v>191</v>
      </c>
      <c r="D157" s="756"/>
      <c r="E157" s="757"/>
      <c r="F157" s="829" t="s">
        <v>6</v>
      </c>
      <c r="G157" s="829"/>
      <c r="H157" s="829"/>
      <c r="I157" s="829"/>
      <c r="J157" s="829"/>
      <c r="K157" s="829"/>
      <c r="L157" s="829"/>
      <c r="M157" s="835"/>
      <c r="N157" s="764" t="s">
        <v>192</v>
      </c>
      <c r="O157" s="776" t="s">
        <v>193</v>
      </c>
      <c r="P157" s="776" t="s">
        <v>194</v>
      </c>
      <c r="Q157" s="850" t="s">
        <v>195</v>
      </c>
      <c r="R157" s="764" t="s">
        <v>7</v>
      </c>
      <c r="S157" s="776" t="s">
        <v>9</v>
      </c>
      <c r="T157" s="776" t="s">
        <v>196</v>
      </c>
      <c r="U157" s="776" t="s">
        <v>10</v>
      </c>
      <c r="V157" s="757" t="s">
        <v>11</v>
      </c>
      <c r="W157" s="761" t="s">
        <v>197</v>
      </c>
      <c r="X157" s="775"/>
    </row>
    <row r="158" spans="1:95" ht="15" customHeight="1" x14ac:dyDescent="0.25">
      <c r="A158" s="753"/>
      <c r="B158" s="753"/>
      <c r="C158" s="993"/>
      <c r="D158" s="994"/>
      <c r="E158" s="995"/>
      <c r="F158" s="829" t="s">
        <v>198</v>
      </c>
      <c r="G158" s="829"/>
      <c r="H158" s="829" t="s">
        <v>199</v>
      </c>
      <c r="I158" s="829"/>
      <c r="J158" s="829" t="s">
        <v>200</v>
      </c>
      <c r="K158" s="829"/>
      <c r="L158" s="829" t="s">
        <v>201</v>
      </c>
      <c r="M158" s="835"/>
      <c r="N158" s="765"/>
      <c r="O158" s="777"/>
      <c r="P158" s="777"/>
      <c r="Q158" s="851"/>
      <c r="R158" s="765"/>
      <c r="S158" s="777"/>
      <c r="T158" s="777"/>
      <c r="U158" s="777"/>
      <c r="V158" s="779"/>
      <c r="W158" s="848" t="s">
        <v>32</v>
      </c>
      <c r="X158" s="757" t="s">
        <v>33</v>
      </c>
    </row>
    <row r="159" spans="1:95" x14ac:dyDescent="0.25">
      <c r="A159" s="992"/>
      <c r="B159" s="992"/>
      <c r="C159" s="12" t="s">
        <v>34</v>
      </c>
      <c r="D159" s="13" t="s">
        <v>35</v>
      </c>
      <c r="E159" s="14" t="s">
        <v>36</v>
      </c>
      <c r="F159" s="15" t="s">
        <v>35</v>
      </c>
      <c r="G159" s="107" t="s">
        <v>36</v>
      </c>
      <c r="H159" s="15" t="s">
        <v>35</v>
      </c>
      <c r="I159" s="107" t="s">
        <v>36</v>
      </c>
      <c r="J159" s="15" t="s">
        <v>35</v>
      </c>
      <c r="K159" s="107" t="s">
        <v>36</v>
      </c>
      <c r="L159" s="15" t="s">
        <v>35</v>
      </c>
      <c r="M159" s="109" t="s">
        <v>36</v>
      </c>
      <c r="N159" s="766"/>
      <c r="O159" s="778"/>
      <c r="P159" s="778"/>
      <c r="Q159" s="1004"/>
      <c r="R159" s="766"/>
      <c r="S159" s="778"/>
      <c r="T159" s="778"/>
      <c r="U159" s="778"/>
      <c r="V159" s="995"/>
      <c r="W159" s="1003"/>
      <c r="X159" s="995"/>
    </row>
    <row r="160" spans="1:95" x14ac:dyDescent="0.25">
      <c r="A160" s="845" t="s">
        <v>202</v>
      </c>
      <c r="B160" s="17" t="s">
        <v>38</v>
      </c>
      <c r="C160" s="18">
        <f>SUM(D160:E160)</f>
        <v>0</v>
      </c>
      <c r="D160" s="19">
        <f>SUM(F160+H160+J160+L160)</f>
        <v>0</v>
      </c>
      <c r="E160" s="322">
        <f>SUM(G160+I160+K160+M160)</f>
        <v>0</v>
      </c>
      <c r="F160" s="21"/>
      <c r="G160" s="28"/>
      <c r="H160" s="21"/>
      <c r="I160" s="28"/>
      <c r="J160" s="21"/>
      <c r="K160" s="28"/>
      <c r="L160" s="21"/>
      <c r="M160" s="323"/>
      <c r="N160" s="26"/>
      <c r="O160" s="27"/>
      <c r="P160" s="27"/>
      <c r="Q160" s="323"/>
      <c r="R160" s="26"/>
      <c r="S160" s="27"/>
      <c r="T160" s="27"/>
      <c r="U160" s="27"/>
      <c r="V160" s="22"/>
      <c r="W160" s="21"/>
      <c r="X160" s="22"/>
      <c r="Y160" t="str">
        <f>CA160&amp;CB160&amp;CC160&amp;CD160&amp;CE160&amp;CF160&amp;CG160</f>
        <v/>
      </c>
      <c r="CA160" s="29" t="str">
        <f>IF(AND($C160&gt;0,R160="")," * No olvide digitar la variable Beneficiarios. Digite cero si no tiene.",IF(R160&gt;$C160," * La variable Beneficiarios no puede ser mayor al Total Ambos Sexos.",""))</f>
        <v/>
      </c>
      <c r="CB160" s="29" t="str">
        <f>IF(AND($C160&gt;0,S160="")," * No olvide digitar la variable Niños, Niñas, Adolescentes y Jóvenes Mejor Niñez. Digite cero si no tiene.",IF(S160&gt;$C160," * La variable Niños, Niñas, Adolescentes y Jóvenes Mejor Niñez no puede ser mayor al Total Ambos Sexos.",""))</f>
        <v/>
      </c>
      <c r="CC160" s="29" t="str">
        <f>IF(AND($C160&gt;0,T160="")," * No olvide digitar la variable Niños, Niñas, Adolescentes y Jóvenes SENAME. Digite cero si no tiene.",IF(T160&gt;$C160," * La variable Niños, Niñas, Adolescentes y Jóvenes SENAME no puede ser mayor al Total Ambos Sexos.",""))</f>
        <v/>
      </c>
      <c r="CD160" s="29" t="str">
        <f>IF(AND($C160&gt;0,U160="")," * No olvide digitar la variable Pueblos Originarios. Digite cero si no tiene.",IF(U160&gt;$C160," * La variable Pueblos Originarios no puede ser mayor al Total Ambos Sexos.",""))</f>
        <v/>
      </c>
      <c r="CE160" s="29" t="str">
        <f>IF(AND($C160&gt;0,V160="")," * No olvide digitar la variable Migrantes. Digite cero si no tiene.",IF(V160&gt;$C160," * La variable Migrantes no puede ser mayor al Total Ambos Sexos.",""))</f>
        <v/>
      </c>
      <c r="CF160" s="29" t="str">
        <f>IF(AND($E160&gt;0,OR(W160=""))," * No olvide digitar la variable Trans (Masculino). Digite cero si no tiene.",IF((W160)&gt;$E160," * La variable Trans (Masculino) no puede ser mayor al Total Mujeres.",""))</f>
        <v/>
      </c>
      <c r="CG160" s="29" t="str">
        <f>IF(AND($D160&gt;0,OR(X160=""))," * No olvide digitar la variable Trans (Femenino). Digite cero si no tiene.",IF((X160)&gt;$D160," * La variable Trans (Femenino) no puede ser mayor al Total Hombres.",""))</f>
        <v/>
      </c>
      <c r="CK160" s="30">
        <f>IF(AND(C160&gt;0,R160=""),1,IF(R160&gt;C160,1,0))</f>
        <v>0</v>
      </c>
      <c r="CL160" s="30">
        <f>IF(AND(C160&gt;0,S160=""),1,IF(S160&gt;C160,1,0))</f>
        <v>0</v>
      </c>
      <c r="CM160" s="30">
        <f>IF(AND(C160&gt;0,T160=""),1,IF(T160&gt;C160,1,0))</f>
        <v>0</v>
      </c>
      <c r="CN160" s="30">
        <f>IF(AND(C160&gt;0,U160=""),1,IF(U160&gt;C160,1,0))</f>
        <v>0</v>
      </c>
      <c r="CO160" s="30">
        <f>IF(AND(C160&gt;0,V160=""),1,IF(V160&gt;C160,1,0))</f>
        <v>0</v>
      </c>
      <c r="CP160" s="30">
        <f>IF(AND(E160&gt;0,OR(W160="")),1,IF((W160)&gt;E160,1,0))</f>
        <v>0</v>
      </c>
      <c r="CQ160" s="30">
        <f>IF(AND(D160&gt;0,OR(X160="")),1,IF((X160)&gt;D160,1,0))</f>
        <v>0</v>
      </c>
    </row>
    <row r="161" spans="1:95" x14ac:dyDescent="0.25">
      <c r="A161" s="845"/>
      <c r="B161" s="31" t="s">
        <v>203</v>
      </c>
      <c r="C161" s="32">
        <f t="shared" ref="C161:C162" si="57">SUM(D161:E161)</f>
        <v>0</v>
      </c>
      <c r="D161" s="33">
        <f>SUM(F161+H161+J161+L161)</f>
        <v>0</v>
      </c>
      <c r="E161" s="324">
        <f t="shared" ref="E161:E162" si="58">SUM(G161+I161+K161+M161)</f>
        <v>0</v>
      </c>
      <c r="F161" s="35"/>
      <c r="G161" s="42"/>
      <c r="H161" s="35"/>
      <c r="I161" s="42"/>
      <c r="J161" s="35"/>
      <c r="K161" s="42"/>
      <c r="L161" s="35"/>
      <c r="M161" s="325"/>
      <c r="N161" s="40"/>
      <c r="O161" s="41"/>
      <c r="P161" s="41"/>
      <c r="Q161" s="325"/>
      <c r="R161" s="40"/>
      <c r="S161" s="41"/>
      <c r="T161" s="41"/>
      <c r="U161" s="41"/>
      <c r="V161" s="36"/>
      <c r="W161" s="35"/>
      <c r="X161" s="36"/>
      <c r="Y161" t="str">
        <f>CA161&amp;CB161&amp;CC161&amp;CD161&amp;CE161&amp;CF161&amp;CG161</f>
        <v/>
      </c>
      <c r="CA161" s="29" t="str">
        <f t="shared" ref="CA161:CA162" si="59">IF(AND($C161&gt;0,R161="")," * No olvide digitar la variable Beneficiarios. Digite cero si no tiene.",IF(R161&gt;$C161," * La variable Beneficiarios no puede ser mayor al Total Ambos Sexos.",""))</f>
        <v/>
      </c>
      <c r="CB161" s="29" t="str">
        <f t="shared" ref="CB161:CB162" si="60">IF(AND($C161&gt;0,S161="")," * No olvide digitar la variable Niños, Niñas, Adolescentes y Jóvenes Mejor Niñez. Digite cero si no tiene.",IF(S161&gt;$C161," * La variable Niños, Niñas, Adolescentes y Jóvenes Mejor Niñez no puede ser mayor al Total Ambos Sexos.",""))</f>
        <v/>
      </c>
      <c r="CC161" s="29" t="str">
        <f t="shared" ref="CC161:CC162" si="61">IF(AND($C161&gt;0,T161="")," * No olvide digitar la variable Niños, Niñas, Adolescentes y Jóvenes SENAME. Digite cero si no tiene.",IF(T161&gt;$C161," * La variable Niños, Niñas, Adolescentes y Jóvenes SENAME no puede ser mayor al Total Ambos Sexos.",""))</f>
        <v/>
      </c>
      <c r="CD161" s="29" t="str">
        <f t="shared" ref="CD161:CD162" si="62">IF(AND($C161&gt;0,U161="")," * No olvide digitar la variable Pueblos Originarios. Digite cero si no tiene.",IF(U161&gt;$C161," * La variable Pueblos Originarios no puede ser mayor al Total Ambos Sexos.",""))</f>
        <v/>
      </c>
      <c r="CE161" s="29" t="str">
        <f t="shared" ref="CE161:CE162" si="63">IF(AND($C161&gt;0,V161="")," * No olvide digitar la variable Migrantes. Digite cero si no tiene.",IF(V161&gt;$C161," * La variable Migrantes no puede ser mayor al Total Ambos Sexos.",""))</f>
        <v/>
      </c>
      <c r="CF161" s="29" t="str">
        <f t="shared" ref="CF161:CF162" si="64">IF(AND($E161&gt;0,OR(W161=""))," * No olvide digitar la variable Trans (Masculino). Digite cero si no tiene.",IF((W161)&gt;$E161," * La variable Trans (Masculino) no puede ser mayor al Total Mujeres.",""))</f>
        <v/>
      </c>
      <c r="CG161" s="29" t="str">
        <f t="shared" ref="CG161:CG162" si="65">IF(AND($D161&gt;0,OR(X161=""))," * No olvide digitar la variable Trans (Femenino). Digite cero si no tiene.",IF((X161)&gt;$D161," * La variable Trans (Femenino) no puede ser mayor al Total Hombres.",""))</f>
        <v/>
      </c>
      <c r="CK161" s="30">
        <f>IF(AND(C161&gt;0,R161=""),1,IF(R161&gt;C161,1,0))</f>
        <v>0</v>
      </c>
      <c r="CL161" s="30">
        <f>IF(AND(C161&gt;0,S161=""),1,IF(S161&gt;C161,1,0))</f>
        <v>0</v>
      </c>
      <c r="CM161" s="30">
        <f>IF(AND(C161&gt;0,T161=""),1,IF(T161&gt;C161,1,0))</f>
        <v>0</v>
      </c>
      <c r="CN161" s="30">
        <f>IF(AND(C161&gt;0,U161=""),1,IF(U161&gt;C161,1,0))</f>
        <v>0</v>
      </c>
      <c r="CO161" s="30">
        <f>IF(AND(C161&gt;0,V161=""),1,IF(V161&gt;C161,1,0))</f>
        <v>0</v>
      </c>
      <c r="CP161" s="30">
        <f>IF(AND(E161&gt;0,OR(W161="")),1,IF((W161)&gt;E161,1,0))</f>
        <v>0</v>
      </c>
      <c r="CQ161" s="30">
        <f>IF(AND(D161&gt;0,OR(X161="")),1,IF((X161)&gt;D161,1,0))</f>
        <v>0</v>
      </c>
    </row>
    <row r="162" spans="1:95" x14ac:dyDescent="0.25">
      <c r="A162" s="845"/>
      <c r="B162" s="31" t="s">
        <v>176</v>
      </c>
      <c r="C162" s="186">
        <f t="shared" si="57"/>
        <v>0</v>
      </c>
      <c r="D162" s="54">
        <f>SUM(F162+H162+J162+L162)</f>
        <v>0</v>
      </c>
      <c r="E162" s="326">
        <f t="shared" si="58"/>
        <v>0</v>
      </c>
      <c r="F162" s="35"/>
      <c r="G162" s="42"/>
      <c r="H162" s="35"/>
      <c r="I162" s="42"/>
      <c r="J162" s="35"/>
      <c r="K162" s="42"/>
      <c r="L162" s="35"/>
      <c r="M162" s="325"/>
      <c r="N162" s="40"/>
      <c r="O162" s="41"/>
      <c r="P162" s="41"/>
      <c r="Q162" s="325"/>
      <c r="R162" s="40"/>
      <c r="S162" s="41"/>
      <c r="T162" s="41"/>
      <c r="U162" s="41"/>
      <c r="V162" s="36"/>
      <c r="W162" s="35"/>
      <c r="X162" s="36"/>
      <c r="Y162" t="str">
        <f>CA162&amp;CB162&amp;CC162&amp;CD162&amp;CE162&amp;CF162&amp;CG162</f>
        <v/>
      </c>
      <c r="CA162" s="29" t="str">
        <f t="shared" si="59"/>
        <v/>
      </c>
      <c r="CB162" s="29" t="str">
        <f t="shared" si="60"/>
        <v/>
      </c>
      <c r="CC162" s="29" t="str">
        <f t="shared" si="61"/>
        <v/>
      </c>
      <c r="CD162" s="29" t="str">
        <f t="shared" si="62"/>
        <v/>
      </c>
      <c r="CE162" s="29" t="str">
        <f t="shared" si="63"/>
        <v/>
      </c>
      <c r="CF162" s="29" t="str">
        <f t="shared" si="64"/>
        <v/>
      </c>
      <c r="CG162" s="29" t="str">
        <f t="shared" si="65"/>
        <v/>
      </c>
      <c r="CK162" s="30">
        <f>IF(AND(C162&gt;0,R162=""),1,IF(R162&gt;C162,1,0))</f>
        <v>0</v>
      </c>
      <c r="CL162" s="30">
        <f>IF(AND(C162&gt;0,S162=""),1,IF(S162&gt;C162,1,0))</f>
        <v>0</v>
      </c>
      <c r="CM162" s="30">
        <f>IF(AND(C162&gt;0,T162=""),1,IF(T162&gt;C162,1,0))</f>
        <v>0</v>
      </c>
      <c r="CN162" s="30">
        <f>IF(AND(C162&gt;0,U162=""),1,IF(U162&gt;C162,1,0))</f>
        <v>0</v>
      </c>
      <c r="CO162" s="30">
        <f>IF(AND(C162&gt;0,V162=""),1,IF(V162&gt;C162,1,0))</f>
        <v>0</v>
      </c>
      <c r="CP162" s="30">
        <f>IF(AND(E162&gt;0,OR(W162="")),1,IF((W162)&gt;E162,1,0))</f>
        <v>0</v>
      </c>
      <c r="CQ162" s="30">
        <f>IF(AND(D162&gt;0,OR(X162="")),1,IF((X162)&gt;D162,1,0))</f>
        <v>0</v>
      </c>
    </row>
    <row r="163" spans="1:95" x14ac:dyDescent="0.25">
      <c r="A163" s="573"/>
      <c r="B163" s="55" t="s">
        <v>48</v>
      </c>
      <c r="C163" s="56">
        <f>SUM(C160:C162)</f>
        <v>0</v>
      </c>
      <c r="D163" s="57">
        <f t="shared" ref="D163:Q163" si="66">SUM(D160:D162)</f>
        <v>0</v>
      </c>
      <c r="E163" s="328">
        <f t="shared" si="66"/>
        <v>0</v>
      </c>
      <c r="F163" s="59">
        <f t="shared" si="66"/>
        <v>0</v>
      </c>
      <c r="G163" s="66">
        <f t="shared" si="66"/>
        <v>0</v>
      </c>
      <c r="H163" s="59">
        <f t="shared" si="66"/>
        <v>0</v>
      </c>
      <c r="I163" s="66">
        <f t="shared" si="66"/>
        <v>0</v>
      </c>
      <c r="J163" s="59">
        <f t="shared" si="66"/>
        <v>0</v>
      </c>
      <c r="K163" s="66">
        <f t="shared" si="66"/>
        <v>0</v>
      </c>
      <c r="L163" s="59">
        <f t="shared" si="66"/>
        <v>0</v>
      </c>
      <c r="M163" s="123">
        <f t="shared" si="66"/>
        <v>0</v>
      </c>
      <c r="N163" s="64">
        <f t="shared" si="66"/>
        <v>0</v>
      </c>
      <c r="O163" s="65">
        <f t="shared" si="66"/>
        <v>0</v>
      </c>
      <c r="P163" s="65">
        <f t="shared" si="66"/>
        <v>0</v>
      </c>
      <c r="Q163" s="123">
        <f t="shared" si="66"/>
        <v>0</v>
      </c>
      <c r="R163" s="64">
        <f>SUM(R160:R162)</f>
        <v>0</v>
      </c>
      <c r="S163" s="65">
        <f t="shared" ref="S163:X163" si="67">SUM(S160:S162)</f>
        <v>0</v>
      </c>
      <c r="T163" s="65">
        <f t="shared" si="67"/>
        <v>0</v>
      </c>
      <c r="U163" s="65">
        <f t="shared" si="67"/>
        <v>0</v>
      </c>
      <c r="V163" s="60">
        <f t="shared" si="67"/>
        <v>0</v>
      </c>
      <c r="W163" s="59">
        <f t="shared" si="67"/>
        <v>0</v>
      </c>
      <c r="X163" s="60">
        <f t="shared" si="67"/>
        <v>0</v>
      </c>
    </row>
    <row r="164" spans="1:95" ht="15" customHeight="1" x14ac:dyDescent="0.25">
      <c r="A164" s="845" t="s">
        <v>204</v>
      </c>
      <c r="B164" s="17" t="s">
        <v>38</v>
      </c>
      <c r="C164" s="283">
        <f>SUM(D164:E164)</f>
        <v>0</v>
      </c>
      <c r="D164" s="329">
        <f>SUM(F164+H164+J164+L164)</f>
        <v>0</v>
      </c>
      <c r="E164" s="330">
        <f>SUM(G164+I164+K164+M164)</f>
        <v>0</v>
      </c>
      <c r="F164" s="21"/>
      <c r="G164" s="28"/>
      <c r="H164" s="21"/>
      <c r="I164" s="28"/>
      <c r="J164" s="21"/>
      <c r="K164" s="28"/>
      <c r="L164" s="21"/>
      <c r="M164" s="323"/>
      <c r="N164" s="40"/>
      <c r="O164" s="41"/>
      <c r="P164" s="41"/>
      <c r="Q164" s="325"/>
      <c r="R164" s="40"/>
      <c r="S164" s="41"/>
      <c r="T164" s="41"/>
      <c r="U164" s="41"/>
      <c r="V164" s="36"/>
      <c r="W164" s="35"/>
      <c r="X164" s="36"/>
      <c r="Y164" t="str">
        <f>CA164&amp;CB164&amp;CC164&amp;CD164&amp;CE164&amp;CF164&amp;CG164</f>
        <v/>
      </c>
      <c r="CA164" s="29" t="str">
        <f t="shared" ref="CA164:CA166" si="68">IF(AND($C164&gt;0,R164="")," * No olvide digitar la variable Beneficiarios. Digite cero si no tiene.",IF(R164&gt;$C164," * La variable Beneficiarios no puede ser mayor al Total Ambos Sexos.",""))</f>
        <v/>
      </c>
      <c r="CB164" s="29" t="str">
        <f t="shared" ref="CB164:CB166" si="69">IF(AND($C164&gt;0,S164="")," * No olvide digitar la variable Niños, Niñas, Adolescentes y Jóvenes Mejor Niñez. Digite cero si no tiene.",IF(S164&gt;$C164," * La variable Niños, Niñas, Adolescentes y Jóvenes Mejor Niñez no puede ser mayor al Total Ambos Sexos.",""))</f>
        <v/>
      </c>
      <c r="CC164" s="29" t="str">
        <f t="shared" ref="CC164:CC166" si="70">IF(AND($C164&gt;0,T164="")," * No olvide digitar la variable Niños, Niñas, Adolescentes y Jóvenes SENAME. Digite cero si no tiene.",IF(T164&gt;$C164," * La variable Niños, Niñas, Adolescentes y Jóvenes SENAME no puede ser mayor al Total Ambos Sexos.",""))</f>
        <v/>
      </c>
      <c r="CD164" s="29" t="str">
        <f t="shared" ref="CD164:CD166" si="71">IF(AND($C164&gt;0,U164="")," * No olvide digitar la variable Pueblos Originarios. Digite cero si no tiene.",IF(U164&gt;$C164," * La variable Pueblos Originarios no puede ser mayor al Total Ambos Sexos.",""))</f>
        <v/>
      </c>
      <c r="CE164" s="29" t="str">
        <f t="shared" ref="CE164:CE166" si="72">IF(AND($C164&gt;0,V164="")," * No olvide digitar la variable Migrantes. Digite cero si no tiene.",IF(V164&gt;$C164," * La variable Migrantes no puede ser mayor al Total Ambos Sexos.",""))</f>
        <v/>
      </c>
      <c r="CF164" s="29" t="str">
        <f t="shared" ref="CF164:CF166" si="73">IF(AND($E164&gt;0,OR(W164=""))," * No olvide digitar la variable Trans (Masculino). Digite cero si no tiene.",IF((W164)&gt;$E164," * La variable Trans (Masculino) no puede ser mayor al Total Mujeres.",""))</f>
        <v/>
      </c>
      <c r="CG164" s="29" t="str">
        <f t="shared" ref="CG164:CG166" si="74">IF(AND($D164&gt;0,OR(X164=""))," * No olvide digitar la variable Trans (Femenino). Digite cero si no tiene.",IF((X164)&gt;$D164," * La variable Trans (Femenino) no puede ser mayor al Total Hombres.",""))</f>
        <v/>
      </c>
      <c r="CK164" s="30">
        <f>IF(AND(C164&gt;0,R164=""),1,IF(R164&gt;C164,1,0))</f>
        <v>0</v>
      </c>
      <c r="CL164" s="30">
        <f>IF(AND(C164&gt;0,S164=""),1,IF(S164&gt;C164,1,0))</f>
        <v>0</v>
      </c>
      <c r="CM164" s="30">
        <f>IF(AND(C164&gt;0,T164=""),1,IF(T164&gt;C164,1,0))</f>
        <v>0</v>
      </c>
      <c r="CN164" s="30">
        <f>IF(AND(C164&gt;0,U164=""),1,IF(U164&gt;C164,1,0))</f>
        <v>0</v>
      </c>
      <c r="CO164" s="30">
        <f>IF(AND(C164&gt;0,V164=""),1,IF(V164&gt;C164,1,0))</f>
        <v>0</v>
      </c>
      <c r="CP164" s="30">
        <f>IF(AND(E164&gt;0,OR(W164="")),1,IF((W164)&gt;E164,1,0))</f>
        <v>0</v>
      </c>
      <c r="CQ164" s="30">
        <f>IF(AND(D164&gt;0,OR(X164="")),1,IF((X164)&gt;D164,1,0))</f>
        <v>0</v>
      </c>
    </row>
    <row r="165" spans="1:95" x14ac:dyDescent="0.25">
      <c r="A165" s="845"/>
      <c r="B165" s="31" t="s">
        <v>203</v>
      </c>
      <c r="C165" s="32">
        <f t="shared" ref="C165" si="75">SUM(D165:E165)</f>
        <v>0</v>
      </c>
      <c r="D165" s="33">
        <f>SUM(F165+H165+J165+L165)</f>
        <v>0</v>
      </c>
      <c r="E165" s="324">
        <f t="shared" ref="E165:E167" si="76">SUM(G165+I165+K165+M165)</f>
        <v>0</v>
      </c>
      <c r="F165" s="35"/>
      <c r="G165" s="42"/>
      <c r="H165" s="35"/>
      <c r="I165" s="42"/>
      <c r="J165" s="35"/>
      <c r="K165" s="42"/>
      <c r="L165" s="35"/>
      <c r="M165" s="325"/>
      <c r="N165" s="40"/>
      <c r="O165" s="41"/>
      <c r="P165" s="41"/>
      <c r="Q165" s="325"/>
      <c r="R165" s="40"/>
      <c r="S165" s="41"/>
      <c r="T165" s="41"/>
      <c r="U165" s="41"/>
      <c r="V165" s="36"/>
      <c r="W165" s="35"/>
      <c r="X165" s="36"/>
      <c r="Y165" t="str">
        <f>CA165&amp;CB165&amp;CC165&amp;CD165&amp;CE165&amp;CF165&amp;CG165</f>
        <v/>
      </c>
      <c r="CA165" s="29" t="str">
        <f t="shared" si="68"/>
        <v/>
      </c>
      <c r="CB165" s="29" t="str">
        <f t="shared" si="69"/>
        <v/>
      </c>
      <c r="CC165" s="29" t="str">
        <f t="shared" si="70"/>
        <v/>
      </c>
      <c r="CD165" s="29" t="str">
        <f t="shared" si="71"/>
        <v/>
      </c>
      <c r="CE165" s="29" t="str">
        <f t="shared" si="72"/>
        <v/>
      </c>
      <c r="CF165" s="29" t="str">
        <f t="shared" si="73"/>
        <v/>
      </c>
      <c r="CG165" s="29" t="str">
        <f t="shared" si="74"/>
        <v/>
      </c>
      <c r="CK165" s="30">
        <f>IF(AND(C165&gt;0,R165=""),1,IF(R165&gt;C165,1,0))</f>
        <v>0</v>
      </c>
      <c r="CL165" s="30">
        <f>IF(AND(C165&gt;0,S165=""),1,IF(S165&gt;C165,1,0))</f>
        <v>0</v>
      </c>
      <c r="CM165" s="30">
        <f>IF(AND(C165&gt;0,T165=""),1,IF(T165&gt;C165,1,0))</f>
        <v>0</v>
      </c>
      <c r="CN165" s="30">
        <f>IF(AND(C165&gt;0,U165=""),1,IF(U165&gt;C165,1,0))</f>
        <v>0</v>
      </c>
      <c r="CO165" s="30">
        <f>IF(AND(C165&gt;0,V165=""),1,IF(V165&gt;C165,1,0))</f>
        <v>0</v>
      </c>
      <c r="CP165" s="30">
        <f>IF(AND(E165&gt;0,OR(W165="")),1,IF((W165)&gt;E165,1,0))</f>
        <v>0</v>
      </c>
      <c r="CQ165" s="30">
        <f>IF(AND(D165&gt;0,OR(X165="")),1,IF((X165)&gt;D165,1,0))</f>
        <v>0</v>
      </c>
    </row>
    <row r="166" spans="1:95" x14ac:dyDescent="0.25">
      <c r="A166" s="845"/>
      <c r="B166" s="31" t="s">
        <v>176</v>
      </c>
      <c r="C166" s="186">
        <f>SUM(D166:E166)</f>
        <v>0</v>
      </c>
      <c r="D166" s="54">
        <f>SUM(F166+H166+J166+L166)</f>
        <v>0</v>
      </c>
      <c r="E166" s="326">
        <f t="shared" si="76"/>
        <v>0</v>
      </c>
      <c r="F166" s="35"/>
      <c r="G166" s="42"/>
      <c r="H166" s="35"/>
      <c r="I166" s="42"/>
      <c r="J166" s="35"/>
      <c r="K166" s="42"/>
      <c r="L166" s="35"/>
      <c r="M166" s="325"/>
      <c r="N166" s="40"/>
      <c r="O166" s="41"/>
      <c r="P166" s="41"/>
      <c r="Q166" s="325"/>
      <c r="R166" s="40"/>
      <c r="S166" s="41"/>
      <c r="T166" s="41"/>
      <c r="U166" s="41"/>
      <c r="V166" s="36"/>
      <c r="W166" s="35"/>
      <c r="X166" s="36"/>
      <c r="Y166" t="str">
        <f>CA166&amp;CB166&amp;CC166&amp;CD166&amp;CE166&amp;CF166&amp;CG166</f>
        <v/>
      </c>
      <c r="CA166" s="29" t="str">
        <f t="shared" si="68"/>
        <v/>
      </c>
      <c r="CB166" s="29" t="str">
        <f t="shared" si="69"/>
        <v/>
      </c>
      <c r="CC166" s="29" t="str">
        <f t="shared" si="70"/>
        <v/>
      </c>
      <c r="CD166" s="29" t="str">
        <f t="shared" si="71"/>
        <v/>
      </c>
      <c r="CE166" s="29" t="str">
        <f t="shared" si="72"/>
        <v/>
      </c>
      <c r="CF166" s="29" t="str">
        <f t="shared" si="73"/>
        <v/>
      </c>
      <c r="CG166" s="29" t="str">
        <f t="shared" si="74"/>
        <v/>
      </c>
      <c r="CK166" s="30">
        <f>IF(AND(C166&gt;0,R166=""),1,IF(R166&gt;C166,1,0))</f>
        <v>0</v>
      </c>
      <c r="CL166" s="30">
        <f>IF(AND(C166&gt;0,S166=""),1,IF(S166&gt;C166,1,0))</f>
        <v>0</v>
      </c>
      <c r="CM166" s="30">
        <f>IF(AND(C166&gt;0,T166=""),1,IF(T166&gt;C166,1,0))</f>
        <v>0</v>
      </c>
      <c r="CN166" s="30">
        <f>IF(AND(C166&gt;0,U166=""),1,IF(U166&gt;C166,1,0))</f>
        <v>0</v>
      </c>
      <c r="CO166" s="30">
        <f>IF(AND(C166&gt;0,V166=""),1,IF(V166&gt;C166,1,0))</f>
        <v>0</v>
      </c>
      <c r="CP166" s="30">
        <f>IF(AND(E166&gt;0,OR(W166="")),1,IF((W166)&gt;E166,1,0))</f>
        <v>0</v>
      </c>
      <c r="CQ166" s="30">
        <f>IF(AND(D166&gt;0,OR(X166="")),1,IF((X166)&gt;D166,1,0))</f>
        <v>0</v>
      </c>
    </row>
    <row r="167" spans="1:95" x14ac:dyDescent="0.25">
      <c r="A167" s="573"/>
      <c r="B167" s="55" t="s">
        <v>48</v>
      </c>
      <c r="C167" s="186">
        <f>SUM(D167:E167)</f>
        <v>0</v>
      </c>
      <c r="D167" s="54">
        <f>SUM(F167+H167+J167+L167)</f>
        <v>0</v>
      </c>
      <c r="E167" s="326">
        <f t="shared" si="76"/>
        <v>0</v>
      </c>
      <c r="F167" s="59">
        <f t="shared" ref="F167:Q167" si="77">SUM(F164:F166)</f>
        <v>0</v>
      </c>
      <c r="G167" s="66">
        <f t="shared" si="77"/>
        <v>0</v>
      </c>
      <c r="H167" s="59">
        <f t="shared" si="77"/>
        <v>0</v>
      </c>
      <c r="I167" s="66">
        <f t="shared" si="77"/>
        <v>0</v>
      </c>
      <c r="J167" s="59">
        <f t="shared" si="77"/>
        <v>0</v>
      </c>
      <c r="K167" s="66">
        <f t="shared" si="77"/>
        <v>0</v>
      </c>
      <c r="L167" s="59">
        <f t="shared" si="77"/>
        <v>0</v>
      </c>
      <c r="M167" s="123">
        <f t="shared" si="77"/>
        <v>0</v>
      </c>
      <c r="N167" s="64">
        <f t="shared" si="77"/>
        <v>0</v>
      </c>
      <c r="O167" s="65">
        <f t="shared" si="77"/>
        <v>0</v>
      </c>
      <c r="P167" s="65">
        <f t="shared" si="77"/>
        <v>0</v>
      </c>
      <c r="Q167" s="123">
        <f t="shared" si="77"/>
        <v>0</v>
      </c>
      <c r="R167" s="64">
        <f>SUM(R164:R166)</f>
        <v>0</v>
      </c>
      <c r="S167" s="65">
        <f t="shared" ref="S167:X167" si="78">SUM(S164:S166)</f>
        <v>0</v>
      </c>
      <c r="T167" s="65">
        <f t="shared" si="78"/>
        <v>0</v>
      </c>
      <c r="U167" s="65">
        <f t="shared" si="78"/>
        <v>0</v>
      </c>
      <c r="V167" s="60">
        <f t="shared" si="78"/>
        <v>0</v>
      </c>
      <c r="W167" s="59">
        <f t="shared" si="78"/>
        <v>0</v>
      </c>
      <c r="X167" s="60">
        <f t="shared" si="78"/>
        <v>0</v>
      </c>
    </row>
    <row r="168" spans="1:95" x14ac:dyDescent="0.25">
      <c r="A168" s="845" t="s">
        <v>49</v>
      </c>
      <c r="B168" s="845"/>
      <c r="C168" s="186">
        <f>SUM(D168:E168)</f>
        <v>0</v>
      </c>
      <c r="D168" s="54">
        <f>SUM(F168+H168+J168+L168)</f>
        <v>0</v>
      </c>
      <c r="E168" s="326">
        <f>SUM(G168+I168+K168+M168)</f>
        <v>0</v>
      </c>
      <c r="F168" s="69"/>
      <c r="G168" s="70"/>
      <c r="H168" s="69"/>
      <c r="I168" s="70"/>
      <c r="J168" s="69"/>
      <c r="K168" s="70"/>
      <c r="L168" s="69"/>
      <c r="M168" s="331"/>
      <c r="N168" s="74"/>
      <c r="O168" s="75"/>
      <c r="P168" s="75"/>
      <c r="Q168" s="331"/>
      <c r="R168" s="74"/>
      <c r="S168" s="75"/>
      <c r="T168" s="75"/>
      <c r="U168" s="75"/>
      <c r="V168" s="70"/>
      <c r="W168" s="69"/>
      <c r="X168" s="70"/>
      <c r="Y168" t="str">
        <f>CA168&amp;CB168&amp;CC168&amp;CD168&amp;CE168&amp;CF168&amp;CG168</f>
        <v/>
      </c>
      <c r="CA168" s="29" t="str">
        <f>IF(AND($C168&gt;0,R168="")," * No olvide digitar la variable Beneficiarios. Digite cero si no tiene.",IF(R168&gt;$C168," * La variable Beneficiarios no puede ser mayor al Total Ambos Sexos.",""))</f>
        <v/>
      </c>
      <c r="CB168" s="29" t="str">
        <f>IF(AND($C168&gt;0,S168="")," * No olvide digitar la variable Niños, Niñas, Adolescentes y Jóvenes Mejor Niñez. Digite cero si no tiene.",IF(S168&gt;$C168," * La variable Niños, Niñas, Adolescentes y Jóvenes Mejor Niñez no puede ser mayor al Total Ambos Sexos.",""))</f>
        <v/>
      </c>
      <c r="CC168" s="29" t="str">
        <f>IF(AND($C168&gt;0,T168="")," * No olvide digitar la variable Niños, Niñas, Adolescentes y Jóvenes SENAME. Digite cero si no tiene.",IF(T168&gt;$C168," * La variable Niños, Niñas, Adolescentes y Jóvenes SENAME no puede ser mayor al Total Ambos Sexos.",""))</f>
        <v/>
      </c>
      <c r="CD168" s="29" t="str">
        <f>IF(AND($C168&gt;0,U168="")," * No olvide digitar la variable Pueblos Originarios. Digite cero si no tiene.",IF(U168&gt;$C168," * La variable Pueblos Originarios no puede ser mayor al Total Ambos Sexos.",""))</f>
        <v/>
      </c>
      <c r="CE168" s="29" t="str">
        <f>IF(AND($C168&gt;0,V168="")," * No olvide digitar la variable Migrantes. Digite cero si no tiene.",IF(V168&gt;$C168," * La variable Migrantes no puede ser mayor al Total Ambos Sexos.",""))</f>
        <v/>
      </c>
      <c r="CF168" s="29" t="str">
        <f>IF(AND($E168&gt;0,OR(W168=""))," * No olvide digitar la variable Trans (Masculino). Digite cero si no tiene.",IF((W168)&gt;$E168," * La variable Trans (Masculino) no puede ser mayor al Total Mujeres.",""))</f>
        <v/>
      </c>
      <c r="CG168" s="29" t="str">
        <f>IF(AND($D168&gt;0,OR(X168=""))," * No olvide digitar la variable Trans (Femenino). Digite cero si no tiene.",IF((X168)&gt;$D168," * La variable Trans (Femenino) no puede ser mayor al Total Hombres.",""))</f>
        <v/>
      </c>
      <c r="CK168" s="30">
        <f>IF(AND(C168&gt;0,R168=""),1,IF(R168&gt;C168,1,0))</f>
        <v>0</v>
      </c>
      <c r="CL168" s="30">
        <f>IF(AND(C168&gt;0,S168=""),1,IF(S168&gt;C168,1,0))</f>
        <v>0</v>
      </c>
      <c r="CM168" s="30">
        <f>IF(AND(C168&gt;0,T168=""),1,IF(T168&gt;C168,1,0))</f>
        <v>0</v>
      </c>
      <c r="CN168" s="30">
        <f>IF(AND(C168&gt;0,U168=""),1,IF(U168&gt;C168,1,0))</f>
        <v>0</v>
      </c>
      <c r="CO168" s="30">
        <f>IF(AND(C168&gt;0,V168=""),1,IF(V168&gt;C168,1,0))</f>
        <v>0</v>
      </c>
      <c r="CP168" s="30">
        <f>IF(AND(E168&gt;0,OR(W168="")),1,IF((W168)&gt;E168,1,0))</f>
        <v>0</v>
      </c>
      <c r="CQ168" s="30">
        <f>IF(AND(D168&gt;0,OR(X168="")),1,IF((X168)&gt;D168,1,0))</f>
        <v>0</v>
      </c>
    </row>
    <row r="169" spans="1:95" x14ac:dyDescent="0.25">
      <c r="A169" s="103" t="s">
        <v>205</v>
      </c>
      <c r="B169" s="574"/>
      <c r="C169" s="574"/>
      <c r="D169" s="574"/>
    </row>
    <row r="170" spans="1:95" ht="15" customHeight="1" x14ac:dyDescent="0.25">
      <c r="A170" s="772" t="s">
        <v>104</v>
      </c>
      <c r="B170" s="772" t="s">
        <v>105</v>
      </c>
      <c r="C170" s="846" t="s">
        <v>206</v>
      </c>
      <c r="D170" s="853" t="s">
        <v>207</v>
      </c>
    </row>
    <row r="171" spans="1:95" x14ac:dyDescent="0.25">
      <c r="A171" s="996"/>
      <c r="B171" s="996"/>
      <c r="C171" s="1002"/>
      <c r="D171" s="854"/>
    </row>
    <row r="172" spans="1:95" x14ac:dyDescent="0.25">
      <c r="A172" s="333" t="s">
        <v>108</v>
      </c>
      <c r="B172" s="228"/>
      <c r="C172" s="229"/>
      <c r="D172" s="230"/>
    </row>
    <row r="173" spans="1:95" x14ac:dyDescent="0.25">
      <c r="A173" s="334" t="s">
        <v>208</v>
      </c>
      <c r="B173" s="231"/>
      <c r="C173" s="232"/>
      <c r="D173" s="233"/>
    </row>
    <row r="174" spans="1:95" x14ac:dyDescent="0.25">
      <c r="A174" s="335" t="s">
        <v>209</v>
      </c>
      <c r="B174" s="238"/>
      <c r="C174" s="239"/>
      <c r="D174" s="240"/>
    </row>
    <row r="175" spans="1:95" x14ac:dyDescent="0.25">
      <c r="A175" s="103" t="s">
        <v>210</v>
      </c>
    </row>
    <row r="176" spans="1:95" ht="15" customHeight="1" x14ac:dyDescent="0.25">
      <c r="A176" s="752" t="s">
        <v>211</v>
      </c>
      <c r="B176" s="755" t="s">
        <v>191</v>
      </c>
      <c r="C176" s="756"/>
      <c r="D176" s="757"/>
      <c r="E176" s="761" t="s">
        <v>6</v>
      </c>
      <c r="F176" s="762"/>
      <c r="G176" s="762"/>
      <c r="H176" s="762"/>
      <c r="I176" s="762"/>
      <c r="J176" s="762"/>
      <c r="K176" s="762"/>
      <c r="L176" s="336"/>
      <c r="M176" s="764" t="s">
        <v>212</v>
      </c>
      <c r="N176" s="757" t="s">
        <v>213</v>
      </c>
    </row>
    <row r="177" spans="1:14" x14ac:dyDescent="0.25">
      <c r="A177" s="753"/>
      <c r="B177" s="993"/>
      <c r="C177" s="994"/>
      <c r="D177" s="995"/>
      <c r="E177" s="761" t="s">
        <v>214</v>
      </c>
      <c r="F177" s="775"/>
      <c r="G177" s="761" t="s">
        <v>215</v>
      </c>
      <c r="H177" s="775"/>
      <c r="I177" s="761" t="s">
        <v>216</v>
      </c>
      <c r="J177" s="775"/>
      <c r="K177" s="761" t="s">
        <v>201</v>
      </c>
      <c r="L177" s="762"/>
      <c r="M177" s="765"/>
      <c r="N177" s="779"/>
    </row>
    <row r="178" spans="1:14" x14ac:dyDescent="0.25">
      <c r="A178" s="992"/>
      <c r="B178" s="12" t="s">
        <v>34</v>
      </c>
      <c r="C178" s="337" t="s">
        <v>35</v>
      </c>
      <c r="D178" s="14" t="s">
        <v>36</v>
      </c>
      <c r="E178" s="15" t="s">
        <v>35</v>
      </c>
      <c r="F178" s="107" t="s">
        <v>36</v>
      </c>
      <c r="G178" s="15" t="s">
        <v>35</v>
      </c>
      <c r="H178" s="107" t="s">
        <v>36</v>
      </c>
      <c r="I178" s="15" t="s">
        <v>35</v>
      </c>
      <c r="J178" s="107" t="s">
        <v>36</v>
      </c>
      <c r="K178" s="15" t="s">
        <v>35</v>
      </c>
      <c r="L178" s="108" t="s">
        <v>36</v>
      </c>
      <c r="M178" s="766"/>
      <c r="N178" s="995"/>
    </row>
    <row r="179" spans="1:14" x14ac:dyDescent="0.25">
      <c r="A179" s="333" t="s">
        <v>217</v>
      </c>
      <c r="B179" s="18">
        <f>SUM(C179:D179)</f>
        <v>0</v>
      </c>
      <c r="C179" s="19">
        <f>SUM(E179+G179+I179+K179)</f>
        <v>0</v>
      </c>
      <c r="D179" s="20">
        <f>SUM(F179+H179+J179+L179)</f>
        <v>0</v>
      </c>
      <c r="E179" s="21"/>
      <c r="F179" s="28"/>
      <c r="G179" s="21"/>
      <c r="H179" s="28"/>
      <c r="I179" s="21"/>
      <c r="J179" s="28"/>
      <c r="K179" s="21"/>
      <c r="L179" s="162"/>
      <c r="M179" s="338"/>
      <c r="N179" s="230"/>
    </row>
    <row r="180" spans="1:14" x14ac:dyDescent="0.25">
      <c r="A180" s="573" t="s">
        <v>218</v>
      </c>
      <c r="B180" s="186">
        <f t="shared" ref="B180" si="79">SUM(C180:D180)</f>
        <v>0</v>
      </c>
      <c r="C180" s="33">
        <f>SUM(E180+G180+I180+K180)</f>
        <v>0</v>
      </c>
      <c r="D180" s="34">
        <f>SUM(F180+H180+J180+L180)</f>
        <v>0</v>
      </c>
      <c r="E180" s="35"/>
      <c r="F180" s="42"/>
      <c r="G180" s="35"/>
      <c r="H180" s="42"/>
      <c r="I180" s="35"/>
      <c r="J180" s="42"/>
      <c r="K180" s="35"/>
      <c r="L180" s="99"/>
      <c r="M180" s="339"/>
      <c r="N180" s="233"/>
    </row>
    <row r="181" spans="1:14" x14ac:dyDescent="0.25">
      <c r="A181" s="575" t="s">
        <v>48</v>
      </c>
      <c r="B181" s="56">
        <f>SUM(B179:B180)</f>
        <v>0</v>
      </c>
      <c r="C181" s="57">
        <f t="shared" ref="C181:N181" si="80">SUM(C179:C180)</f>
        <v>0</v>
      </c>
      <c r="D181" s="341">
        <f t="shared" si="80"/>
        <v>0</v>
      </c>
      <c r="E181" s="56">
        <f>SUM(E179:E180)</f>
        <v>0</v>
      </c>
      <c r="F181" s="341">
        <f t="shared" si="80"/>
        <v>0</v>
      </c>
      <c r="G181" s="56">
        <f t="shared" si="80"/>
        <v>0</v>
      </c>
      <c r="H181" s="341">
        <f t="shared" si="80"/>
        <v>0</v>
      </c>
      <c r="I181" s="56">
        <f t="shared" si="80"/>
        <v>0</v>
      </c>
      <c r="J181" s="341">
        <f t="shared" si="80"/>
        <v>0</v>
      </c>
      <c r="K181" s="56">
        <f t="shared" si="80"/>
        <v>0</v>
      </c>
      <c r="L181" s="341">
        <f t="shared" si="80"/>
        <v>0</v>
      </c>
      <c r="M181" s="342">
        <f t="shared" si="80"/>
        <v>0</v>
      </c>
      <c r="N181" s="58">
        <f t="shared" si="80"/>
        <v>0</v>
      </c>
    </row>
    <row r="205" spans="1:2" x14ac:dyDescent="0.25">
      <c r="A205" s="343">
        <f>SUM(C12:C21,C23:C26,B30:B32,E30:E32,B36:B38,E36:E38,C41:C44,C49:C50,C55:C76,B80:I83,B86:D93,B97:F101,B106:F108,B114:B116,B120:E120,B124:B126,B130,C135:C138,B143:B150,B154:C155,C160:C168,B172:D174,B179:B181)</f>
        <v>1304</v>
      </c>
      <c r="B205" s="344">
        <f>SUM(CK12:CS168)</f>
        <v>0</v>
      </c>
    </row>
  </sheetData>
  <mergeCells count="228">
    <mergeCell ref="A176:A178"/>
    <mergeCell ref="B176:D177"/>
    <mergeCell ref="E176:K176"/>
    <mergeCell ref="M176:M178"/>
    <mergeCell ref="N176:N178"/>
    <mergeCell ref="E177:F177"/>
    <mergeCell ref="G177:H177"/>
    <mergeCell ref="I177:J177"/>
    <mergeCell ref="K177:L177"/>
    <mergeCell ref="A160:A162"/>
    <mergeCell ref="A164:A166"/>
    <mergeCell ref="A168:B168"/>
    <mergeCell ref="A170:A171"/>
    <mergeCell ref="B170:B171"/>
    <mergeCell ref="C170:C171"/>
    <mergeCell ref="U157:U159"/>
    <mergeCell ref="V157:V159"/>
    <mergeCell ref="W157:X157"/>
    <mergeCell ref="F158:G158"/>
    <mergeCell ref="H158:I158"/>
    <mergeCell ref="J158:K158"/>
    <mergeCell ref="L158:M158"/>
    <mergeCell ref="W158:W159"/>
    <mergeCell ref="X158:X159"/>
    <mergeCell ref="O157:O159"/>
    <mergeCell ref="P157:P159"/>
    <mergeCell ref="Q157:Q159"/>
    <mergeCell ref="R157:R159"/>
    <mergeCell ref="S157:S159"/>
    <mergeCell ref="T157:T159"/>
    <mergeCell ref="D170:D171"/>
    <mergeCell ref="AP132:AP134"/>
    <mergeCell ref="AQ132:AQ134"/>
    <mergeCell ref="AR132:AR134"/>
    <mergeCell ref="AN132:AN134"/>
    <mergeCell ref="AO132:AO134"/>
    <mergeCell ref="A156:E156"/>
    <mergeCell ref="A157:A159"/>
    <mergeCell ref="B157:B159"/>
    <mergeCell ref="C157:E158"/>
    <mergeCell ref="F157:M157"/>
    <mergeCell ref="N157:N159"/>
    <mergeCell ref="A135:A138"/>
    <mergeCell ref="A140:A142"/>
    <mergeCell ref="B140:F140"/>
    <mergeCell ref="G140:G142"/>
    <mergeCell ref="H140:I141"/>
    <mergeCell ref="B141:B142"/>
    <mergeCell ref="C141:F141"/>
    <mergeCell ref="F133:G133"/>
    <mergeCell ref="H133:I133"/>
    <mergeCell ref="J133:K133"/>
    <mergeCell ref="L133:M133"/>
    <mergeCell ref="N133:O133"/>
    <mergeCell ref="P133:Q133"/>
    <mergeCell ref="R133:S133"/>
    <mergeCell ref="A132:A134"/>
    <mergeCell ref="B132:B134"/>
    <mergeCell ref="C132:E133"/>
    <mergeCell ref="F132:AM132"/>
    <mergeCell ref="T133:U133"/>
    <mergeCell ref="V133:W133"/>
    <mergeCell ref="X133:Y133"/>
    <mergeCell ref="Z133:AA133"/>
    <mergeCell ref="AB133:AC133"/>
    <mergeCell ref="AD133:AE133"/>
    <mergeCell ref="AF133:AG133"/>
    <mergeCell ref="AH133:AI133"/>
    <mergeCell ref="AJ133:AK133"/>
    <mergeCell ref="AL133:AM133"/>
    <mergeCell ref="G122:H122"/>
    <mergeCell ref="I122:J122"/>
    <mergeCell ref="A128:A129"/>
    <mergeCell ref="B128:B129"/>
    <mergeCell ref="C128:D128"/>
    <mergeCell ref="E128:F128"/>
    <mergeCell ref="G128:I128"/>
    <mergeCell ref="A118:A119"/>
    <mergeCell ref="B118:D118"/>
    <mergeCell ref="E118:E119"/>
    <mergeCell ref="A122:A123"/>
    <mergeCell ref="B122:D122"/>
    <mergeCell ref="E122:F122"/>
    <mergeCell ref="A111:A113"/>
    <mergeCell ref="B111:D112"/>
    <mergeCell ref="E111:M111"/>
    <mergeCell ref="O111:O113"/>
    <mergeCell ref="P111:P113"/>
    <mergeCell ref="E112:F112"/>
    <mergeCell ref="G112:H112"/>
    <mergeCell ref="I112:J112"/>
    <mergeCell ref="K112:L112"/>
    <mergeCell ref="M112:N112"/>
    <mergeCell ref="A104:A105"/>
    <mergeCell ref="B104:B105"/>
    <mergeCell ref="C104:C105"/>
    <mergeCell ref="D104:D105"/>
    <mergeCell ref="E104:E105"/>
    <mergeCell ref="F104:F105"/>
    <mergeCell ref="B78:C78"/>
    <mergeCell ref="D78:E78"/>
    <mergeCell ref="F78:G78"/>
    <mergeCell ref="H78:I78"/>
    <mergeCell ref="A95:A96"/>
    <mergeCell ref="B95:B96"/>
    <mergeCell ref="C95:C96"/>
    <mergeCell ref="D95:D96"/>
    <mergeCell ref="E95:F95"/>
    <mergeCell ref="A61:A62"/>
    <mergeCell ref="A63:A66"/>
    <mergeCell ref="A67:A68"/>
    <mergeCell ref="A69:A70"/>
    <mergeCell ref="A71:A76"/>
    <mergeCell ref="A78:A79"/>
    <mergeCell ref="A55:A60"/>
    <mergeCell ref="AL52:AL54"/>
    <mergeCell ref="AM52:AM54"/>
    <mergeCell ref="F53:G53"/>
    <mergeCell ref="H53:I53"/>
    <mergeCell ref="J53:K53"/>
    <mergeCell ref="L53:M53"/>
    <mergeCell ref="N53:O53"/>
    <mergeCell ref="P53:Q53"/>
    <mergeCell ref="R53:S53"/>
    <mergeCell ref="T53:U53"/>
    <mergeCell ref="A51:M51"/>
    <mergeCell ref="A52:B54"/>
    <mergeCell ref="C52:E53"/>
    <mergeCell ref="F52:AK52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N46:AN48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AF47:AG47"/>
    <mergeCell ref="AH47:AI47"/>
    <mergeCell ref="AJ47:AK47"/>
    <mergeCell ref="A43:A44"/>
    <mergeCell ref="A46:B48"/>
    <mergeCell ref="C46:E47"/>
    <mergeCell ref="F46:AK46"/>
    <mergeCell ref="AL46:AL48"/>
    <mergeCell ref="AM46:AM48"/>
    <mergeCell ref="X47:Y47"/>
    <mergeCell ref="Z47:AA47"/>
    <mergeCell ref="AB47:AC47"/>
    <mergeCell ref="AD47:AE47"/>
    <mergeCell ref="A34:A35"/>
    <mergeCell ref="B34:B35"/>
    <mergeCell ref="C34:D34"/>
    <mergeCell ref="E34:G34"/>
    <mergeCell ref="H34:M34"/>
    <mergeCell ref="A41:A42"/>
    <mergeCell ref="AP28:AP29"/>
    <mergeCell ref="AQ28:AQ29"/>
    <mergeCell ref="AR28:AR29"/>
    <mergeCell ref="R28:S28"/>
    <mergeCell ref="T28:U28"/>
    <mergeCell ref="V28:W28"/>
    <mergeCell ref="X28:Y28"/>
    <mergeCell ref="Z28:AA28"/>
    <mergeCell ref="AB28:AC28"/>
    <mergeCell ref="E28:G28"/>
    <mergeCell ref="H28:I28"/>
    <mergeCell ref="J28:K28"/>
    <mergeCell ref="L28:M28"/>
    <mergeCell ref="N28:O28"/>
    <mergeCell ref="P28:Q28"/>
    <mergeCell ref="AS28:AS29"/>
    <mergeCell ref="AT28:AT29"/>
    <mergeCell ref="AU28:AU29"/>
    <mergeCell ref="AD28:AE28"/>
    <mergeCell ref="AF28:AG28"/>
    <mergeCell ref="AH28:AI28"/>
    <mergeCell ref="AJ28:AK28"/>
    <mergeCell ref="AL28:AM28"/>
    <mergeCell ref="AN28:AO28"/>
    <mergeCell ref="A12:A22"/>
    <mergeCell ref="A23:B23"/>
    <mergeCell ref="A25:A26"/>
    <mergeCell ref="A28:A29"/>
    <mergeCell ref="B28:B29"/>
    <mergeCell ref="C28:D28"/>
    <mergeCell ref="AF10:AG10"/>
    <mergeCell ref="AH10:AI10"/>
    <mergeCell ref="AJ10:AK10"/>
    <mergeCell ref="AT10:AT11"/>
    <mergeCell ref="AU10:AU11"/>
    <mergeCell ref="AV9:AV11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O9:AO11"/>
    <mergeCell ref="AP9:AP11"/>
    <mergeCell ref="AQ9:AQ11"/>
    <mergeCell ref="AR9:AR11"/>
    <mergeCell ref="AS9:AS11"/>
    <mergeCell ref="AT9:AU9"/>
    <mergeCell ref="A6:W6"/>
    <mergeCell ref="A9:A11"/>
    <mergeCell ref="B9:B11"/>
    <mergeCell ref="C9:E10"/>
    <mergeCell ref="F9:AM9"/>
    <mergeCell ref="AN9:AN11"/>
    <mergeCell ref="X10:Y10"/>
    <mergeCell ref="Z10:AA10"/>
    <mergeCell ref="AB10:AC10"/>
    <mergeCell ref="AD10:AE10"/>
    <mergeCell ref="AL10:AM10"/>
  </mergeCells>
  <dataValidations count="4">
    <dataValidation type="whole" allowBlank="1" showInputMessage="1" showErrorMessage="1" sqref="B80:I83" xr:uid="{00000000-0002-0000-0600-000000000000}">
      <formula1>0</formula1>
      <formula2>9.99999999999999E+38</formula2>
    </dataValidation>
    <dataValidation type="whole" allowBlank="1" showInputMessage="1" showErrorMessage="1" sqref="F55:AM76" xr:uid="{00000000-0002-0000-0600-000001000000}">
      <formula1>0</formula1>
      <formula2>9.99999999999999E+36</formula2>
    </dataValidation>
    <dataValidation type="whole" operator="greaterThanOrEqual" allowBlank="1" showInputMessage="1" showErrorMessage="1" sqref="B172:D174 B97:F101 B86:D93 B106:F108 E114:P116 B120:E120 E124:J126 C130:I130 F135:AR137 C143:I150 C41:C44 F49:AN50 B154:C155 F168:X168 F12:AV26 C30:AU31 C36:M37 F160:X162 F164:X166 E179:N180" xr:uid="{00000000-0002-0000-0600-000002000000}">
      <formula1>0</formula1>
    </dataValidation>
    <dataValidation type="whole" allowBlank="1" showInputMessage="1" showErrorMessage="1" sqref="F156:AS156 S157" xr:uid="{00000000-0002-0000-0600-000003000000}">
      <formula1>0</formula1>
      <formula2>1E+30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S205"/>
  <sheetViews>
    <sheetView workbookViewId="0">
      <selection activeCell="A6" sqref="A6:W6"/>
    </sheetView>
  </sheetViews>
  <sheetFormatPr baseColWidth="10" defaultColWidth="11.42578125" defaultRowHeight="15" x14ac:dyDescent="0.25"/>
  <cols>
    <col min="1" max="1" width="48.140625" customWidth="1"/>
    <col min="2" max="2" width="32.140625" customWidth="1"/>
    <col min="3" max="4" width="18.85546875" customWidth="1"/>
    <col min="5" max="5" width="17.140625" customWidth="1"/>
    <col min="6" max="6" width="13.85546875" customWidth="1"/>
    <col min="7" max="7" width="14.140625" customWidth="1"/>
    <col min="8" max="8" width="13.42578125" customWidth="1"/>
    <col min="9" max="9" width="13.28515625" customWidth="1"/>
    <col min="10" max="10" width="12.28515625" customWidth="1"/>
    <col min="11" max="11" width="13.42578125" customWidth="1"/>
    <col min="12" max="13" width="12" customWidth="1"/>
    <col min="18" max="45" width="11.42578125" customWidth="1"/>
    <col min="46" max="46" width="11" customWidth="1"/>
    <col min="47" max="78" width="11.42578125" customWidth="1"/>
    <col min="79" max="91" width="11.42578125" hidden="1" customWidth="1"/>
    <col min="92" max="95" width="12.140625" hidden="1" customWidth="1"/>
    <col min="96" max="96" width="12.28515625" hidden="1" customWidth="1"/>
    <col min="97" max="97" width="11.42578125" hidden="1" customWidth="1"/>
    <col min="98" max="148" width="11.42578125" customWidth="1"/>
  </cols>
  <sheetData>
    <row r="1" spans="1:97" x14ac:dyDescent="0.25">
      <c r="A1" s="1" t="s">
        <v>0</v>
      </c>
    </row>
    <row r="2" spans="1:97" x14ac:dyDescent="0.25">
      <c r="A2" s="1" t="str">
        <f>CONCATENATE("COMUNA: ",[8]NOMBRE!B2, " (",[8]NOMBRE!C2,[8]NOMBRE!D2,[8]NOMBRE!E2,[8]NOMBRE!F2,[8]NOMBRE!G2,")")</f>
        <v>COMUNA: LINARES (07401)</v>
      </c>
    </row>
    <row r="3" spans="1:97" x14ac:dyDescent="0.25">
      <c r="A3" s="1" t="str">
        <f>CONCATENATE("ESTABLECIMIENTO/ESTRATEGIA: ", [8]NOMBRE!B3, " (",[8]NOMBRE!C3,[8]NOMBRE!D3,[8]NOMBRE!E3,[8]NOMBRE!F3,[8]NOMBRE!G3,[8]NOMBRE!H3,")")</f>
        <v>ESTABLECIMIENTO/ESTRATEGIA: HOSPITAL PRESIDENTE CARLOS IBAÑEZ DEL CAMPO (116108)</v>
      </c>
    </row>
    <row r="4" spans="1:97" x14ac:dyDescent="0.25">
      <c r="A4" s="1" t="str">
        <f>CONCATENATE("MES: ",[8]NOMBRE!B6, " (",[8]NOMBRE!C6,[8]NOMBRE!D6,")")</f>
        <v>MES: JULIO (07)</v>
      </c>
    </row>
    <row r="5" spans="1:97" x14ac:dyDescent="0.25">
      <c r="A5" s="1" t="str">
        <f>CONCATENATE("AÑO: ",[8]NOMBRE!B7)</f>
        <v>AÑO: 2025</v>
      </c>
    </row>
    <row r="6" spans="1:97" s="4" customFormat="1" ht="18" customHeight="1" x14ac:dyDescent="0.2">
      <c r="A6" s="751" t="s">
        <v>1</v>
      </c>
      <c r="B6" s="751"/>
      <c r="C6" s="751"/>
      <c r="D6" s="751"/>
      <c r="E6" s="751"/>
      <c r="F6" s="751"/>
      <c r="G6" s="751"/>
      <c r="H6" s="751"/>
      <c r="I6" s="751"/>
      <c r="J6" s="751"/>
      <c r="K6" s="751"/>
      <c r="L6" s="751"/>
      <c r="M6" s="751"/>
      <c r="N6" s="751"/>
      <c r="O6" s="751"/>
      <c r="P6" s="751"/>
      <c r="Q6" s="751"/>
      <c r="R6" s="751"/>
      <c r="S6" s="751"/>
      <c r="T6" s="751"/>
      <c r="U6" s="751"/>
      <c r="V6" s="751"/>
      <c r="W6" s="75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3"/>
      <c r="AR6" s="3"/>
      <c r="AS6" s="3"/>
      <c r="AT6" s="3"/>
      <c r="AU6" s="3"/>
    </row>
    <row r="8" spans="1:97" s="11" customFormat="1" ht="18" customHeight="1" x14ac:dyDescent="0.2">
      <c r="A8" s="5" t="s">
        <v>2</v>
      </c>
      <c r="B8" s="6"/>
      <c r="C8" s="6"/>
      <c r="D8" s="6"/>
      <c r="E8" s="6"/>
      <c r="F8" s="6"/>
      <c r="G8" s="6"/>
      <c r="H8" s="6"/>
      <c r="I8" s="6"/>
      <c r="J8" s="6"/>
      <c r="K8" s="7"/>
      <c r="L8" s="6"/>
      <c r="M8" s="6"/>
      <c r="N8" s="6"/>
      <c r="O8" s="8"/>
      <c r="P8" s="8"/>
      <c r="Q8" s="8"/>
      <c r="R8" s="8"/>
      <c r="S8" s="8"/>
      <c r="T8" s="8"/>
      <c r="U8" s="8"/>
      <c r="V8" s="7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9"/>
      <c r="AQ8" s="9"/>
      <c r="AR8" s="9"/>
      <c r="AS8" s="9"/>
      <c r="AT8" s="9"/>
      <c r="AU8" s="9"/>
      <c r="AV8" s="10"/>
    </row>
    <row r="9" spans="1:97" ht="15" customHeight="1" x14ac:dyDescent="0.25">
      <c r="A9" s="752" t="s">
        <v>3</v>
      </c>
      <c r="B9" s="752" t="s">
        <v>4</v>
      </c>
      <c r="C9" s="755" t="s">
        <v>5</v>
      </c>
      <c r="D9" s="756"/>
      <c r="E9" s="757"/>
      <c r="F9" s="761" t="s">
        <v>6</v>
      </c>
      <c r="G9" s="762"/>
      <c r="H9" s="762"/>
      <c r="I9" s="762"/>
      <c r="J9" s="762"/>
      <c r="K9" s="762"/>
      <c r="L9" s="762"/>
      <c r="M9" s="762"/>
      <c r="N9" s="762"/>
      <c r="O9" s="762"/>
      <c r="P9" s="762"/>
      <c r="Q9" s="762"/>
      <c r="R9" s="762"/>
      <c r="S9" s="762"/>
      <c r="T9" s="762"/>
      <c r="U9" s="762"/>
      <c r="V9" s="762"/>
      <c r="W9" s="762"/>
      <c r="X9" s="762"/>
      <c r="Y9" s="762"/>
      <c r="Z9" s="762"/>
      <c r="AA9" s="762"/>
      <c r="AB9" s="762"/>
      <c r="AC9" s="762"/>
      <c r="AD9" s="762"/>
      <c r="AE9" s="762"/>
      <c r="AF9" s="762"/>
      <c r="AG9" s="762"/>
      <c r="AH9" s="762"/>
      <c r="AI9" s="762"/>
      <c r="AJ9" s="762"/>
      <c r="AK9" s="762"/>
      <c r="AL9" s="762"/>
      <c r="AM9" s="763"/>
      <c r="AN9" s="764" t="s">
        <v>7</v>
      </c>
      <c r="AO9" s="776" t="s">
        <v>8</v>
      </c>
      <c r="AP9" s="776" t="s">
        <v>9</v>
      </c>
      <c r="AQ9" s="757" t="s">
        <v>10</v>
      </c>
      <c r="AR9" s="780" t="s">
        <v>11</v>
      </c>
      <c r="AS9" s="757" t="s">
        <v>12</v>
      </c>
      <c r="AT9" s="783" t="s">
        <v>13</v>
      </c>
      <c r="AU9" s="784"/>
      <c r="AV9" s="772" t="s">
        <v>14</v>
      </c>
    </row>
    <row r="10" spans="1:97" x14ac:dyDescent="0.25">
      <c r="A10" s="753"/>
      <c r="B10" s="753"/>
      <c r="C10" s="993"/>
      <c r="D10" s="994"/>
      <c r="E10" s="995"/>
      <c r="F10" s="761" t="s">
        <v>15</v>
      </c>
      <c r="G10" s="775"/>
      <c r="H10" s="761" t="s">
        <v>16</v>
      </c>
      <c r="I10" s="775"/>
      <c r="J10" s="761" t="s">
        <v>17</v>
      </c>
      <c r="K10" s="775"/>
      <c r="L10" s="761" t="s">
        <v>18</v>
      </c>
      <c r="M10" s="775"/>
      <c r="N10" s="761" t="s">
        <v>19</v>
      </c>
      <c r="O10" s="775"/>
      <c r="P10" s="767" t="s">
        <v>20</v>
      </c>
      <c r="Q10" s="768"/>
      <c r="R10" s="767" t="s">
        <v>21</v>
      </c>
      <c r="S10" s="768"/>
      <c r="T10" s="767" t="s">
        <v>22</v>
      </c>
      <c r="U10" s="768"/>
      <c r="V10" s="767" t="s">
        <v>23</v>
      </c>
      <c r="W10" s="768"/>
      <c r="X10" s="767" t="s">
        <v>24</v>
      </c>
      <c r="Y10" s="768"/>
      <c r="Z10" s="767" t="s">
        <v>25</v>
      </c>
      <c r="AA10" s="768"/>
      <c r="AB10" s="767" t="s">
        <v>26</v>
      </c>
      <c r="AC10" s="768"/>
      <c r="AD10" s="767" t="s">
        <v>27</v>
      </c>
      <c r="AE10" s="768"/>
      <c r="AF10" s="767" t="s">
        <v>28</v>
      </c>
      <c r="AG10" s="768"/>
      <c r="AH10" s="767" t="s">
        <v>29</v>
      </c>
      <c r="AI10" s="768"/>
      <c r="AJ10" s="767" t="s">
        <v>30</v>
      </c>
      <c r="AK10" s="768"/>
      <c r="AL10" s="767" t="s">
        <v>31</v>
      </c>
      <c r="AM10" s="769"/>
      <c r="AN10" s="765"/>
      <c r="AO10" s="777"/>
      <c r="AP10" s="777"/>
      <c r="AQ10" s="779"/>
      <c r="AR10" s="781"/>
      <c r="AS10" s="779"/>
      <c r="AT10" s="770" t="s">
        <v>32</v>
      </c>
      <c r="AU10" s="771" t="s">
        <v>33</v>
      </c>
      <c r="AV10" s="773"/>
    </row>
    <row r="11" spans="1:97" ht="19.5" customHeight="1" x14ac:dyDescent="0.25">
      <c r="A11" s="992"/>
      <c r="B11" s="992"/>
      <c r="C11" s="12" t="s">
        <v>34</v>
      </c>
      <c r="D11" s="13" t="s">
        <v>35</v>
      </c>
      <c r="E11" s="14" t="s">
        <v>36</v>
      </c>
      <c r="F11" s="15" t="s">
        <v>35</v>
      </c>
      <c r="G11" s="14" t="s">
        <v>36</v>
      </c>
      <c r="H11" s="15" t="s">
        <v>35</v>
      </c>
      <c r="I11" s="14" t="s">
        <v>36</v>
      </c>
      <c r="J11" s="15" t="s">
        <v>35</v>
      </c>
      <c r="K11" s="14" t="s">
        <v>36</v>
      </c>
      <c r="L11" s="15" t="s">
        <v>35</v>
      </c>
      <c r="M11" s="14" t="s">
        <v>36</v>
      </c>
      <c r="N11" s="15" t="s">
        <v>35</v>
      </c>
      <c r="O11" s="14" t="s">
        <v>36</v>
      </c>
      <c r="P11" s="15" t="s">
        <v>35</v>
      </c>
      <c r="Q11" s="14" t="s">
        <v>36</v>
      </c>
      <c r="R11" s="15" t="s">
        <v>35</v>
      </c>
      <c r="S11" s="14" t="s">
        <v>36</v>
      </c>
      <c r="T11" s="15" t="s">
        <v>35</v>
      </c>
      <c r="U11" s="14" t="s">
        <v>36</v>
      </c>
      <c r="V11" s="15" t="s">
        <v>35</v>
      </c>
      <c r="W11" s="14" t="s">
        <v>36</v>
      </c>
      <c r="X11" s="15" t="s">
        <v>35</v>
      </c>
      <c r="Y11" s="14" t="s">
        <v>36</v>
      </c>
      <c r="Z11" s="15" t="s">
        <v>35</v>
      </c>
      <c r="AA11" s="14" t="s">
        <v>36</v>
      </c>
      <c r="AB11" s="15" t="s">
        <v>35</v>
      </c>
      <c r="AC11" s="14" t="s">
        <v>36</v>
      </c>
      <c r="AD11" s="15" t="s">
        <v>35</v>
      </c>
      <c r="AE11" s="14" t="s">
        <v>36</v>
      </c>
      <c r="AF11" s="15" t="s">
        <v>35</v>
      </c>
      <c r="AG11" s="14" t="s">
        <v>36</v>
      </c>
      <c r="AH11" s="15" t="s">
        <v>35</v>
      </c>
      <c r="AI11" s="14" t="s">
        <v>36</v>
      </c>
      <c r="AJ11" s="15" t="s">
        <v>35</v>
      </c>
      <c r="AK11" s="14" t="s">
        <v>36</v>
      </c>
      <c r="AL11" s="15" t="s">
        <v>35</v>
      </c>
      <c r="AM11" s="16" t="s">
        <v>36</v>
      </c>
      <c r="AN11" s="766"/>
      <c r="AO11" s="778"/>
      <c r="AP11" s="778"/>
      <c r="AQ11" s="995"/>
      <c r="AR11" s="1005"/>
      <c r="AS11" s="995"/>
      <c r="AT11" s="770"/>
      <c r="AU11" s="771"/>
      <c r="AV11" s="996"/>
    </row>
    <row r="12" spans="1:97" ht="15" customHeight="1" x14ac:dyDescent="0.25">
      <c r="A12" s="785" t="s">
        <v>37</v>
      </c>
      <c r="B12" s="17" t="s">
        <v>38</v>
      </c>
      <c r="C12" s="18">
        <f>SUM(D12+E12)</f>
        <v>0</v>
      </c>
      <c r="D12" s="19">
        <f>SUM(F12+H12+J12+L12+N12+P12+R12+T12+V12+X12+Z12+AB12+AD12+AF12+AH12+AJ12+AL12)</f>
        <v>0</v>
      </c>
      <c r="E12" s="20">
        <f>SUM(G12+I12+K12+M12+O12+Q12+S12+U12+W12+Y12+AA12+AC12+AE12+AG12+AI12+AK12+AM12)</f>
        <v>0</v>
      </c>
      <c r="F12" s="21"/>
      <c r="G12" s="22"/>
      <c r="H12" s="21"/>
      <c r="I12" s="22"/>
      <c r="J12" s="21"/>
      <c r="K12" s="23"/>
      <c r="L12" s="21"/>
      <c r="M12" s="23"/>
      <c r="N12" s="21"/>
      <c r="O12" s="23"/>
      <c r="P12" s="21"/>
      <c r="Q12" s="23"/>
      <c r="R12" s="21"/>
      <c r="S12" s="23"/>
      <c r="T12" s="21"/>
      <c r="U12" s="23"/>
      <c r="V12" s="21"/>
      <c r="W12" s="23"/>
      <c r="X12" s="21"/>
      <c r="Y12" s="23"/>
      <c r="Z12" s="21"/>
      <c r="AA12" s="23"/>
      <c r="AB12" s="21"/>
      <c r="AC12" s="23"/>
      <c r="AD12" s="21"/>
      <c r="AE12" s="23"/>
      <c r="AF12" s="21"/>
      <c r="AG12" s="23"/>
      <c r="AH12" s="21"/>
      <c r="AI12" s="23"/>
      <c r="AJ12" s="21"/>
      <c r="AK12" s="23"/>
      <c r="AL12" s="24"/>
      <c r="AM12" s="25"/>
      <c r="AN12" s="26">
        <v>0</v>
      </c>
      <c r="AO12" s="27">
        <v>0</v>
      </c>
      <c r="AP12" s="27">
        <v>0</v>
      </c>
      <c r="AQ12" s="22">
        <v>0</v>
      </c>
      <c r="AR12" s="28">
        <v>0</v>
      </c>
      <c r="AS12" s="22">
        <v>0</v>
      </c>
      <c r="AT12" s="21">
        <v>0</v>
      </c>
      <c r="AU12" s="23">
        <v>0</v>
      </c>
      <c r="AV12" s="22">
        <v>0</v>
      </c>
      <c r="AW12" t="str">
        <f>CA12&amp;CB12&amp;CC12&amp;CD12&amp;CE12&amp;CF12&amp;CG12&amp;CH12&amp;CI12</f>
        <v/>
      </c>
      <c r="CA12" s="29" t="str">
        <f>IF(AND($C12&gt;0,AN12="")," * No olvide digitar la variable Beneficiarios. Digite Cero si no tiene.",IF(AN12&gt;$C12," * La variable Beneficiarios No puede ser mayor al Total Ambos Sexos.",""))</f>
        <v/>
      </c>
      <c r="CB12" s="29" t="str">
        <f>IF(AND($C12&gt;0,AO12="")," * No olvide digitar la variable Niños, Niñas, adolescentes y Jóvenes SENAME. Digite Cero si no tiene.",IF(AO12&gt;$C12," * La variable Niños, Niñas, adolescentes y Jóvenes SENAME No puede ser mayor al Total Ambos Sexos.",""))</f>
        <v/>
      </c>
      <c r="CC12" s="29" t="str">
        <f>IF(AND($C12&gt;0,AP12="")," * No olvide digitar la variable Niños, Niñas, adolescentes y Jóvenes Mejor Niñez. Digite Cero si no tiene.",IF(AP12&gt;$C12," * La variable Niños, Niñas, adolescentes y Jóvenes Mejor Niñez No puede ser mayor al Total Ambos Sexos.",""))</f>
        <v/>
      </c>
      <c r="CD12" s="29" t="str">
        <f>IF(AND($C12&gt;0,AQ12="")," * No olvide digitar la variable Pueblos originarios. Digite Cero si no tiene.",IF(AQ12&gt;$C12," * La variable Pueblos Originarios No puede ser mayor al Total Ambos Sexos.",""))</f>
        <v/>
      </c>
      <c r="CE12" s="29" t="str">
        <f>IF(AND($C12&gt;0,AR12="")," * No olvide digitar la variable Migrantes. Digite Cero si no tiene.",IF(AR12&gt;$C12," * La variable Migrantes No puede ser mayor al Total Ambos Sexos.",""))</f>
        <v/>
      </c>
      <c r="CF12" s="29" t="str">
        <f>IF(AND($C12&gt;0,AS12="")," * No olvide digitar la variable Demencia. Digite Cero si no tiene.",IF(AS12&gt;$C12," * La variable Demencia No puede ser mayor al Total Ambos Sexos.",""))</f>
        <v/>
      </c>
      <c r="CG12" s="29" t="str">
        <f>IF(AND($E12&gt;0,OR(AT12=""))," * No olvide digitar la variable Trans (Masculino). Digite Cero si no tiene.",IF((AT12)&gt;$E12," * La variable Trans (Masculino) No puede ser mayor al Total Mujeres.",""))</f>
        <v/>
      </c>
      <c r="CH12" s="29" t="str">
        <f>IF(AND(D12&gt;0,OR(AU12=""))," * No olvide digitar la variable Trans (Femenino). Digite Cero si no tiene.",IF((AU12)&gt;D12," * La variable Trans (Femenino) No puede ser mayor al Total Hombres.",""))</f>
        <v/>
      </c>
      <c r="CI12" s="29" t="str">
        <f>IF(AND($C12&gt;0,AV12="")," * No olvide digitar la variable Cuidadores de personas con demencia. Digite Cero si no tiene.",IF(AV12&gt;$C12," * La variable Cuidadores de personas con demencia No puede ser mayor al Total Ambos Sexos.",""))</f>
        <v/>
      </c>
      <c r="CK12" s="30">
        <f t="shared" ref="CK12:CP12" si="0">IF(AND($C12&gt;0,AN12=""),1,IF(AN12&gt;$C12,1,0))</f>
        <v>0</v>
      </c>
      <c r="CL12" s="30">
        <f t="shared" si="0"/>
        <v>0</v>
      </c>
      <c r="CM12" s="30">
        <f t="shared" si="0"/>
        <v>0</v>
      </c>
      <c r="CN12" s="30">
        <f t="shared" si="0"/>
        <v>0</v>
      </c>
      <c r="CO12" s="30">
        <f t="shared" si="0"/>
        <v>0</v>
      </c>
      <c r="CP12" s="30">
        <f t="shared" si="0"/>
        <v>0</v>
      </c>
      <c r="CQ12" s="30">
        <f>IF(AND($E12&gt;0,OR(AT12="")),1,IF((AT12)&gt;$E12,1,0))</f>
        <v>0</v>
      </c>
      <c r="CR12" s="30">
        <f>IF(AND($D12&gt;0,OR(AU12="")),1,IF((AU12)&gt;$D12,1,0))</f>
        <v>0</v>
      </c>
      <c r="CS12" s="30">
        <f>IF(AND($C12&gt;0,AV12=""),1,IF(AV12&gt;$C12,1,0))</f>
        <v>0</v>
      </c>
    </row>
    <row r="13" spans="1:97" ht="15" customHeight="1" x14ac:dyDescent="0.25">
      <c r="A13" s="786"/>
      <c r="B13" s="31" t="s">
        <v>39</v>
      </c>
      <c r="C13" s="32">
        <f t="shared" ref="C13:C26" si="1">SUM(D13+E13)</f>
        <v>121</v>
      </c>
      <c r="D13" s="33">
        <f t="shared" ref="D13:E26" si="2">SUM(F13+H13+J13+L13+N13+P13+R13+T13+V13+X13+Z13+AB13+AD13+AF13+AH13+AJ13+AL13)</f>
        <v>30</v>
      </c>
      <c r="E13" s="34">
        <f t="shared" si="2"/>
        <v>91</v>
      </c>
      <c r="F13" s="35">
        <v>0</v>
      </c>
      <c r="G13" s="36">
        <v>0</v>
      </c>
      <c r="H13" s="35">
        <v>0</v>
      </c>
      <c r="I13" s="36">
        <v>1</v>
      </c>
      <c r="J13" s="35">
        <v>8</v>
      </c>
      <c r="K13" s="37">
        <v>21</v>
      </c>
      <c r="L13" s="35">
        <v>17</v>
      </c>
      <c r="M13" s="37">
        <v>45</v>
      </c>
      <c r="N13" s="35">
        <v>1</v>
      </c>
      <c r="O13" s="37">
        <v>6</v>
      </c>
      <c r="P13" s="35">
        <v>2</v>
      </c>
      <c r="Q13" s="37">
        <v>1</v>
      </c>
      <c r="R13" s="35">
        <v>0</v>
      </c>
      <c r="S13" s="37">
        <v>0</v>
      </c>
      <c r="T13" s="35">
        <v>0</v>
      </c>
      <c r="U13" s="37">
        <v>3</v>
      </c>
      <c r="V13" s="35">
        <v>0</v>
      </c>
      <c r="W13" s="37">
        <v>5</v>
      </c>
      <c r="X13" s="35">
        <v>0</v>
      </c>
      <c r="Y13" s="37">
        <v>6</v>
      </c>
      <c r="Z13" s="35">
        <v>0</v>
      </c>
      <c r="AA13" s="37">
        <v>0</v>
      </c>
      <c r="AB13" s="35">
        <v>1</v>
      </c>
      <c r="AC13" s="37">
        <v>0</v>
      </c>
      <c r="AD13" s="35">
        <v>1</v>
      </c>
      <c r="AE13" s="37">
        <v>0</v>
      </c>
      <c r="AF13" s="35">
        <v>0</v>
      </c>
      <c r="AG13" s="37">
        <v>3</v>
      </c>
      <c r="AH13" s="35">
        <v>0</v>
      </c>
      <c r="AI13" s="37">
        <v>0</v>
      </c>
      <c r="AJ13" s="35">
        <v>0</v>
      </c>
      <c r="AK13" s="37">
        <v>0</v>
      </c>
      <c r="AL13" s="38">
        <v>0</v>
      </c>
      <c r="AM13" s="39">
        <v>0</v>
      </c>
      <c r="AN13" s="40">
        <v>121</v>
      </c>
      <c r="AO13" s="41">
        <v>0</v>
      </c>
      <c r="AP13" s="41">
        <v>28</v>
      </c>
      <c r="AQ13" s="36">
        <v>1</v>
      </c>
      <c r="AR13" s="42">
        <v>0</v>
      </c>
      <c r="AS13" s="36">
        <v>0</v>
      </c>
      <c r="AT13" s="35">
        <v>0</v>
      </c>
      <c r="AU13" s="37">
        <v>0</v>
      </c>
      <c r="AV13" s="36">
        <v>0</v>
      </c>
      <c r="AW13" t="str">
        <f t="shared" ref="AW13:AW26" si="3">CA13&amp;CB13&amp;CC13&amp;CD13&amp;CE13&amp;CF13&amp;CG13&amp;CH13&amp;CI13</f>
        <v/>
      </c>
      <c r="CA13" s="29" t="str">
        <f t="shared" ref="CA13:CA21" si="4">IF(AND($C13&gt;0,AN13="")," * No olvide digitar la variable Beneficiarios. Digite Cero si no tiene.",IF(AN13&gt;$C13," * La variable Beneficiarios No puede ser mayor al Total Ambos Sexos.",""))</f>
        <v/>
      </c>
      <c r="CB13" s="29" t="str">
        <f t="shared" ref="CB13:CB21" si="5">IF(AND($C13&gt;0,AO13="")," * No olvide digitar la variable Niños, Niñas, adolescentes y Jóvenes SENAME. Digite Cero si no tiene.",IF(AO13&gt;$C13," * La variable Niños, Niñas, adolescentes y Jóvenes SENAME No puede ser mayor al Total Ambos Sexos.",""))</f>
        <v/>
      </c>
      <c r="CC13" s="29" t="str">
        <f t="shared" ref="CC13:CC21" si="6">IF(AND($C13&gt;0,AP13="")," * No olvide digitar la variable Niños, Niñas, adolescentes y Jóvenes Mejor Niñez. Digite Cero si no tiene.",IF(AP13&gt;$C13," * La variable Niños, Niñas, adolescentes y Jóvenes Mejor Niñez No puede ser mayor al Total Ambos Sexos.",""))</f>
        <v/>
      </c>
      <c r="CD13" s="29" t="str">
        <f t="shared" ref="CD13:CD21" si="7">IF(AND($C13&gt;0,AQ13="")," * No olvide digitar la variable Pueblos originarios. Digite Cero si no tiene.",IF(AQ13&gt;$C13," * La variable Pueblos Originarios No puede ser mayor al Total Ambos Sexos.",""))</f>
        <v/>
      </c>
      <c r="CE13" s="29" t="str">
        <f t="shared" ref="CE13:CE21" si="8">IF(AND($C13&gt;0,AR13="")," * No olvide digitar la variable Migrantes. Digite Cero si no tiene.",IF(AR13&gt;$C13," * La variable Migrantes No puede ser mayor al Total Ambos Sexos.",""))</f>
        <v/>
      </c>
      <c r="CF13" s="29" t="str">
        <f t="shared" ref="CF13:CF21" si="9">IF(AND($C13&gt;0,AS13="")," * No olvide digitar la variable Demencia. Digite Cero si no tiene.",IF(AS13&gt;$C13," * La variable Demencia No puede ser mayor al Total Ambos Sexos.",""))</f>
        <v/>
      </c>
      <c r="CG13" s="29" t="str">
        <f t="shared" ref="CG13:CG21" si="10">IF(AND($E13&gt;0,OR(AT13=""))," * No olvide digitar la variable Trans (Masculino). Digite Cero si no tiene.",IF((AT13)&gt;$E13," * La variable Trans (Masculino) No puede ser mayor al Total Mujeres.",""))</f>
        <v/>
      </c>
      <c r="CH13" s="29" t="str">
        <f t="shared" ref="CH13:CH21" si="11">IF(AND(D13&gt;0,OR(AU13=""))," * No olvide digitar la variable Trans (Femenino). Digite Cero si no tiene.",IF((AU13)&gt;D13," * La variable Trans (Femenino) No puede ser mayor al Total Hombres.",""))</f>
        <v/>
      </c>
      <c r="CI13" s="29" t="str">
        <f t="shared" ref="CI13:CI21" si="12">IF(AND($C13&gt;0,AV13="")," * No olvide digitar la variable Cuidadores de personas con demencia. Digite Cero si no tiene.",IF(AV13&gt;$C13," * La variable Cuidadores de personas con demencia No puede ser mayor al Total Ambos Sexos.",""))</f>
        <v/>
      </c>
      <c r="CK13" s="30">
        <f t="shared" ref="CK13:CK21" si="13">IF(AND(C13&gt;0,AN13=""),1,IF(AN13&gt;C13,1,0))</f>
        <v>0</v>
      </c>
      <c r="CL13" s="30">
        <f t="shared" ref="CL13:CL21" si="14">IF(AND(C13&gt;0,AO13=""),1,IF(AO13&gt;C13,1,0))</f>
        <v>0</v>
      </c>
      <c r="CM13" s="30">
        <f t="shared" ref="CM13:CM21" si="15">IF(AND(C13&gt;0,AP13=""),1,IF(AP13&gt;C13,1,0))</f>
        <v>0</v>
      </c>
      <c r="CN13" s="30">
        <f t="shared" ref="CN13:CN21" si="16">IF(AND(C13&gt;0,AQ13=""),1,IF(AQ13&gt;C13,1,0))</f>
        <v>0</v>
      </c>
      <c r="CO13" s="30">
        <f t="shared" ref="CO13:CO21" si="17">IF(AND(C13&gt;0,AR13=""),1,IF(AR13&gt;C13,1,0))</f>
        <v>0</v>
      </c>
      <c r="CP13" s="30">
        <f t="shared" ref="CP13:CP21" si="18">IF(AND(C13&gt;0,AS13=""),1,IF(AS13&gt;C13,1,0))</f>
        <v>0</v>
      </c>
      <c r="CQ13" s="30">
        <f t="shared" ref="CQ13:CQ21" si="19">IF(AND(E13&gt;0,OR(AT13="")),1,IF((AT13)&gt;E13,1,0))</f>
        <v>0</v>
      </c>
      <c r="CR13" s="30">
        <f t="shared" ref="CR13:CR21" si="20">IF(AND(D13&gt;0,OR(AU13="")),1,IF((AU13)&gt;D13,1,0))</f>
        <v>0</v>
      </c>
      <c r="CS13" s="30">
        <f t="shared" ref="CS13:CS26" si="21">IF(AND($C13&gt;0,AV13=""),1,IF(AV13&gt;$C13,1,0))</f>
        <v>0</v>
      </c>
    </row>
    <row r="14" spans="1:97" ht="15" customHeight="1" x14ac:dyDescent="0.25">
      <c r="A14" s="786"/>
      <c r="B14" s="31" t="s">
        <v>40</v>
      </c>
      <c r="C14" s="32">
        <f t="shared" si="1"/>
        <v>226</v>
      </c>
      <c r="D14" s="33">
        <f t="shared" si="2"/>
        <v>121</v>
      </c>
      <c r="E14" s="34">
        <f t="shared" si="2"/>
        <v>105</v>
      </c>
      <c r="F14" s="35">
        <v>0</v>
      </c>
      <c r="G14" s="36">
        <v>0</v>
      </c>
      <c r="H14" s="35">
        <v>0</v>
      </c>
      <c r="I14" s="36">
        <v>0</v>
      </c>
      <c r="J14" s="35">
        <v>1</v>
      </c>
      <c r="K14" s="37">
        <v>1</v>
      </c>
      <c r="L14" s="35">
        <v>0</v>
      </c>
      <c r="M14" s="37">
        <v>7</v>
      </c>
      <c r="N14" s="35">
        <v>8</v>
      </c>
      <c r="O14" s="37">
        <v>7</v>
      </c>
      <c r="P14" s="35">
        <v>4</v>
      </c>
      <c r="Q14" s="37">
        <v>10</v>
      </c>
      <c r="R14" s="35">
        <v>4</v>
      </c>
      <c r="S14" s="37">
        <v>19</v>
      </c>
      <c r="T14" s="35">
        <v>8</v>
      </c>
      <c r="U14" s="37">
        <v>13</v>
      </c>
      <c r="V14" s="35">
        <v>16</v>
      </c>
      <c r="W14" s="37">
        <v>9</v>
      </c>
      <c r="X14" s="35">
        <v>13</v>
      </c>
      <c r="Y14" s="37">
        <v>8</v>
      </c>
      <c r="Z14" s="35">
        <v>11</v>
      </c>
      <c r="AA14" s="37">
        <v>10</v>
      </c>
      <c r="AB14" s="35">
        <v>19</v>
      </c>
      <c r="AC14" s="37">
        <v>7</v>
      </c>
      <c r="AD14" s="35">
        <v>20</v>
      </c>
      <c r="AE14" s="37">
        <v>9</v>
      </c>
      <c r="AF14" s="35">
        <v>10</v>
      </c>
      <c r="AG14" s="37">
        <v>3</v>
      </c>
      <c r="AH14" s="35">
        <v>6</v>
      </c>
      <c r="AI14" s="37">
        <v>2</v>
      </c>
      <c r="AJ14" s="35">
        <v>1</v>
      </c>
      <c r="AK14" s="37">
        <v>0</v>
      </c>
      <c r="AL14" s="38">
        <v>0</v>
      </c>
      <c r="AM14" s="39">
        <v>0</v>
      </c>
      <c r="AN14" s="40">
        <v>226</v>
      </c>
      <c r="AO14" s="41">
        <v>0</v>
      </c>
      <c r="AP14" s="41">
        <v>0</v>
      </c>
      <c r="AQ14" s="36">
        <v>0</v>
      </c>
      <c r="AR14" s="42">
        <v>0</v>
      </c>
      <c r="AS14" s="36">
        <v>0</v>
      </c>
      <c r="AT14" s="35">
        <v>0</v>
      </c>
      <c r="AU14" s="37">
        <v>0</v>
      </c>
      <c r="AV14" s="36">
        <v>0</v>
      </c>
      <c r="AW14" t="str">
        <f t="shared" si="3"/>
        <v/>
      </c>
      <c r="CA14" s="29" t="str">
        <f t="shared" si="4"/>
        <v/>
      </c>
      <c r="CB14" s="29" t="str">
        <f t="shared" si="5"/>
        <v/>
      </c>
      <c r="CC14" s="29" t="str">
        <f t="shared" si="6"/>
        <v/>
      </c>
      <c r="CD14" s="29" t="str">
        <f t="shared" si="7"/>
        <v/>
      </c>
      <c r="CE14" s="29" t="str">
        <f t="shared" si="8"/>
        <v/>
      </c>
      <c r="CF14" s="29" t="str">
        <f t="shared" si="9"/>
        <v/>
      </c>
      <c r="CG14" s="29" t="str">
        <f t="shared" si="10"/>
        <v/>
      </c>
      <c r="CH14" s="29" t="str">
        <f t="shared" si="11"/>
        <v/>
      </c>
      <c r="CI14" s="29" t="str">
        <f t="shared" si="12"/>
        <v/>
      </c>
      <c r="CK14" s="30">
        <f t="shared" si="13"/>
        <v>0</v>
      </c>
      <c r="CL14" s="30">
        <f t="shared" si="14"/>
        <v>0</v>
      </c>
      <c r="CM14" s="30">
        <f t="shared" si="15"/>
        <v>0</v>
      </c>
      <c r="CN14" s="30">
        <f t="shared" si="16"/>
        <v>0</v>
      </c>
      <c r="CO14" s="30">
        <f t="shared" si="17"/>
        <v>0</v>
      </c>
      <c r="CP14" s="30">
        <f t="shared" si="18"/>
        <v>0</v>
      </c>
      <c r="CQ14" s="30">
        <f t="shared" si="19"/>
        <v>0</v>
      </c>
      <c r="CR14" s="30">
        <f t="shared" si="20"/>
        <v>0</v>
      </c>
      <c r="CS14" s="30">
        <f t="shared" si="21"/>
        <v>0</v>
      </c>
    </row>
    <row r="15" spans="1:97" ht="15" customHeight="1" x14ac:dyDescent="0.25">
      <c r="A15" s="786"/>
      <c r="B15" s="31" t="s">
        <v>41</v>
      </c>
      <c r="C15" s="32">
        <f t="shared" si="1"/>
        <v>0</v>
      </c>
      <c r="D15" s="33">
        <f t="shared" si="2"/>
        <v>0</v>
      </c>
      <c r="E15" s="34">
        <f t="shared" si="2"/>
        <v>0</v>
      </c>
      <c r="F15" s="35"/>
      <c r="G15" s="36"/>
      <c r="H15" s="35"/>
      <c r="I15" s="36"/>
      <c r="J15" s="35"/>
      <c r="K15" s="37"/>
      <c r="L15" s="35"/>
      <c r="M15" s="37"/>
      <c r="N15" s="35"/>
      <c r="O15" s="37"/>
      <c r="P15" s="35"/>
      <c r="Q15" s="37"/>
      <c r="R15" s="35"/>
      <c r="S15" s="37"/>
      <c r="T15" s="35"/>
      <c r="U15" s="37"/>
      <c r="V15" s="35"/>
      <c r="W15" s="37"/>
      <c r="X15" s="35"/>
      <c r="Y15" s="37"/>
      <c r="Z15" s="35"/>
      <c r="AA15" s="37"/>
      <c r="AB15" s="35"/>
      <c r="AC15" s="37"/>
      <c r="AD15" s="35"/>
      <c r="AE15" s="37"/>
      <c r="AF15" s="35"/>
      <c r="AG15" s="37"/>
      <c r="AH15" s="35"/>
      <c r="AI15" s="37"/>
      <c r="AJ15" s="35"/>
      <c r="AK15" s="37"/>
      <c r="AL15" s="38"/>
      <c r="AM15" s="39"/>
      <c r="AN15" s="40">
        <v>0</v>
      </c>
      <c r="AO15" s="41">
        <v>0</v>
      </c>
      <c r="AP15" s="41"/>
      <c r="AQ15" s="36">
        <v>0</v>
      </c>
      <c r="AR15" s="42">
        <v>0</v>
      </c>
      <c r="AS15" s="36">
        <v>0</v>
      </c>
      <c r="AT15" s="35">
        <v>0</v>
      </c>
      <c r="AU15" s="37">
        <v>0</v>
      </c>
      <c r="AV15" s="36">
        <v>0</v>
      </c>
      <c r="AW15" t="str">
        <f t="shared" si="3"/>
        <v/>
      </c>
      <c r="CA15" s="29" t="str">
        <f t="shared" si="4"/>
        <v/>
      </c>
      <c r="CB15" s="29" t="str">
        <f t="shared" si="5"/>
        <v/>
      </c>
      <c r="CC15" s="29" t="str">
        <f t="shared" si="6"/>
        <v/>
      </c>
      <c r="CD15" s="29" t="str">
        <f t="shared" si="7"/>
        <v/>
      </c>
      <c r="CE15" s="29" t="str">
        <f t="shared" si="8"/>
        <v/>
      </c>
      <c r="CF15" s="29" t="str">
        <f t="shared" si="9"/>
        <v/>
      </c>
      <c r="CG15" s="29" t="str">
        <f t="shared" si="10"/>
        <v/>
      </c>
      <c r="CH15" s="29" t="str">
        <f t="shared" si="11"/>
        <v/>
      </c>
      <c r="CI15" s="29" t="str">
        <f t="shared" si="12"/>
        <v/>
      </c>
      <c r="CK15" s="30">
        <f t="shared" si="13"/>
        <v>0</v>
      </c>
      <c r="CL15" s="30">
        <f t="shared" si="14"/>
        <v>0</v>
      </c>
      <c r="CM15" s="30">
        <f t="shared" si="15"/>
        <v>0</v>
      </c>
      <c r="CN15" s="30">
        <f t="shared" si="16"/>
        <v>0</v>
      </c>
      <c r="CO15" s="30">
        <f t="shared" si="17"/>
        <v>0</v>
      </c>
      <c r="CP15" s="30">
        <f t="shared" si="18"/>
        <v>0</v>
      </c>
      <c r="CQ15" s="30">
        <f t="shared" si="19"/>
        <v>0</v>
      </c>
      <c r="CR15" s="30">
        <f t="shared" si="20"/>
        <v>0</v>
      </c>
      <c r="CS15" s="30">
        <f t="shared" si="21"/>
        <v>0</v>
      </c>
    </row>
    <row r="16" spans="1:97" ht="15" customHeight="1" x14ac:dyDescent="0.25">
      <c r="A16" s="786"/>
      <c r="B16" s="31" t="s">
        <v>42</v>
      </c>
      <c r="C16" s="32">
        <f t="shared" si="1"/>
        <v>192</v>
      </c>
      <c r="D16" s="33">
        <f t="shared" si="2"/>
        <v>59</v>
      </c>
      <c r="E16" s="34">
        <f t="shared" si="2"/>
        <v>133</v>
      </c>
      <c r="F16" s="35">
        <v>0</v>
      </c>
      <c r="G16" s="36">
        <v>0</v>
      </c>
      <c r="H16" s="35">
        <v>0</v>
      </c>
      <c r="I16" s="36">
        <v>1</v>
      </c>
      <c r="J16" s="35">
        <v>7</v>
      </c>
      <c r="K16" s="37">
        <v>22</v>
      </c>
      <c r="L16" s="35">
        <v>17</v>
      </c>
      <c r="M16" s="37">
        <v>47</v>
      </c>
      <c r="N16" s="35">
        <v>7</v>
      </c>
      <c r="O16" s="37">
        <v>6</v>
      </c>
      <c r="P16" s="35">
        <v>6</v>
      </c>
      <c r="Q16" s="37">
        <v>1</v>
      </c>
      <c r="R16" s="35">
        <v>1</v>
      </c>
      <c r="S16" s="37">
        <v>6</v>
      </c>
      <c r="T16" s="35">
        <v>2</v>
      </c>
      <c r="U16" s="37">
        <v>4</v>
      </c>
      <c r="V16" s="35">
        <v>0</v>
      </c>
      <c r="W16" s="37">
        <v>13</v>
      </c>
      <c r="X16" s="35">
        <v>5</v>
      </c>
      <c r="Y16" s="37">
        <v>8</v>
      </c>
      <c r="Z16" s="35">
        <v>5</v>
      </c>
      <c r="AA16" s="37">
        <v>2</v>
      </c>
      <c r="AB16" s="35">
        <v>4</v>
      </c>
      <c r="AC16" s="37">
        <v>4</v>
      </c>
      <c r="AD16" s="35">
        <v>1</v>
      </c>
      <c r="AE16" s="37">
        <v>12</v>
      </c>
      <c r="AF16" s="35">
        <v>0</v>
      </c>
      <c r="AG16" s="37">
        <v>3</v>
      </c>
      <c r="AH16" s="35">
        <v>1</v>
      </c>
      <c r="AI16" s="37">
        <v>4</v>
      </c>
      <c r="AJ16" s="35">
        <v>2</v>
      </c>
      <c r="AK16" s="37">
        <v>0</v>
      </c>
      <c r="AL16" s="38">
        <v>1</v>
      </c>
      <c r="AM16" s="39">
        <v>0</v>
      </c>
      <c r="AN16" s="40">
        <v>192</v>
      </c>
      <c r="AO16" s="41">
        <v>0</v>
      </c>
      <c r="AP16" s="41">
        <v>32</v>
      </c>
      <c r="AQ16" s="36">
        <v>0</v>
      </c>
      <c r="AR16" s="42">
        <v>0</v>
      </c>
      <c r="AS16" s="36">
        <v>0</v>
      </c>
      <c r="AT16" s="35">
        <v>0</v>
      </c>
      <c r="AU16" s="37">
        <v>0</v>
      </c>
      <c r="AV16" s="36">
        <v>0</v>
      </c>
      <c r="AW16" t="str">
        <f t="shared" si="3"/>
        <v/>
      </c>
      <c r="CA16" s="29" t="str">
        <f t="shared" si="4"/>
        <v/>
      </c>
      <c r="CB16" s="29" t="str">
        <f t="shared" si="5"/>
        <v/>
      </c>
      <c r="CC16" s="29" t="str">
        <f t="shared" si="6"/>
        <v/>
      </c>
      <c r="CD16" s="29" t="str">
        <f t="shared" si="7"/>
        <v/>
      </c>
      <c r="CE16" s="29" t="str">
        <f t="shared" si="8"/>
        <v/>
      </c>
      <c r="CF16" s="29" t="str">
        <f t="shared" si="9"/>
        <v/>
      </c>
      <c r="CG16" s="29" t="str">
        <f t="shared" si="10"/>
        <v/>
      </c>
      <c r="CH16" s="29" t="str">
        <f t="shared" si="11"/>
        <v/>
      </c>
      <c r="CI16" s="29" t="str">
        <f t="shared" si="12"/>
        <v/>
      </c>
      <c r="CK16" s="30">
        <f t="shared" si="13"/>
        <v>0</v>
      </c>
      <c r="CL16" s="30">
        <f t="shared" si="14"/>
        <v>0</v>
      </c>
      <c r="CM16" s="30">
        <f t="shared" si="15"/>
        <v>0</v>
      </c>
      <c r="CN16" s="30">
        <f t="shared" si="16"/>
        <v>0</v>
      </c>
      <c r="CO16" s="30">
        <f t="shared" si="17"/>
        <v>0</v>
      </c>
      <c r="CP16" s="30">
        <f t="shared" si="18"/>
        <v>0</v>
      </c>
      <c r="CQ16" s="30">
        <f t="shared" si="19"/>
        <v>0</v>
      </c>
      <c r="CR16" s="30">
        <f t="shared" si="20"/>
        <v>0</v>
      </c>
      <c r="CS16" s="30">
        <f t="shared" si="21"/>
        <v>0</v>
      </c>
    </row>
    <row r="17" spans="1:97" ht="21" x14ac:dyDescent="0.25">
      <c r="A17" s="786"/>
      <c r="B17" s="31" t="s">
        <v>43</v>
      </c>
      <c r="C17" s="32">
        <f t="shared" si="1"/>
        <v>0</v>
      </c>
      <c r="D17" s="33">
        <f t="shared" si="2"/>
        <v>0</v>
      </c>
      <c r="E17" s="34">
        <f t="shared" si="2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>
        <v>0</v>
      </c>
      <c r="AO17" s="41">
        <v>0</v>
      </c>
      <c r="AP17" s="41"/>
      <c r="AQ17" s="36">
        <v>0</v>
      </c>
      <c r="AR17" s="42">
        <v>0</v>
      </c>
      <c r="AS17" s="36">
        <v>0</v>
      </c>
      <c r="AT17" s="35">
        <v>0</v>
      </c>
      <c r="AU17" s="37">
        <v>0</v>
      </c>
      <c r="AV17" s="36">
        <v>0</v>
      </c>
      <c r="AW17" t="str">
        <f t="shared" si="3"/>
        <v/>
      </c>
      <c r="CA17" s="29" t="str">
        <f t="shared" si="4"/>
        <v/>
      </c>
      <c r="CB17" s="29" t="str">
        <f t="shared" si="5"/>
        <v/>
      </c>
      <c r="CC17" s="29" t="str">
        <f t="shared" si="6"/>
        <v/>
      </c>
      <c r="CD17" s="29" t="str">
        <f t="shared" si="7"/>
        <v/>
      </c>
      <c r="CE17" s="29" t="str">
        <f t="shared" si="8"/>
        <v/>
      </c>
      <c r="CF17" s="29" t="str">
        <f t="shared" si="9"/>
        <v/>
      </c>
      <c r="CG17" s="29" t="str">
        <f t="shared" si="10"/>
        <v/>
      </c>
      <c r="CH17" s="29" t="str">
        <f t="shared" si="11"/>
        <v/>
      </c>
      <c r="CI17" s="29" t="str">
        <f t="shared" si="12"/>
        <v/>
      </c>
      <c r="CK17" s="30">
        <f t="shared" si="13"/>
        <v>0</v>
      </c>
      <c r="CL17" s="30">
        <f t="shared" si="14"/>
        <v>0</v>
      </c>
      <c r="CM17" s="30">
        <f t="shared" si="15"/>
        <v>0</v>
      </c>
      <c r="CN17" s="30">
        <f t="shared" si="16"/>
        <v>0</v>
      </c>
      <c r="CO17" s="30">
        <f t="shared" si="17"/>
        <v>0</v>
      </c>
      <c r="CP17" s="30">
        <f t="shared" si="18"/>
        <v>0</v>
      </c>
      <c r="CQ17" s="30">
        <f t="shared" si="19"/>
        <v>0</v>
      </c>
      <c r="CR17" s="30">
        <f t="shared" si="20"/>
        <v>0</v>
      </c>
      <c r="CS17" s="30">
        <f t="shared" si="21"/>
        <v>0</v>
      </c>
    </row>
    <row r="18" spans="1:97" ht="15" customHeight="1" x14ac:dyDescent="0.25">
      <c r="A18" s="786"/>
      <c r="B18" s="31" t="s">
        <v>44</v>
      </c>
      <c r="C18" s="43">
        <f t="shared" si="1"/>
        <v>89</v>
      </c>
      <c r="D18" s="44">
        <f t="shared" si="2"/>
        <v>40</v>
      </c>
      <c r="E18" s="45">
        <f t="shared" si="2"/>
        <v>49</v>
      </c>
      <c r="F18" s="46">
        <v>0</v>
      </c>
      <c r="G18" s="47">
        <v>1</v>
      </c>
      <c r="H18" s="46">
        <v>12</v>
      </c>
      <c r="I18" s="47">
        <v>9</v>
      </c>
      <c r="J18" s="46">
        <v>12</v>
      </c>
      <c r="K18" s="48">
        <v>9</v>
      </c>
      <c r="L18" s="46">
        <v>16</v>
      </c>
      <c r="M18" s="48">
        <v>30</v>
      </c>
      <c r="N18" s="46">
        <v>0</v>
      </c>
      <c r="O18" s="48">
        <v>0</v>
      </c>
      <c r="P18" s="46">
        <v>0</v>
      </c>
      <c r="Q18" s="48">
        <v>0</v>
      </c>
      <c r="R18" s="46">
        <v>0</v>
      </c>
      <c r="S18" s="48">
        <v>0</v>
      </c>
      <c r="T18" s="46">
        <v>0</v>
      </c>
      <c r="U18" s="48">
        <v>0</v>
      </c>
      <c r="V18" s="46">
        <v>0</v>
      </c>
      <c r="W18" s="48">
        <v>0</v>
      </c>
      <c r="X18" s="46">
        <v>0</v>
      </c>
      <c r="Y18" s="48">
        <v>0</v>
      </c>
      <c r="Z18" s="46">
        <v>0</v>
      </c>
      <c r="AA18" s="48">
        <v>0</v>
      </c>
      <c r="AB18" s="46">
        <v>0</v>
      </c>
      <c r="AC18" s="48">
        <v>0</v>
      </c>
      <c r="AD18" s="46">
        <v>0</v>
      </c>
      <c r="AE18" s="48">
        <v>0</v>
      </c>
      <c r="AF18" s="46">
        <v>0</v>
      </c>
      <c r="AG18" s="48">
        <v>0</v>
      </c>
      <c r="AH18" s="46">
        <v>0</v>
      </c>
      <c r="AI18" s="48">
        <v>0</v>
      </c>
      <c r="AJ18" s="46">
        <v>0</v>
      </c>
      <c r="AK18" s="48">
        <v>0</v>
      </c>
      <c r="AL18" s="49">
        <v>0</v>
      </c>
      <c r="AM18" s="50">
        <v>0</v>
      </c>
      <c r="AN18" s="51">
        <v>89</v>
      </c>
      <c r="AO18" s="52">
        <v>0</v>
      </c>
      <c r="AP18" s="52">
        <v>30</v>
      </c>
      <c r="AQ18" s="47">
        <v>0</v>
      </c>
      <c r="AR18" s="53">
        <v>0</v>
      </c>
      <c r="AS18" s="47">
        <v>0</v>
      </c>
      <c r="AT18" s="46">
        <v>0</v>
      </c>
      <c r="AU18" s="48">
        <v>0</v>
      </c>
      <c r="AV18" s="47">
        <v>0</v>
      </c>
      <c r="AW18" t="str">
        <f t="shared" si="3"/>
        <v/>
      </c>
      <c r="CA18" s="29" t="str">
        <f t="shared" si="4"/>
        <v/>
      </c>
      <c r="CB18" s="29" t="str">
        <f t="shared" si="5"/>
        <v/>
      </c>
      <c r="CC18" s="29" t="str">
        <f t="shared" si="6"/>
        <v/>
      </c>
      <c r="CD18" s="29" t="str">
        <f t="shared" si="7"/>
        <v/>
      </c>
      <c r="CE18" s="29" t="str">
        <f t="shared" si="8"/>
        <v/>
      </c>
      <c r="CF18" s="29" t="str">
        <f t="shared" si="9"/>
        <v/>
      </c>
      <c r="CG18" s="29" t="str">
        <f t="shared" si="10"/>
        <v/>
      </c>
      <c r="CH18" s="29" t="str">
        <f t="shared" si="11"/>
        <v/>
      </c>
      <c r="CI18" s="29" t="str">
        <f t="shared" si="12"/>
        <v/>
      </c>
      <c r="CK18" s="30">
        <f t="shared" si="13"/>
        <v>0</v>
      </c>
      <c r="CL18" s="30">
        <f t="shared" si="14"/>
        <v>0</v>
      </c>
      <c r="CM18" s="30">
        <f t="shared" si="15"/>
        <v>0</v>
      </c>
      <c r="CN18" s="30">
        <f t="shared" si="16"/>
        <v>0</v>
      </c>
      <c r="CO18" s="30">
        <f t="shared" si="17"/>
        <v>0</v>
      </c>
      <c r="CP18" s="30">
        <f t="shared" si="18"/>
        <v>0</v>
      </c>
      <c r="CQ18" s="30">
        <f t="shared" si="19"/>
        <v>0</v>
      </c>
      <c r="CR18" s="30">
        <f t="shared" si="20"/>
        <v>0</v>
      </c>
      <c r="CS18" s="30">
        <f t="shared" si="21"/>
        <v>0</v>
      </c>
    </row>
    <row r="19" spans="1:97" ht="21" x14ac:dyDescent="0.25">
      <c r="A19" s="786"/>
      <c r="B19" s="31" t="s">
        <v>45</v>
      </c>
      <c r="C19" s="43">
        <f t="shared" si="1"/>
        <v>0</v>
      </c>
      <c r="D19" s="44">
        <f t="shared" si="2"/>
        <v>0</v>
      </c>
      <c r="E19" s="45">
        <f t="shared" si="2"/>
        <v>0</v>
      </c>
      <c r="F19" s="46"/>
      <c r="G19" s="47"/>
      <c r="H19" s="46"/>
      <c r="I19" s="47"/>
      <c r="J19" s="46"/>
      <c r="K19" s="48"/>
      <c r="L19" s="46"/>
      <c r="M19" s="48"/>
      <c r="N19" s="46"/>
      <c r="O19" s="48"/>
      <c r="P19" s="46"/>
      <c r="Q19" s="48"/>
      <c r="R19" s="46"/>
      <c r="S19" s="48"/>
      <c r="T19" s="46"/>
      <c r="U19" s="48"/>
      <c r="V19" s="46"/>
      <c r="W19" s="48"/>
      <c r="X19" s="46"/>
      <c r="Y19" s="48"/>
      <c r="Z19" s="46"/>
      <c r="AA19" s="48"/>
      <c r="AB19" s="46"/>
      <c r="AC19" s="48"/>
      <c r="AD19" s="46"/>
      <c r="AE19" s="48"/>
      <c r="AF19" s="46"/>
      <c r="AG19" s="48"/>
      <c r="AH19" s="46"/>
      <c r="AI19" s="48"/>
      <c r="AJ19" s="46"/>
      <c r="AK19" s="48"/>
      <c r="AL19" s="49"/>
      <c r="AM19" s="50"/>
      <c r="AN19" s="51">
        <v>0</v>
      </c>
      <c r="AO19" s="52">
        <v>0</v>
      </c>
      <c r="AP19" s="52">
        <v>0</v>
      </c>
      <c r="AQ19" s="47">
        <v>0</v>
      </c>
      <c r="AR19" s="53">
        <v>0</v>
      </c>
      <c r="AS19" s="47">
        <v>0</v>
      </c>
      <c r="AT19" s="46">
        <v>0</v>
      </c>
      <c r="AU19" s="48">
        <v>0</v>
      </c>
      <c r="AV19" s="47">
        <v>0</v>
      </c>
      <c r="AW19" t="str">
        <f t="shared" si="3"/>
        <v/>
      </c>
      <c r="CA19" s="29" t="str">
        <f t="shared" si="4"/>
        <v/>
      </c>
      <c r="CB19" s="29" t="str">
        <f t="shared" si="5"/>
        <v/>
      </c>
      <c r="CC19" s="29" t="str">
        <f t="shared" si="6"/>
        <v/>
      </c>
      <c r="CD19" s="29" t="str">
        <f t="shared" si="7"/>
        <v/>
      </c>
      <c r="CE19" s="29" t="str">
        <f t="shared" si="8"/>
        <v/>
      </c>
      <c r="CF19" s="29" t="str">
        <f t="shared" si="9"/>
        <v/>
      </c>
      <c r="CG19" s="29" t="str">
        <f t="shared" si="10"/>
        <v/>
      </c>
      <c r="CH19" s="29" t="str">
        <f t="shared" si="11"/>
        <v/>
      </c>
      <c r="CI19" s="29" t="str">
        <f t="shared" si="12"/>
        <v/>
      </c>
      <c r="CK19" s="30">
        <f t="shared" si="13"/>
        <v>0</v>
      </c>
      <c r="CL19" s="30">
        <f t="shared" si="14"/>
        <v>0</v>
      </c>
      <c r="CM19" s="30">
        <f t="shared" si="15"/>
        <v>0</v>
      </c>
      <c r="CN19" s="30">
        <f t="shared" si="16"/>
        <v>0</v>
      </c>
      <c r="CO19" s="30">
        <f t="shared" si="17"/>
        <v>0</v>
      </c>
      <c r="CP19" s="30">
        <f t="shared" si="18"/>
        <v>0</v>
      </c>
      <c r="CQ19" s="30">
        <f t="shared" si="19"/>
        <v>0</v>
      </c>
      <c r="CR19" s="30">
        <f t="shared" si="20"/>
        <v>0</v>
      </c>
      <c r="CS19" s="30">
        <f t="shared" si="21"/>
        <v>0</v>
      </c>
    </row>
    <row r="20" spans="1:97" ht="15" customHeight="1" x14ac:dyDescent="0.25">
      <c r="A20" s="786"/>
      <c r="B20" s="31" t="s">
        <v>46</v>
      </c>
      <c r="C20" s="43">
        <f t="shared" si="1"/>
        <v>0</v>
      </c>
      <c r="D20" s="44">
        <f t="shared" si="2"/>
        <v>0</v>
      </c>
      <c r="E20" s="45">
        <f t="shared" si="2"/>
        <v>0</v>
      </c>
      <c r="F20" s="46"/>
      <c r="G20" s="47"/>
      <c r="H20" s="46"/>
      <c r="I20" s="47"/>
      <c r="J20" s="46"/>
      <c r="K20" s="48"/>
      <c r="L20" s="46"/>
      <c r="M20" s="48"/>
      <c r="N20" s="46"/>
      <c r="O20" s="48"/>
      <c r="P20" s="46"/>
      <c r="Q20" s="48"/>
      <c r="R20" s="46"/>
      <c r="S20" s="48"/>
      <c r="T20" s="46"/>
      <c r="U20" s="48"/>
      <c r="V20" s="46"/>
      <c r="W20" s="48"/>
      <c r="X20" s="46"/>
      <c r="Y20" s="48"/>
      <c r="Z20" s="46"/>
      <c r="AA20" s="48"/>
      <c r="AB20" s="46"/>
      <c r="AC20" s="48"/>
      <c r="AD20" s="46"/>
      <c r="AE20" s="48"/>
      <c r="AF20" s="46"/>
      <c r="AG20" s="48"/>
      <c r="AH20" s="46"/>
      <c r="AI20" s="48"/>
      <c r="AJ20" s="46"/>
      <c r="AK20" s="48"/>
      <c r="AL20" s="49"/>
      <c r="AM20" s="50"/>
      <c r="AN20" s="51">
        <v>0</v>
      </c>
      <c r="AO20" s="52">
        <v>0</v>
      </c>
      <c r="AP20" s="52">
        <v>0</v>
      </c>
      <c r="AQ20" s="47">
        <v>0</v>
      </c>
      <c r="AR20" s="53">
        <v>0</v>
      </c>
      <c r="AS20" s="47">
        <v>0</v>
      </c>
      <c r="AT20" s="46">
        <v>0</v>
      </c>
      <c r="AU20" s="48">
        <v>0</v>
      </c>
      <c r="AV20" s="47">
        <v>0</v>
      </c>
      <c r="AW20" t="str">
        <f t="shared" si="3"/>
        <v/>
      </c>
      <c r="CA20" s="29" t="str">
        <f t="shared" si="4"/>
        <v/>
      </c>
      <c r="CB20" s="29" t="str">
        <f t="shared" si="5"/>
        <v/>
      </c>
      <c r="CC20" s="29" t="str">
        <f t="shared" si="6"/>
        <v/>
      </c>
      <c r="CD20" s="29" t="str">
        <f t="shared" si="7"/>
        <v/>
      </c>
      <c r="CE20" s="29" t="str">
        <f t="shared" si="8"/>
        <v/>
      </c>
      <c r="CF20" s="29" t="str">
        <f t="shared" si="9"/>
        <v/>
      </c>
      <c r="CG20" s="29" t="str">
        <f t="shared" si="10"/>
        <v/>
      </c>
      <c r="CH20" s="29" t="str">
        <f t="shared" si="11"/>
        <v/>
      </c>
      <c r="CI20" s="29" t="str">
        <f t="shared" si="12"/>
        <v/>
      </c>
      <c r="CK20" s="30">
        <f t="shared" si="13"/>
        <v>0</v>
      </c>
      <c r="CL20" s="30">
        <f t="shared" si="14"/>
        <v>0</v>
      </c>
      <c r="CM20" s="30">
        <f t="shared" si="15"/>
        <v>0</v>
      </c>
      <c r="CN20" s="30">
        <f t="shared" si="16"/>
        <v>0</v>
      </c>
      <c r="CO20" s="30">
        <f t="shared" si="17"/>
        <v>0</v>
      </c>
      <c r="CP20" s="30">
        <f t="shared" si="18"/>
        <v>0</v>
      </c>
      <c r="CQ20" s="30">
        <f t="shared" si="19"/>
        <v>0</v>
      </c>
      <c r="CR20" s="30">
        <f t="shared" si="20"/>
        <v>0</v>
      </c>
      <c r="CS20" s="30">
        <f t="shared" si="21"/>
        <v>0</v>
      </c>
    </row>
    <row r="21" spans="1:97" ht="21" x14ac:dyDescent="0.25">
      <c r="A21" s="786"/>
      <c r="B21" s="31" t="s">
        <v>47</v>
      </c>
      <c r="C21" s="43">
        <f t="shared" si="1"/>
        <v>0</v>
      </c>
      <c r="D21" s="54">
        <f t="shared" si="2"/>
        <v>0</v>
      </c>
      <c r="E21" s="45">
        <f t="shared" si="2"/>
        <v>0</v>
      </c>
      <c r="F21" s="46"/>
      <c r="G21" s="47"/>
      <c r="H21" s="46"/>
      <c r="I21" s="47"/>
      <c r="J21" s="46"/>
      <c r="K21" s="48"/>
      <c r="L21" s="46"/>
      <c r="M21" s="48"/>
      <c r="N21" s="46"/>
      <c r="O21" s="48"/>
      <c r="P21" s="46"/>
      <c r="Q21" s="48"/>
      <c r="R21" s="46"/>
      <c r="S21" s="48"/>
      <c r="T21" s="46"/>
      <c r="U21" s="48"/>
      <c r="V21" s="46"/>
      <c r="W21" s="48"/>
      <c r="X21" s="46"/>
      <c r="Y21" s="48"/>
      <c r="Z21" s="46"/>
      <c r="AA21" s="48"/>
      <c r="AB21" s="46"/>
      <c r="AC21" s="48"/>
      <c r="AD21" s="46"/>
      <c r="AE21" s="48"/>
      <c r="AF21" s="46"/>
      <c r="AG21" s="48"/>
      <c r="AH21" s="46"/>
      <c r="AI21" s="48"/>
      <c r="AJ21" s="46"/>
      <c r="AK21" s="48"/>
      <c r="AL21" s="49"/>
      <c r="AM21" s="50"/>
      <c r="AN21" s="51">
        <v>0</v>
      </c>
      <c r="AO21" s="52">
        <v>0</v>
      </c>
      <c r="AP21" s="52">
        <v>0</v>
      </c>
      <c r="AQ21" s="47">
        <v>0</v>
      </c>
      <c r="AR21" s="53">
        <v>0</v>
      </c>
      <c r="AS21" s="47">
        <v>0</v>
      </c>
      <c r="AT21" s="46">
        <v>0</v>
      </c>
      <c r="AU21" s="48">
        <v>0</v>
      </c>
      <c r="AV21" s="47">
        <v>0</v>
      </c>
      <c r="AW21" t="str">
        <f t="shared" si="3"/>
        <v/>
      </c>
      <c r="CA21" s="29" t="str">
        <f t="shared" si="4"/>
        <v/>
      </c>
      <c r="CB21" s="29" t="str">
        <f t="shared" si="5"/>
        <v/>
      </c>
      <c r="CC21" s="29" t="str">
        <f t="shared" si="6"/>
        <v/>
      </c>
      <c r="CD21" s="29" t="str">
        <f t="shared" si="7"/>
        <v/>
      </c>
      <c r="CE21" s="29" t="str">
        <f t="shared" si="8"/>
        <v/>
      </c>
      <c r="CF21" s="29" t="str">
        <f t="shared" si="9"/>
        <v/>
      </c>
      <c r="CG21" s="29" t="str">
        <f t="shared" si="10"/>
        <v/>
      </c>
      <c r="CH21" s="29" t="str">
        <f t="shared" si="11"/>
        <v/>
      </c>
      <c r="CI21" s="29" t="str">
        <f t="shared" si="12"/>
        <v/>
      </c>
      <c r="CK21" s="30">
        <f t="shared" si="13"/>
        <v>0</v>
      </c>
      <c r="CL21" s="30">
        <f t="shared" si="14"/>
        <v>0</v>
      </c>
      <c r="CM21" s="30">
        <f t="shared" si="15"/>
        <v>0</v>
      </c>
      <c r="CN21" s="30">
        <f t="shared" si="16"/>
        <v>0</v>
      </c>
      <c r="CO21" s="30">
        <f t="shared" si="17"/>
        <v>0</v>
      </c>
      <c r="CP21" s="30">
        <f t="shared" si="18"/>
        <v>0</v>
      </c>
      <c r="CQ21" s="30">
        <f t="shared" si="19"/>
        <v>0</v>
      </c>
      <c r="CR21" s="30">
        <f t="shared" si="20"/>
        <v>0</v>
      </c>
      <c r="CS21" s="30">
        <f t="shared" si="21"/>
        <v>0</v>
      </c>
    </row>
    <row r="22" spans="1:97" ht="15" customHeight="1" x14ac:dyDescent="0.25">
      <c r="A22" s="1006"/>
      <c r="B22" s="55" t="s">
        <v>48</v>
      </c>
      <c r="C22" s="56">
        <f>SUM(D22+E22)</f>
        <v>628</v>
      </c>
      <c r="D22" s="57">
        <f t="shared" si="2"/>
        <v>250</v>
      </c>
      <c r="E22" s="58">
        <f>SUM(G22+I22+K22+M22+O22+Q22+S22+U22+W22+Y22+AA22+AC22+AE22+AG22+AI22+AK22+AM22)</f>
        <v>378</v>
      </c>
      <c r="F22" s="59">
        <f>SUM(F12:F21)</f>
        <v>0</v>
      </c>
      <c r="G22" s="60">
        <f t="shared" ref="G22:AS22" si="22">SUM(G12:G21)</f>
        <v>1</v>
      </c>
      <c r="H22" s="59">
        <f t="shared" si="22"/>
        <v>12</v>
      </c>
      <c r="I22" s="60">
        <f t="shared" si="22"/>
        <v>11</v>
      </c>
      <c r="J22" s="59">
        <f t="shared" si="22"/>
        <v>28</v>
      </c>
      <c r="K22" s="61">
        <f t="shared" si="22"/>
        <v>53</v>
      </c>
      <c r="L22" s="59">
        <f t="shared" si="22"/>
        <v>50</v>
      </c>
      <c r="M22" s="61">
        <f t="shared" si="22"/>
        <v>129</v>
      </c>
      <c r="N22" s="59">
        <f t="shared" si="22"/>
        <v>16</v>
      </c>
      <c r="O22" s="61">
        <f t="shared" si="22"/>
        <v>19</v>
      </c>
      <c r="P22" s="59">
        <f t="shared" si="22"/>
        <v>12</v>
      </c>
      <c r="Q22" s="61">
        <f t="shared" si="22"/>
        <v>12</v>
      </c>
      <c r="R22" s="59">
        <f t="shared" si="22"/>
        <v>5</v>
      </c>
      <c r="S22" s="61">
        <f t="shared" si="22"/>
        <v>25</v>
      </c>
      <c r="T22" s="59">
        <f t="shared" si="22"/>
        <v>10</v>
      </c>
      <c r="U22" s="61">
        <f t="shared" si="22"/>
        <v>20</v>
      </c>
      <c r="V22" s="59">
        <f t="shared" si="22"/>
        <v>16</v>
      </c>
      <c r="W22" s="61">
        <f t="shared" si="22"/>
        <v>27</v>
      </c>
      <c r="X22" s="59">
        <f t="shared" si="22"/>
        <v>18</v>
      </c>
      <c r="Y22" s="61">
        <f t="shared" si="22"/>
        <v>22</v>
      </c>
      <c r="Z22" s="59">
        <f t="shared" si="22"/>
        <v>16</v>
      </c>
      <c r="AA22" s="61">
        <f t="shared" si="22"/>
        <v>12</v>
      </c>
      <c r="AB22" s="59">
        <f t="shared" si="22"/>
        <v>24</v>
      </c>
      <c r="AC22" s="61">
        <f t="shared" si="22"/>
        <v>11</v>
      </c>
      <c r="AD22" s="59">
        <f t="shared" si="22"/>
        <v>22</v>
      </c>
      <c r="AE22" s="61">
        <f t="shared" si="22"/>
        <v>21</v>
      </c>
      <c r="AF22" s="59">
        <f t="shared" si="22"/>
        <v>10</v>
      </c>
      <c r="AG22" s="61">
        <f t="shared" si="22"/>
        <v>9</v>
      </c>
      <c r="AH22" s="59">
        <f t="shared" si="22"/>
        <v>7</v>
      </c>
      <c r="AI22" s="61">
        <f t="shared" si="22"/>
        <v>6</v>
      </c>
      <c r="AJ22" s="59">
        <f t="shared" si="22"/>
        <v>3</v>
      </c>
      <c r="AK22" s="61">
        <f t="shared" si="22"/>
        <v>0</v>
      </c>
      <c r="AL22" s="62">
        <f t="shared" si="22"/>
        <v>1</v>
      </c>
      <c r="AM22" s="63">
        <f t="shared" si="22"/>
        <v>0</v>
      </c>
      <c r="AN22" s="64">
        <f t="shared" si="22"/>
        <v>628</v>
      </c>
      <c r="AO22" s="65">
        <f t="shared" si="22"/>
        <v>0</v>
      </c>
      <c r="AP22" s="65">
        <f>SUM(AP12:AP21)</f>
        <v>90</v>
      </c>
      <c r="AQ22" s="60">
        <f t="shared" si="22"/>
        <v>1</v>
      </c>
      <c r="AR22" s="66">
        <f t="shared" si="22"/>
        <v>0</v>
      </c>
      <c r="AS22" s="60">
        <f t="shared" si="22"/>
        <v>0</v>
      </c>
      <c r="AT22" s="59">
        <f>SUM(AT12:AT21)</f>
        <v>0</v>
      </c>
      <c r="AU22" s="61">
        <f>SUM(AU12:AU21)</f>
        <v>0</v>
      </c>
      <c r="AV22" s="60">
        <f>SUM(AV12:AV21)</f>
        <v>0</v>
      </c>
    </row>
    <row r="23" spans="1:97" ht="15" customHeight="1" x14ac:dyDescent="0.25">
      <c r="A23" s="788" t="s">
        <v>49</v>
      </c>
      <c r="B23" s="789"/>
      <c r="C23" s="67">
        <f t="shared" si="1"/>
        <v>5</v>
      </c>
      <c r="D23" s="68">
        <f t="shared" si="2"/>
        <v>2</v>
      </c>
      <c r="E23" s="58">
        <f t="shared" si="2"/>
        <v>3</v>
      </c>
      <c r="F23" s="69">
        <v>0</v>
      </c>
      <c r="G23" s="70">
        <v>0</v>
      </c>
      <c r="H23" s="69">
        <v>0</v>
      </c>
      <c r="I23" s="70">
        <v>0</v>
      </c>
      <c r="J23" s="69">
        <v>1</v>
      </c>
      <c r="K23" s="71">
        <v>3</v>
      </c>
      <c r="L23" s="69">
        <v>1</v>
      </c>
      <c r="M23" s="71">
        <v>0</v>
      </c>
      <c r="N23" s="69">
        <v>0</v>
      </c>
      <c r="O23" s="71">
        <v>0</v>
      </c>
      <c r="P23" s="69">
        <v>0</v>
      </c>
      <c r="Q23" s="71">
        <v>0</v>
      </c>
      <c r="R23" s="69">
        <v>0</v>
      </c>
      <c r="S23" s="71">
        <v>0</v>
      </c>
      <c r="T23" s="69">
        <v>0</v>
      </c>
      <c r="U23" s="71">
        <v>0</v>
      </c>
      <c r="V23" s="69">
        <v>0</v>
      </c>
      <c r="W23" s="71">
        <v>0</v>
      </c>
      <c r="X23" s="69">
        <v>0</v>
      </c>
      <c r="Y23" s="71">
        <v>0</v>
      </c>
      <c r="Z23" s="69">
        <v>0</v>
      </c>
      <c r="AA23" s="71">
        <v>0</v>
      </c>
      <c r="AB23" s="69">
        <v>0</v>
      </c>
      <c r="AC23" s="71">
        <v>0</v>
      </c>
      <c r="AD23" s="69">
        <v>0</v>
      </c>
      <c r="AE23" s="71">
        <v>0</v>
      </c>
      <c r="AF23" s="69">
        <v>0</v>
      </c>
      <c r="AG23" s="71">
        <v>0</v>
      </c>
      <c r="AH23" s="69">
        <v>0</v>
      </c>
      <c r="AI23" s="71">
        <v>0</v>
      </c>
      <c r="AJ23" s="69">
        <v>0</v>
      </c>
      <c r="AK23" s="71">
        <v>0</v>
      </c>
      <c r="AL23" s="72">
        <v>0</v>
      </c>
      <c r="AM23" s="73">
        <v>0</v>
      </c>
      <c r="AN23" s="74">
        <v>5</v>
      </c>
      <c r="AO23" s="75">
        <v>0</v>
      </c>
      <c r="AP23" s="75">
        <v>0</v>
      </c>
      <c r="AQ23" s="70">
        <v>0</v>
      </c>
      <c r="AR23" s="76">
        <v>0</v>
      </c>
      <c r="AS23" s="70">
        <v>0</v>
      </c>
      <c r="AT23" s="69">
        <v>0</v>
      </c>
      <c r="AU23" s="71">
        <v>0</v>
      </c>
      <c r="AV23" s="70">
        <v>0</v>
      </c>
      <c r="AW23" t="str">
        <f t="shared" si="3"/>
        <v/>
      </c>
      <c r="CA23" s="29" t="str">
        <f t="shared" ref="CA23:CA26" si="23">IF(AND($C23&gt;0,AN23="")," * No olvide digitar la variable Beneficiarios. Digite Cero si no tiene.",IF(AN23&gt;$C23," * La variable Beneficiarios No puede ser mayor al Total Ambos Sexos.",""))</f>
        <v/>
      </c>
      <c r="CB23" s="29" t="str">
        <f t="shared" ref="CB23:CB26" si="24">IF(AND($C23&gt;0,AO23="")," * No olvide digitar la variable Niños, Niñas, adolescentes y Jóvenes SENAME. Digite Cero si no tiene.",IF(AO23&gt;$C23," * La variable Niños, Niñas, adolescentes y Jóvenes SENAME No puede ser mayor al Total Ambos Sexos.",""))</f>
        <v/>
      </c>
      <c r="CC23" s="29" t="str">
        <f t="shared" ref="CC23:CC26" si="25">IF(AND($C23&gt;0,AP23="")," * No olvide digitar la variable Niños, Niñas, adolescentes y Jóvenes Mejor Niñez. Digite Cero si no tiene.",IF(AP23&gt;$C23," * La variable Niños, Niñas, adolescentes y Jóvenes Mejor Niñez No puede ser mayor al Total Ambos Sexos.",""))</f>
        <v/>
      </c>
      <c r="CD23" s="29" t="str">
        <f t="shared" ref="CD23:CD26" si="26">IF(AND($C23&gt;0,AQ23="")," * No olvide digitar la variable Pueblos originarios. Digite Cero si no tiene.",IF(AQ23&gt;$C23," * La variable Pueblos Originarios No puede ser mayor al Total Ambos Sexos.",""))</f>
        <v/>
      </c>
      <c r="CE23" s="29" t="str">
        <f t="shared" ref="CE23:CE26" si="27">IF(AND($C23&gt;0,AR23="")," * No olvide digitar la variable Migrantes. Digite Cero si no tiene.",IF(AR23&gt;$C23," * La variable Migrantes No puede ser mayor al Total Ambos Sexos.",""))</f>
        <v/>
      </c>
      <c r="CF23" s="29" t="str">
        <f t="shared" ref="CF23:CF26" si="28">IF(AND($C23&gt;0,AS23="")," * No olvide digitar la variable Demencia. Digite Cero si no tiene.",IF(AS23&gt;$C23," * La variable Demencia No puede ser mayor al Total Ambos Sexos.",""))</f>
        <v/>
      </c>
      <c r="CG23" s="29" t="str">
        <f t="shared" ref="CG23:CG26" si="29">IF(AND($E23&gt;0,OR(AT23=""))," * No olvide digitar la variable Trans (Masculino). Digite Cero si no tiene.",IF((AT23)&gt;$E23," * La variable Trans (Masculino) No puede ser mayor al Total Mujeres.",""))</f>
        <v/>
      </c>
      <c r="CH23" s="29" t="str">
        <f t="shared" ref="CH23:CH26" si="30">IF(AND(D23&gt;0,OR(AU23=""))," * No olvide digitar la variable Trans (Femenino). Digite Cero si no tiene.",IF((AU23)&gt;D23," * La variable Trans (Femenino) No puede ser mayor al Total Hombres.",""))</f>
        <v/>
      </c>
      <c r="CI23" s="29" t="str">
        <f t="shared" ref="CI23:CI26" si="31">IF(AND($C23&gt;0,AV23="")," * No olvide digitar la variable Cuidadores de personas con demencia. Digite Cero si no tiene.",IF(AV23&gt;$C23," * La variable Cuidadores de personas con demencia No puede ser mayor al Total Ambos Sexos.",""))</f>
        <v/>
      </c>
      <c r="CK23" s="30">
        <f>IF(AND(C23&gt;0,AN23=""),1,IF(AN23&gt;C23,1,0))</f>
        <v>0</v>
      </c>
      <c r="CL23" s="30">
        <f>IF(AND(C23&gt;0,AO23=""),1,IF(AO23&gt;C23,1,0))</f>
        <v>0</v>
      </c>
      <c r="CM23" s="30">
        <f>IF(AND(C23&gt;0,AP23=""),1,IF(AP23&gt;C23,1,0))</f>
        <v>0</v>
      </c>
      <c r="CN23" s="30">
        <f>IF(AND(C23&gt;0,AQ23=""),1,IF(AQ23&gt;C23,1,0))</f>
        <v>0</v>
      </c>
      <c r="CO23" s="30">
        <f>IF(AND(C23&gt;0,AR23=""),1,IF(AR23&gt;C23,1,0))</f>
        <v>0</v>
      </c>
      <c r="CP23" s="30">
        <f>IF(AND(C23&gt;0,AS23=""),1,IF(AS23&gt;C23,1,0))</f>
        <v>0</v>
      </c>
      <c r="CQ23" s="30">
        <f>IF(AND(E23&gt;0,OR(AT23="")),1,IF((AT23)&gt;E23,1,0))</f>
        <v>0</v>
      </c>
      <c r="CR23" s="30">
        <f>IF(AND(D23&gt;0,OR(AU23="")),1,IF((AU23)&gt;D23,1,0))</f>
        <v>0</v>
      </c>
      <c r="CS23" s="30">
        <f t="shared" si="21"/>
        <v>0</v>
      </c>
    </row>
    <row r="24" spans="1:97" ht="15" customHeight="1" x14ac:dyDescent="0.25">
      <c r="A24" s="77" t="s">
        <v>50</v>
      </c>
      <c r="B24" s="78" t="s">
        <v>39</v>
      </c>
      <c r="C24" s="79">
        <f t="shared" si="1"/>
        <v>0</v>
      </c>
      <c r="D24" s="80">
        <f t="shared" si="2"/>
        <v>0</v>
      </c>
      <c r="E24" s="81">
        <f t="shared" si="2"/>
        <v>0</v>
      </c>
      <c r="F24" s="82">
        <v>0</v>
      </c>
      <c r="G24" s="83">
        <v>0</v>
      </c>
      <c r="H24" s="82">
        <v>0</v>
      </c>
      <c r="I24" s="83">
        <v>0</v>
      </c>
      <c r="J24" s="82">
        <v>0</v>
      </c>
      <c r="K24" s="84">
        <v>0</v>
      </c>
      <c r="L24" s="82">
        <v>0</v>
      </c>
      <c r="M24" s="84">
        <v>0</v>
      </c>
      <c r="N24" s="82">
        <v>0</v>
      </c>
      <c r="O24" s="84">
        <v>0</v>
      </c>
      <c r="P24" s="82">
        <v>0</v>
      </c>
      <c r="Q24" s="84">
        <v>0</v>
      </c>
      <c r="R24" s="82">
        <v>0</v>
      </c>
      <c r="S24" s="84">
        <v>0</v>
      </c>
      <c r="T24" s="82">
        <v>0</v>
      </c>
      <c r="U24" s="84">
        <v>0</v>
      </c>
      <c r="V24" s="82">
        <v>0</v>
      </c>
      <c r="W24" s="84">
        <v>0</v>
      </c>
      <c r="X24" s="82">
        <v>0</v>
      </c>
      <c r="Y24" s="84">
        <v>0</v>
      </c>
      <c r="Z24" s="82">
        <v>0</v>
      </c>
      <c r="AA24" s="84">
        <v>0</v>
      </c>
      <c r="AB24" s="82">
        <v>0</v>
      </c>
      <c r="AC24" s="84">
        <v>0</v>
      </c>
      <c r="AD24" s="82">
        <v>0</v>
      </c>
      <c r="AE24" s="84">
        <v>0</v>
      </c>
      <c r="AF24" s="82">
        <v>0</v>
      </c>
      <c r="AG24" s="84">
        <v>0</v>
      </c>
      <c r="AH24" s="82">
        <v>0</v>
      </c>
      <c r="AI24" s="84">
        <v>0</v>
      </c>
      <c r="AJ24" s="82">
        <v>0</v>
      </c>
      <c r="AK24" s="84">
        <v>0</v>
      </c>
      <c r="AL24" s="85">
        <v>0</v>
      </c>
      <c r="AM24" s="86">
        <v>0</v>
      </c>
      <c r="AN24" s="87">
        <v>0</v>
      </c>
      <c r="AO24" s="88">
        <v>0</v>
      </c>
      <c r="AP24" s="88">
        <v>0</v>
      </c>
      <c r="AQ24" s="83">
        <v>0</v>
      </c>
      <c r="AR24" s="89">
        <v>0</v>
      </c>
      <c r="AS24" s="83">
        <v>0</v>
      </c>
      <c r="AT24" s="82">
        <v>0</v>
      </c>
      <c r="AU24" s="84">
        <v>0</v>
      </c>
      <c r="AV24" s="83">
        <v>0</v>
      </c>
      <c r="AW24" t="str">
        <f>CA24&amp;CB24&amp;CC24&amp;CD24&amp;CE24&amp;CF24&amp;CG24&amp;CH24&amp;CI24</f>
        <v/>
      </c>
      <c r="CA24" s="29" t="str">
        <f t="shared" si="23"/>
        <v/>
      </c>
      <c r="CB24" s="29" t="str">
        <f t="shared" si="24"/>
        <v/>
      </c>
      <c r="CC24" s="29" t="str">
        <f t="shared" si="25"/>
        <v/>
      </c>
      <c r="CD24" s="29" t="str">
        <f t="shared" si="26"/>
        <v/>
      </c>
      <c r="CE24" s="29" t="str">
        <f t="shared" si="27"/>
        <v/>
      </c>
      <c r="CF24" s="29" t="str">
        <f t="shared" si="28"/>
        <v/>
      </c>
      <c r="CG24" s="29" t="str">
        <f t="shared" si="29"/>
        <v/>
      </c>
      <c r="CH24" s="29" t="str">
        <f t="shared" si="30"/>
        <v/>
      </c>
      <c r="CI24" s="29" t="str">
        <f t="shared" si="31"/>
        <v/>
      </c>
      <c r="CK24" s="30">
        <f>IF(AND(C24&gt;0,AN24=""),1,IF(AN24&gt;C24,1,0))</f>
        <v>0</v>
      </c>
      <c r="CL24" s="30">
        <f>IF(AND(C24&gt;0,AO24=""),1,IF(AO24&gt;C24,1,0))</f>
        <v>0</v>
      </c>
      <c r="CM24" s="30">
        <f>IF(AND(C24&gt;0,AP24=""),1,IF(AP24&gt;C24,1,0))</f>
        <v>0</v>
      </c>
      <c r="CN24" s="30">
        <f>IF(AND(C24&gt;0,AQ24=""),1,IF(AQ24&gt;C24,1,0))</f>
        <v>0</v>
      </c>
      <c r="CO24" s="30">
        <f>IF(AND(C24&gt;0,AR24=""),1,IF(AR24&gt;C24,1,0))</f>
        <v>0</v>
      </c>
      <c r="CP24" s="30">
        <f>IF(AND(C24&gt;0,AS24=""),1,IF(AS24&gt;C24,1,0))</f>
        <v>0</v>
      </c>
      <c r="CQ24" s="30">
        <f>IF(AND(E24&gt;0,OR(AT24="")),1,IF((AT24)&gt;E24,1,0))</f>
        <v>0</v>
      </c>
      <c r="CR24" s="30">
        <f>IF(AND(D24&gt;0,OR(AU24="")),1,IF((AU24)&gt;D24,1,0))</f>
        <v>0</v>
      </c>
      <c r="CS24" s="30">
        <f t="shared" si="21"/>
        <v>0</v>
      </c>
    </row>
    <row r="25" spans="1:97" ht="15" customHeight="1" x14ac:dyDescent="0.25">
      <c r="A25" s="785" t="s">
        <v>51</v>
      </c>
      <c r="B25" s="90" t="s">
        <v>39</v>
      </c>
      <c r="C25" s="18">
        <f t="shared" si="1"/>
        <v>281</v>
      </c>
      <c r="D25" s="19">
        <f t="shared" si="2"/>
        <v>74</v>
      </c>
      <c r="E25" s="20">
        <f t="shared" si="2"/>
        <v>207</v>
      </c>
      <c r="F25" s="21">
        <v>0</v>
      </c>
      <c r="G25" s="22">
        <v>1</v>
      </c>
      <c r="H25" s="21">
        <v>0</v>
      </c>
      <c r="I25" s="22">
        <v>3</v>
      </c>
      <c r="J25" s="21">
        <v>8</v>
      </c>
      <c r="K25" s="23">
        <v>20</v>
      </c>
      <c r="L25" s="21">
        <v>6</v>
      </c>
      <c r="M25" s="23">
        <v>61</v>
      </c>
      <c r="N25" s="21">
        <v>10</v>
      </c>
      <c r="O25" s="23">
        <v>8</v>
      </c>
      <c r="P25" s="21">
        <v>6</v>
      </c>
      <c r="Q25" s="23">
        <v>16</v>
      </c>
      <c r="R25" s="21">
        <v>7</v>
      </c>
      <c r="S25" s="23">
        <v>19</v>
      </c>
      <c r="T25" s="21">
        <v>9</v>
      </c>
      <c r="U25" s="23">
        <v>14</v>
      </c>
      <c r="V25" s="21">
        <v>0</v>
      </c>
      <c r="W25" s="23">
        <v>18</v>
      </c>
      <c r="X25" s="21">
        <v>8</v>
      </c>
      <c r="Y25" s="23">
        <v>13</v>
      </c>
      <c r="Z25" s="21">
        <v>8</v>
      </c>
      <c r="AA25" s="23">
        <v>10</v>
      </c>
      <c r="AB25" s="21">
        <v>1</v>
      </c>
      <c r="AC25" s="23">
        <v>7</v>
      </c>
      <c r="AD25" s="21">
        <v>6</v>
      </c>
      <c r="AE25" s="23">
        <v>6</v>
      </c>
      <c r="AF25" s="21">
        <v>3</v>
      </c>
      <c r="AG25" s="23">
        <v>8</v>
      </c>
      <c r="AH25" s="21">
        <v>1</v>
      </c>
      <c r="AI25" s="23">
        <v>0</v>
      </c>
      <c r="AJ25" s="21">
        <v>1</v>
      </c>
      <c r="AK25" s="23">
        <v>2</v>
      </c>
      <c r="AL25" s="24">
        <v>0</v>
      </c>
      <c r="AM25" s="25">
        <v>1</v>
      </c>
      <c r="AN25" s="26">
        <v>281</v>
      </c>
      <c r="AO25" s="27">
        <v>0</v>
      </c>
      <c r="AP25" s="27">
        <v>65</v>
      </c>
      <c r="AQ25" s="22">
        <v>2</v>
      </c>
      <c r="AR25" s="28">
        <v>0</v>
      </c>
      <c r="AS25" s="22">
        <v>0</v>
      </c>
      <c r="AT25" s="21">
        <v>0</v>
      </c>
      <c r="AU25" s="23">
        <v>0</v>
      </c>
      <c r="AV25" s="22">
        <v>0</v>
      </c>
      <c r="AW25" t="str">
        <f t="shared" si="3"/>
        <v/>
      </c>
      <c r="CA25" s="29" t="str">
        <f t="shared" si="23"/>
        <v/>
      </c>
      <c r="CB25" s="29" t="str">
        <f t="shared" si="24"/>
        <v/>
      </c>
      <c r="CC25" s="29" t="str">
        <f t="shared" si="25"/>
        <v/>
      </c>
      <c r="CD25" s="29" t="str">
        <f t="shared" si="26"/>
        <v/>
      </c>
      <c r="CE25" s="29" t="str">
        <f t="shared" si="27"/>
        <v/>
      </c>
      <c r="CF25" s="29" t="str">
        <f t="shared" si="28"/>
        <v/>
      </c>
      <c r="CG25" s="29" t="str">
        <f t="shared" si="29"/>
        <v/>
      </c>
      <c r="CH25" s="29" t="str">
        <f t="shared" si="30"/>
        <v/>
      </c>
      <c r="CI25" s="29" t="str">
        <f t="shared" si="31"/>
        <v/>
      </c>
      <c r="CK25" s="30">
        <f>IF(AND(C25&gt;0,AN25=""),1,IF(AN25&gt;C25,1,0))</f>
        <v>0</v>
      </c>
      <c r="CL25" s="30">
        <f>IF(AND(C25&gt;0,AO25=""),1,IF(AO25&gt;C25,1,0))</f>
        <v>0</v>
      </c>
      <c r="CM25" s="30">
        <f>IF(AND(C25&gt;0,AP25=""),1,IF(AP25&gt;C25,1,0))</f>
        <v>0</v>
      </c>
      <c r="CN25" s="30">
        <f>IF(AND(C25&gt;0,AQ25=""),1,IF(AQ25&gt;C25,1,0))</f>
        <v>0</v>
      </c>
      <c r="CO25" s="30">
        <f>IF(AND(C25&gt;0,AR25=""),1,IF(AR25&gt;C25,1,0))</f>
        <v>0</v>
      </c>
      <c r="CP25" s="30">
        <f>IF(AND(C25&gt;0,AS25=""),1,IF(AS25&gt;C25,1,0))</f>
        <v>0</v>
      </c>
      <c r="CQ25" s="30">
        <f>IF(AND(E25&gt;0,OR(AT25="")),1,IF((AT25)&gt;E25,1,0))</f>
        <v>0</v>
      </c>
      <c r="CR25" s="30">
        <f>IF(AND(D25&gt;0,OR(AU25="")),1,IF((AU25)&gt;D25,1,0))</f>
        <v>0</v>
      </c>
      <c r="CS25" s="30">
        <f>IF(AND($C25&gt;0,AV25=""),1,IF(AV25&gt;$C25,1,0))</f>
        <v>0</v>
      </c>
    </row>
    <row r="26" spans="1:97" ht="15" customHeight="1" x14ac:dyDescent="0.25">
      <c r="A26" s="1006"/>
      <c r="B26" s="576" t="s">
        <v>52</v>
      </c>
      <c r="C26" s="562">
        <f t="shared" si="1"/>
        <v>0</v>
      </c>
      <c r="D26" s="93">
        <f t="shared" si="2"/>
        <v>0</v>
      </c>
      <c r="E26" s="540">
        <f t="shared" si="2"/>
        <v>0</v>
      </c>
      <c r="F26" s="95"/>
      <c r="G26" s="577"/>
      <c r="H26" s="95"/>
      <c r="I26" s="96"/>
      <c r="J26" s="95"/>
      <c r="K26" s="96"/>
      <c r="L26" s="95"/>
      <c r="M26" s="96"/>
      <c r="N26" s="95"/>
      <c r="O26" s="97"/>
      <c r="P26" s="95"/>
      <c r="Q26" s="577"/>
      <c r="R26" s="578"/>
      <c r="S26" s="96"/>
      <c r="T26" s="95"/>
      <c r="U26" s="96"/>
      <c r="V26" s="95"/>
      <c r="W26" s="96"/>
      <c r="X26" s="95"/>
      <c r="Y26" s="577"/>
      <c r="Z26" s="95"/>
      <c r="AA26" s="577"/>
      <c r="AB26" s="95"/>
      <c r="AC26" s="96"/>
      <c r="AD26" s="95"/>
      <c r="AE26" s="577"/>
      <c r="AF26" s="95"/>
      <c r="AG26" s="577"/>
      <c r="AH26" s="95"/>
      <c r="AI26" s="96"/>
      <c r="AJ26" s="95"/>
      <c r="AK26" s="96"/>
      <c r="AL26" s="98"/>
      <c r="AM26" s="99"/>
      <c r="AN26" s="100">
        <v>0</v>
      </c>
      <c r="AO26" s="101">
        <v>0</v>
      </c>
      <c r="AP26" s="101">
        <v>0</v>
      </c>
      <c r="AQ26" s="97">
        <v>0</v>
      </c>
      <c r="AR26" s="102">
        <v>0</v>
      </c>
      <c r="AS26" s="97">
        <v>0</v>
      </c>
      <c r="AT26" s="95">
        <v>0</v>
      </c>
      <c r="AU26" s="96">
        <v>0</v>
      </c>
      <c r="AV26" s="97">
        <v>0</v>
      </c>
      <c r="AW26" t="str">
        <f t="shared" si="3"/>
        <v/>
      </c>
      <c r="CA26" s="29" t="str">
        <f t="shared" si="23"/>
        <v/>
      </c>
      <c r="CB26" s="29" t="str">
        <f t="shared" si="24"/>
        <v/>
      </c>
      <c r="CC26" s="29" t="str">
        <f t="shared" si="25"/>
        <v/>
      </c>
      <c r="CD26" s="29" t="str">
        <f t="shared" si="26"/>
        <v/>
      </c>
      <c r="CE26" s="29" t="str">
        <f t="shared" si="27"/>
        <v/>
      </c>
      <c r="CF26" s="29" t="str">
        <f t="shared" si="28"/>
        <v/>
      </c>
      <c r="CG26" s="29" t="str">
        <f t="shared" si="29"/>
        <v/>
      </c>
      <c r="CH26" s="29" t="str">
        <f t="shared" si="30"/>
        <v/>
      </c>
      <c r="CI26" s="29" t="str">
        <f t="shared" si="31"/>
        <v/>
      </c>
      <c r="CK26" s="30">
        <f>IF(AND(C26&gt;0,AN26=""),1,IF(AN26&gt;C26,1,0))</f>
        <v>0</v>
      </c>
      <c r="CL26" s="30">
        <f>IF(AND(C26&gt;0,AO26=""),1,IF(AO26&gt;C26,1,0))</f>
        <v>0</v>
      </c>
      <c r="CM26" s="30">
        <f>IF(AND(C26&gt;0,AP26=""),1,IF(AP26&gt;C26,1,0))</f>
        <v>0</v>
      </c>
      <c r="CN26" s="30">
        <f>IF(AND(C26&gt;0,AQ26=""),1,IF(AQ26&gt;C26,1,0))</f>
        <v>0</v>
      </c>
      <c r="CO26" s="30">
        <f>IF(AND(C26&gt;0,AR26=""),1,IF(AR26&gt;C26,1,0))</f>
        <v>0</v>
      </c>
      <c r="CP26" s="30">
        <f>IF(AND(C26&gt;0,AS26=""),1,IF(AS26&gt;C26,1,0))</f>
        <v>0</v>
      </c>
      <c r="CQ26" s="30">
        <f>IF(AND(E26&gt;0,OR(AT26="")),1,IF((AT26)&gt;E26,1,0))</f>
        <v>0</v>
      </c>
      <c r="CR26" s="30">
        <f>IF(AND(D26&gt;0,OR(AU26="")),1,IF((AU26)&gt;D26,1,0))</f>
        <v>0</v>
      </c>
      <c r="CS26" s="30">
        <f t="shared" si="21"/>
        <v>0</v>
      </c>
    </row>
    <row r="27" spans="1:97" s="11" customFormat="1" ht="18" customHeight="1" x14ac:dyDescent="0.2">
      <c r="A27" s="103" t="s">
        <v>53</v>
      </c>
      <c r="B27" s="103"/>
      <c r="C27" s="5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"/>
      <c r="P27" s="10"/>
      <c r="Q27" s="10"/>
      <c r="R27" s="10"/>
      <c r="S27" s="10"/>
      <c r="T27" s="10"/>
      <c r="U27" s="10"/>
      <c r="V27" s="104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97" ht="21.75" customHeight="1" x14ac:dyDescent="0.25">
      <c r="A28" s="772" t="s">
        <v>3</v>
      </c>
      <c r="B28" s="772" t="s">
        <v>54</v>
      </c>
      <c r="C28" s="761" t="s">
        <v>55</v>
      </c>
      <c r="D28" s="775"/>
      <c r="E28" s="761" t="s">
        <v>56</v>
      </c>
      <c r="F28" s="762"/>
      <c r="G28" s="775"/>
      <c r="H28" s="761" t="s">
        <v>15</v>
      </c>
      <c r="I28" s="775"/>
      <c r="J28" s="761" t="s">
        <v>16</v>
      </c>
      <c r="K28" s="775"/>
      <c r="L28" s="761" t="s">
        <v>17</v>
      </c>
      <c r="M28" s="775"/>
      <c r="N28" s="761" t="s">
        <v>18</v>
      </c>
      <c r="O28" s="775"/>
      <c r="P28" s="761" t="s">
        <v>19</v>
      </c>
      <c r="Q28" s="775"/>
      <c r="R28" s="767" t="s">
        <v>20</v>
      </c>
      <c r="S28" s="768"/>
      <c r="T28" s="767" t="s">
        <v>21</v>
      </c>
      <c r="U28" s="768"/>
      <c r="V28" s="767" t="s">
        <v>22</v>
      </c>
      <c r="W28" s="768"/>
      <c r="X28" s="767" t="s">
        <v>23</v>
      </c>
      <c r="Y28" s="768"/>
      <c r="Z28" s="767" t="s">
        <v>24</v>
      </c>
      <c r="AA28" s="768"/>
      <c r="AB28" s="767" t="s">
        <v>25</v>
      </c>
      <c r="AC28" s="768"/>
      <c r="AD28" s="767" t="s">
        <v>26</v>
      </c>
      <c r="AE28" s="768"/>
      <c r="AF28" s="767" t="s">
        <v>27</v>
      </c>
      <c r="AG28" s="768"/>
      <c r="AH28" s="767" t="s">
        <v>28</v>
      </c>
      <c r="AI28" s="768"/>
      <c r="AJ28" s="767" t="s">
        <v>29</v>
      </c>
      <c r="AK28" s="768"/>
      <c r="AL28" s="767" t="s">
        <v>30</v>
      </c>
      <c r="AM28" s="768"/>
      <c r="AN28" s="767" t="s">
        <v>31</v>
      </c>
      <c r="AO28" s="769"/>
      <c r="AP28" s="764" t="s">
        <v>10</v>
      </c>
      <c r="AQ28" s="776" t="s">
        <v>11</v>
      </c>
      <c r="AR28" s="776" t="s">
        <v>8</v>
      </c>
      <c r="AS28" s="776" t="s">
        <v>9</v>
      </c>
      <c r="AT28" s="776" t="s">
        <v>57</v>
      </c>
      <c r="AU28" s="757" t="s">
        <v>58</v>
      </c>
    </row>
    <row r="29" spans="1:97" ht="42" x14ac:dyDescent="0.25">
      <c r="A29" s="996"/>
      <c r="B29" s="996"/>
      <c r="C29" s="575" t="s">
        <v>59</v>
      </c>
      <c r="D29" s="575" t="s">
        <v>60</v>
      </c>
      <c r="E29" s="15" t="s">
        <v>34</v>
      </c>
      <c r="F29" s="106" t="s">
        <v>35</v>
      </c>
      <c r="G29" s="107" t="s">
        <v>36</v>
      </c>
      <c r="H29" s="15" t="s">
        <v>35</v>
      </c>
      <c r="I29" s="107" t="s">
        <v>36</v>
      </c>
      <c r="J29" s="15" t="s">
        <v>35</v>
      </c>
      <c r="K29" s="107" t="s">
        <v>36</v>
      </c>
      <c r="L29" s="15" t="s">
        <v>35</v>
      </c>
      <c r="M29" s="107" t="s">
        <v>36</v>
      </c>
      <c r="N29" s="15" t="s">
        <v>35</v>
      </c>
      <c r="O29" s="107" t="s">
        <v>36</v>
      </c>
      <c r="P29" s="15" t="s">
        <v>35</v>
      </c>
      <c r="Q29" s="107" t="s">
        <v>36</v>
      </c>
      <c r="R29" s="15" t="s">
        <v>35</v>
      </c>
      <c r="S29" s="107" t="s">
        <v>36</v>
      </c>
      <c r="T29" s="15" t="s">
        <v>35</v>
      </c>
      <c r="U29" s="108" t="s">
        <v>36</v>
      </c>
      <c r="V29" s="15" t="s">
        <v>35</v>
      </c>
      <c r="W29" s="107" t="s">
        <v>36</v>
      </c>
      <c r="X29" s="15" t="s">
        <v>35</v>
      </c>
      <c r="Y29" s="107" t="s">
        <v>36</v>
      </c>
      <c r="Z29" s="15" t="s">
        <v>35</v>
      </c>
      <c r="AA29" s="107" t="s">
        <v>36</v>
      </c>
      <c r="AB29" s="15" t="s">
        <v>35</v>
      </c>
      <c r="AC29" s="107" t="s">
        <v>36</v>
      </c>
      <c r="AD29" s="15" t="s">
        <v>35</v>
      </c>
      <c r="AE29" s="107" t="s">
        <v>36</v>
      </c>
      <c r="AF29" s="15" t="s">
        <v>35</v>
      </c>
      <c r="AG29" s="107" t="s">
        <v>36</v>
      </c>
      <c r="AH29" s="15" t="s">
        <v>35</v>
      </c>
      <c r="AI29" s="107" t="s">
        <v>36</v>
      </c>
      <c r="AJ29" s="15" t="s">
        <v>35</v>
      </c>
      <c r="AK29" s="107" t="s">
        <v>36</v>
      </c>
      <c r="AL29" s="15" t="s">
        <v>35</v>
      </c>
      <c r="AM29" s="107" t="s">
        <v>36</v>
      </c>
      <c r="AN29" s="15" t="s">
        <v>35</v>
      </c>
      <c r="AO29" s="109" t="s">
        <v>36</v>
      </c>
      <c r="AP29" s="766"/>
      <c r="AQ29" s="778"/>
      <c r="AR29" s="778"/>
      <c r="AS29" s="778"/>
      <c r="AT29" s="778"/>
      <c r="AU29" s="995"/>
    </row>
    <row r="30" spans="1:97" x14ac:dyDescent="0.25">
      <c r="A30" s="90" t="s">
        <v>61</v>
      </c>
      <c r="B30" s="110">
        <f>SUM(C30:D30)</f>
        <v>0</v>
      </c>
      <c r="C30" s="22"/>
      <c r="D30" s="111"/>
      <c r="E30" s="112">
        <f>SUM(F30+G30)</f>
        <v>0</v>
      </c>
      <c r="F30" s="113">
        <f>SUM(H30+J30+L30+N30+P30+R30+T30+V30+X30+Z30+AB30+AD30+AF30+AH30+AJ30+AL30+AN30)</f>
        <v>0</v>
      </c>
      <c r="G30" s="114">
        <f>SUM(I30+K30+M30+O30+Q30+S30+U30+W30+Y30+AA30+AC30+AE30+AG30+AI30+AK30+AM30+AO30)</f>
        <v>0</v>
      </c>
      <c r="H30" s="21"/>
      <c r="I30" s="22"/>
      <c r="J30" s="21"/>
      <c r="K30" s="23"/>
      <c r="L30" s="21"/>
      <c r="M30" s="23"/>
      <c r="N30" s="21"/>
      <c r="O30" s="23"/>
      <c r="P30" s="21"/>
      <c r="Q30" s="22"/>
      <c r="R30" s="21"/>
      <c r="S30" s="22"/>
      <c r="T30" s="24"/>
      <c r="U30" s="23"/>
      <c r="V30" s="21"/>
      <c r="W30" s="23"/>
      <c r="X30" s="21"/>
      <c r="Y30" s="23"/>
      <c r="Z30" s="21"/>
      <c r="AA30" s="22"/>
      <c r="AB30" s="21"/>
      <c r="AC30" s="22"/>
      <c r="AD30" s="21"/>
      <c r="AE30" s="23"/>
      <c r="AF30" s="21"/>
      <c r="AG30" s="22"/>
      <c r="AH30" s="21"/>
      <c r="AI30" s="22"/>
      <c r="AJ30" s="21"/>
      <c r="AK30" s="23"/>
      <c r="AL30" s="21"/>
      <c r="AM30" s="23"/>
      <c r="AN30" s="24"/>
      <c r="AO30" s="25"/>
      <c r="AP30" s="26"/>
      <c r="AQ30" s="27"/>
      <c r="AR30" s="27"/>
      <c r="AS30" s="27"/>
      <c r="AT30" s="27"/>
      <c r="AU30" s="22"/>
      <c r="AV30" t="str">
        <f>CA30&amp;CB30&amp;CC30&amp;CD30&amp;CE30&amp;CF30</f>
        <v/>
      </c>
      <c r="CA30" s="29" t="str">
        <f>IF(AND($E30&gt;0,AP30=""),"  * No olvide digitar la variable Pueblos originarios. Digite Cero si no tiene.",IF(AP30&gt;E30," * La variable Pueblos originarios No puede ser mayor al Total Ambos Sexos.",""))</f>
        <v/>
      </c>
      <c r="CB30" s="29" t="str">
        <f>IF(AND($E30&gt;0,AQ30=""),"  * No olvide digitar la variable Migrantes. Digite Cero si no tiene.",IF(AQ30&gt;$E30," * La variable Migrantes No puede ser mayor al Total Ambos Sexos.",""))</f>
        <v/>
      </c>
      <c r="CC30" s="29" t="str">
        <f>IF(AND($E30&gt;0,AR30=""),"  * No olvide digitar la variable Niños, Niñas, adolescentes y jóvenes SENAME. Digite Cero si no tiene.",IF(AR30&gt;$E30," * La variable Niños, Niñas, adolescentes y jóvenes SENAME No puede ser mayor al Total Ambos Sexos.",""))</f>
        <v/>
      </c>
      <c r="CD30" s="29" t="str">
        <f>IF(AND($E30&gt;0,AS30=""),"  * No olvide digitar la variable Niños, Niñas, adolescentes y jóvenes Mejor Niñez. Digite Cero si no tiene.",IF(AS30&gt;$E30," * La variable Niños, Niñas, adolescentes y jóvenes Mejor Niñez No puede ser mayor al Total Ambos Sexos.",""))</f>
        <v/>
      </c>
      <c r="CE30" s="29" t="str">
        <f>IF(AND($E30&gt;0,AT30="")," * No olvide digitar la variable Personas con sospecha de demencia. Digite Cero si no tiene.",IF(AT30&gt;$E30," * La variable Personas con sospecha de demencia No puede ser mayor al Total Ambos Sexos.",""))</f>
        <v/>
      </c>
      <c r="CF30" s="29" t="str">
        <f>IF(AND($E30&gt;0,AU30="")," * No olvide digitar la variable Personas con diagnóstico de demencia. Digite Cero si no tiene.",IF(AU30&gt;$E30," * La variable Personas con diagnóstico de demencia No puede ser mayor al Total Ambos Sexos.",""))</f>
        <v/>
      </c>
      <c r="CK30" s="30">
        <f>IF(AND(E30&gt;0,AP30=""),1,IF(AP30&gt;E30,1,0))</f>
        <v>0</v>
      </c>
      <c r="CL30" s="30">
        <f>IF(AND(E30&gt;0,AQ30=""),1,IF(AQ30&gt;E30,1,0))</f>
        <v>0</v>
      </c>
      <c r="CM30" s="30">
        <f>IF(AND(E30&gt;0,AR30=""),1,IF(AR30&gt;E30,1,0))</f>
        <v>0</v>
      </c>
      <c r="CN30" s="30">
        <f>IF(AND(E30&gt;0,AS30=""),1,IF(AS30&gt;E30,1,0))</f>
        <v>0</v>
      </c>
      <c r="CO30" s="30">
        <f>IF(AND(E30&gt;0,AT30=""),1,IF(AT30&gt;E30,1,0))</f>
        <v>0</v>
      </c>
      <c r="CP30" s="30">
        <f>IF(AND(E30&gt;0,AU30=""),1,IF(AU30&gt;E30,1,0))</f>
        <v>0</v>
      </c>
    </row>
    <row r="31" spans="1:97" x14ac:dyDescent="0.25">
      <c r="A31" s="115" t="s">
        <v>62</v>
      </c>
      <c r="B31" s="116">
        <f>SUM(C31:D31)</f>
        <v>0</v>
      </c>
      <c r="C31" s="97"/>
      <c r="D31" s="117"/>
      <c r="E31" s="118">
        <f>SUM(F31+G31)</f>
        <v>0</v>
      </c>
      <c r="F31" s="119">
        <f>SUM(H31+J31+L31+N31+P31+R31+T31+V31+X31+Z31+AB31+AD31+AF31+AH31+AJ31+AL31+AN31)</f>
        <v>0</v>
      </c>
      <c r="G31" s="120">
        <f>SUM(I31+K31+M31+O31+Q31+S31+U31+W31+Y31+AA31+AC31+AE31+AG31+AI31+AK31+AM31+AO31)</f>
        <v>0</v>
      </c>
      <c r="H31" s="95"/>
      <c r="I31" s="97"/>
      <c r="J31" s="95"/>
      <c r="K31" s="96"/>
      <c r="L31" s="95"/>
      <c r="M31" s="96"/>
      <c r="N31" s="95"/>
      <c r="O31" s="96"/>
      <c r="P31" s="95"/>
      <c r="Q31" s="97"/>
      <c r="R31" s="95"/>
      <c r="S31" s="97"/>
      <c r="T31" s="98"/>
      <c r="U31" s="96"/>
      <c r="V31" s="95"/>
      <c r="W31" s="96"/>
      <c r="X31" s="95"/>
      <c r="Y31" s="96"/>
      <c r="Z31" s="95"/>
      <c r="AA31" s="97"/>
      <c r="AB31" s="95"/>
      <c r="AC31" s="97"/>
      <c r="AD31" s="95"/>
      <c r="AE31" s="96"/>
      <c r="AF31" s="95"/>
      <c r="AG31" s="97"/>
      <c r="AH31" s="95"/>
      <c r="AI31" s="97"/>
      <c r="AJ31" s="95"/>
      <c r="AK31" s="96"/>
      <c r="AL31" s="95"/>
      <c r="AM31" s="96"/>
      <c r="AN31" s="98"/>
      <c r="AO31" s="99"/>
      <c r="AP31" s="100"/>
      <c r="AQ31" s="101"/>
      <c r="AR31" s="101"/>
      <c r="AS31" s="101"/>
      <c r="AT31" s="101"/>
      <c r="AU31" s="97"/>
      <c r="AV31" t="str">
        <f>CA31&amp;CB31&amp;CC31&amp;CD31&amp;CE31&amp;CF31</f>
        <v/>
      </c>
      <c r="CA31" s="29" t="str">
        <f>IF(AND($E31&gt;0,AP31=""),"  * No olvide digitar la variable Pueblos originarios. Digite Cero si no tiene.",IF(AP31&gt;E31," * La variable Pueblos originarios No puede ser mayor al Total Ambos Sexos.",""))</f>
        <v/>
      </c>
      <c r="CB31" s="29" t="str">
        <f>IF(AND($E31&gt;0,AQ31=""),"  * No olvide digitar la variable Migrantes. Digite Cero si no tiene.",IF(AQ31&gt;$E31," * La variable Migrantes No puede ser mayor al Total Ambos Sexos.",""))</f>
        <v/>
      </c>
      <c r="CC31" s="29" t="str">
        <f>IF(AND($E31&gt;0,AR31=""),"  * No olvide digitar la variable Niños, Niñas, adolescentes y jóvenes SENAME. Digite Cero si no tiene.",IF(AR31&gt;$E31," * La variable Niños, Niñas, adolescentes y jóvenes SENAME No puede ser mayor al Total Ambos Sexos.",""))</f>
        <v/>
      </c>
      <c r="CD31" s="29" t="str">
        <f>IF(AND($E31&gt;0,AS31=""),"  * No olvide digitar la variable Niños, Niñas, adolescentes y jóvenes Mejor Niñez. Digite Cero si no tiene.",IF(AS31&gt;$E31," * La variable Niños, Niñas, adolescentes y jóvenes Mejor Niñez No puede ser mayor al Total Ambos Sexos.",""))</f>
        <v/>
      </c>
      <c r="CE31" s="29" t="str">
        <f>IF(AND($E31&gt;0,AT31="")," * No olvide digitar la variable Personas con sospecha de demencia. Digite Cero si no tiene.",IF(AT31&gt;$E31," * La variable Personas con sospecha de demencia No puede ser mayor al Total Ambos Sexos.",""))</f>
        <v/>
      </c>
      <c r="CF31" s="29" t="str">
        <f>IF(AND($E31&gt;0,AU31="")," * No olvide digitar la variable Personas con diagnóstico de demencia. Digite Cero si no tiene.",IF(AU31&gt;$E31," * La variable Personas con diagnóstico de demencia No puede ser mayor al Total Ambos Sexos.",""))</f>
        <v/>
      </c>
      <c r="CK31" s="30">
        <f>IF(AND(E31&gt;0,AP31=""),1,IF(AP31&gt;E31,1,0))</f>
        <v>0</v>
      </c>
      <c r="CL31" s="30">
        <f>IF(AND(E31&gt;0,AQ31=""),1,IF(AQ31&gt;E31,1,0))</f>
        <v>0</v>
      </c>
      <c r="CM31" s="30">
        <f>IF(AND(E31&gt;0,AR31=""),1,IF(AR31&gt;E31,1,0))</f>
        <v>0</v>
      </c>
      <c r="CN31" s="30">
        <f>IF(AND(E31&gt;0,AS31=""),1,IF(AS31&gt;E31,1,0))</f>
        <v>0</v>
      </c>
      <c r="CO31" s="30">
        <f>IF(AND(E31&gt;0,AT31=""),1,IF(AT31&gt;E31,1,0))</f>
        <v>0</v>
      </c>
      <c r="CP31" s="30">
        <f>IF(AND(E31&gt;0,AU31=""),1,IF(AU31&gt;E31,1,0))</f>
        <v>0</v>
      </c>
    </row>
    <row r="32" spans="1:97" s="124" customFormat="1" ht="15" customHeight="1" x14ac:dyDescent="0.15">
      <c r="A32" s="121" t="s">
        <v>48</v>
      </c>
      <c r="B32" s="122">
        <f t="shared" ref="B32:H32" si="32">SUM(B30:B31)</f>
        <v>0</v>
      </c>
      <c r="C32" s="60">
        <f t="shared" si="32"/>
        <v>0</v>
      </c>
      <c r="D32" s="122">
        <f t="shared" si="32"/>
        <v>0</v>
      </c>
      <c r="E32" s="66">
        <f t="shared" si="32"/>
        <v>0</v>
      </c>
      <c r="F32" s="66">
        <f t="shared" si="32"/>
        <v>0</v>
      </c>
      <c r="G32" s="66">
        <f t="shared" si="32"/>
        <v>0</v>
      </c>
      <c r="H32" s="59">
        <f t="shared" si="32"/>
        <v>0</v>
      </c>
      <c r="I32" s="66">
        <f t="shared" ref="I32:AU32" si="33">SUM(I30:I31)</f>
        <v>0</v>
      </c>
      <c r="J32" s="59">
        <f t="shared" si="33"/>
        <v>0</v>
      </c>
      <c r="K32" s="66">
        <f t="shared" si="33"/>
        <v>0</v>
      </c>
      <c r="L32" s="59">
        <f t="shared" si="33"/>
        <v>0</v>
      </c>
      <c r="M32" s="66">
        <f t="shared" si="33"/>
        <v>0</v>
      </c>
      <c r="N32" s="59">
        <f t="shared" si="33"/>
        <v>0</v>
      </c>
      <c r="O32" s="66">
        <f t="shared" si="33"/>
        <v>0</v>
      </c>
      <c r="P32" s="59">
        <f t="shared" si="33"/>
        <v>0</v>
      </c>
      <c r="Q32" s="66">
        <f t="shared" si="33"/>
        <v>0</v>
      </c>
      <c r="R32" s="59">
        <f t="shared" si="33"/>
        <v>0</v>
      </c>
      <c r="S32" s="66">
        <f t="shared" si="33"/>
        <v>0</v>
      </c>
      <c r="T32" s="59">
        <f t="shared" si="33"/>
        <v>0</v>
      </c>
      <c r="U32" s="66">
        <f t="shared" si="33"/>
        <v>0</v>
      </c>
      <c r="V32" s="59">
        <f t="shared" si="33"/>
        <v>0</v>
      </c>
      <c r="W32" s="66">
        <f t="shared" si="33"/>
        <v>0</v>
      </c>
      <c r="X32" s="59">
        <f t="shared" si="33"/>
        <v>0</v>
      </c>
      <c r="Y32" s="66">
        <f t="shared" si="33"/>
        <v>0</v>
      </c>
      <c r="Z32" s="59">
        <f t="shared" si="33"/>
        <v>0</v>
      </c>
      <c r="AA32" s="66">
        <f t="shared" si="33"/>
        <v>0</v>
      </c>
      <c r="AB32" s="59">
        <f t="shared" si="33"/>
        <v>0</v>
      </c>
      <c r="AC32" s="66">
        <f t="shared" si="33"/>
        <v>0</v>
      </c>
      <c r="AD32" s="59">
        <f t="shared" si="33"/>
        <v>0</v>
      </c>
      <c r="AE32" s="66">
        <f t="shared" si="33"/>
        <v>0</v>
      </c>
      <c r="AF32" s="59">
        <f t="shared" si="33"/>
        <v>0</v>
      </c>
      <c r="AG32" s="66">
        <f t="shared" si="33"/>
        <v>0</v>
      </c>
      <c r="AH32" s="59">
        <f t="shared" si="33"/>
        <v>0</v>
      </c>
      <c r="AI32" s="66">
        <f t="shared" si="33"/>
        <v>0</v>
      </c>
      <c r="AJ32" s="59">
        <f t="shared" si="33"/>
        <v>0</v>
      </c>
      <c r="AK32" s="66">
        <f t="shared" si="33"/>
        <v>0</v>
      </c>
      <c r="AL32" s="59">
        <f t="shared" si="33"/>
        <v>0</v>
      </c>
      <c r="AM32" s="66">
        <f t="shared" si="33"/>
        <v>0</v>
      </c>
      <c r="AN32" s="59">
        <f t="shared" si="33"/>
        <v>0</v>
      </c>
      <c r="AO32" s="123">
        <f t="shared" si="33"/>
        <v>0</v>
      </c>
      <c r="AP32" s="64">
        <f t="shared" si="33"/>
        <v>0</v>
      </c>
      <c r="AQ32" s="65">
        <f t="shared" si="33"/>
        <v>0</v>
      </c>
      <c r="AR32" s="65">
        <f t="shared" si="33"/>
        <v>0</v>
      </c>
      <c r="AS32" s="65">
        <f t="shared" si="33"/>
        <v>0</v>
      </c>
      <c r="AT32" s="65">
        <f t="shared" si="33"/>
        <v>0</v>
      </c>
      <c r="AU32" s="60">
        <f t="shared" si="33"/>
        <v>0</v>
      </c>
    </row>
    <row r="33" spans="1:42" s="11" customFormat="1" ht="12" x14ac:dyDescent="0.2">
      <c r="A33" s="103" t="s">
        <v>63</v>
      </c>
      <c r="B33" s="103"/>
      <c r="C33" s="5"/>
      <c r="D33" s="103"/>
      <c r="E33" s="103"/>
      <c r="F33" s="103"/>
      <c r="G33" s="103"/>
      <c r="H33" s="103"/>
      <c r="I33" s="103"/>
      <c r="J33" s="103"/>
      <c r="K33" s="103"/>
      <c r="L33" s="103"/>
      <c r="M33" s="103"/>
    </row>
    <row r="34" spans="1:42" ht="15" customHeight="1" x14ac:dyDescent="0.25">
      <c r="A34" s="772" t="s">
        <v>3</v>
      </c>
      <c r="B34" s="772" t="s">
        <v>64</v>
      </c>
      <c r="C34" s="761" t="s">
        <v>65</v>
      </c>
      <c r="D34" s="775"/>
      <c r="E34" s="761" t="s">
        <v>56</v>
      </c>
      <c r="F34" s="762"/>
      <c r="G34" s="775"/>
      <c r="H34" s="790" t="s">
        <v>66</v>
      </c>
      <c r="I34" s="791"/>
      <c r="J34" s="791"/>
      <c r="K34" s="791"/>
      <c r="L34" s="791"/>
      <c r="M34" s="792"/>
    </row>
    <row r="35" spans="1:42" ht="42" x14ac:dyDescent="0.25">
      <c r="A35" s="996"/>
      <c r="B35" s="996"/>
      <c r="C35" s="15" t="s">
        <v>59</v>
      </c>
      <c r="D35" s="560" t="s">
        <v>67</v>
      </c>
      <c r="E35" s="15" t="s">
        <v>34</v>
      </c>
      <c r="F35" s="106" t="s">
        <v>35</v>
      </c>
      <c r="G35" s="126" t="s">
        <v>36</v>
      </c>
      <c r="H35" s="127" t="s">
        <v>68</v>
      </c>
      <c r="I35" s="128" t="s">
        <v>69</v>
      </c>
      <c r="J35" s="128" t="s">
        <v>70</v>
      </c>
      <c r="K35" s="128" t="s">
        <v>71</v>
      </c>
      <c r="L35" s="128" t="s">
        <v>72</v>
      </c>
      <c r="M35" s="129" t="s">
        <v>73</v>
      </c>
    </row>
    <row r="36" spans="1:42" x14ac:dyDescent="0.25">
      <c r="A36" s="90" t="s">
        <v>61</v>
      </c>
      <c r="B36" s="110">
        <f>SUM(C36:D36)</f>
        <v>5</v>
      </c>
      <c r="C36" s="21"/>
      <c r="D36" s="22">
        <v>5</v>
      </c>
      <c r="E36" s="130">
        <f>SUM(F36:G36)</f>
        <v>24</v>
      </c>
      <c r="F36" s="28">
        <v>13</v>
      </c>
      <c r="G36" s="22">
        <v>11</v>
      </c>
      <c r="H36" s="21"/>
      <c r="I36" s="27"/>
      <c r="J36" s="27"/>
      <c r="K36" s="27">
        <v>5</v>
      </c>
      <c r="L36" s="27"/>
      <c r="M36" s="23"/>
    </row>
    <row r="37" spans="1:42" x14ac:dyDescent="0.25">
      <c r="A37" s="561" t="s">
        <v>62</v>
      </c>
      <c r="B37" s="579">
        <f>SUM(C37:D37)</f>
        <v>0</v>
      </c>
      <c r="C37" s="580"/>
      <c r="D37" s="577"/>
      <c r="E37" s="581">
        <f>SUM(F37:G37)</f>
        <v>0</v>
      </c>
      <c r="F37" s="582"/>
      <c r="G37" s="577"/>
      <c r="H37" s="580"/>
      <c r="I37" s="134"/>
      <c r="J37" s="134"/>
      <c r="K37" s="134"/>
      <c r="L37" s="134"/>
      <c r="M37" s="135"/>
    </row>
    <row r="38" spans="1:42" x14ac:dyDescent="0.25">
      <c r="A38" s="121" t="s">
        <v>48</v>
      </c>
      <c r="B38" s="122">
        <f t="shared" ref="B38:M38" si="34">SUM(B36:B37)</f>
        <v>5</v>
      </c>
      <c r="C38" s="136">
        <f t="shared" si="34"/>
        <v>0</v>
      </c>
      <c r="D38" s="137">
        <f t="shared" si="34"/>
        <v>5</v>
      </c>
      <c r="E38" s="136">
        <f t="shared" si="34"/>
        <v>24</v>
      </c>
      <c r="F38" s="138">
        <f t="shared" si="34"/>
        <v>13</v>
      </c>
      <c r="G38" s="138">
        <f t="shared" si="34"/>
        <v>11</v>
      </c>
      <c r="H38" s="136">
        <f t="shared" si="34"/>
        <v>0</v>
      </c>
      <c r="I38" s="139">
        <f t="shared" si="34"/>
        <v>0</v>
      </c>
      <c r="J38" s="139">
        <f t="shared" si="34"/>
        <v>0</v>
      </c>
      <c r="K38" s="139">
        <f t="shared" si="34"/>
        <v>5</v>
      </c>
      <c r="L38" s="139">
        <f t="shared" si="34"/>
        <v>0</v>
      </c>
      <c r="M38" s="140">
        <f t="shared" si="34"/>
        <v>0</v>
      </c>
    </row>
    <row r="39" spans="1:42" s="11" customFormat="1" ht="12" x14ac:dyDescent="0.2">
      <c r="A39" s="141" t="s">
        <v>74</v>
      </c>
      <c r="B39" s="6"/>
      <c r="C39" s="6"/>
    </row>
    <row r="40" spans="1:42" x14ac:dyDescent="0.25">
      <c r="A40" s="142" t="s">
        <v>3</v>
      </c>
      <c r="B40" s="143" t="s">
        <v>4</v>
      </c>
      <c r="C40" s="143" t="s">
        <v>5</v>
      </c>
    </row>
    <row r="41" spans="1:42" x14ac:dyDescent="0.25">
      <c r="A41" s="785" t="s">
        <v>75</v>
      </c>
      <c r="B41" s="78" t="s">
        <v>52</v>
      </c>
      <c r="C41" s="144"/>
    </row>
    <row r="42" spans="1:42" x14ac:dyDescent="0.25">
      <c r="A42" s="1006"/>
      <c r="B42" s="145" t="s">
        <v>39</v>
      </c>
      <c r="C42" s="146"/>
    </row>
    <row r="43" spans="1:42" x14ac:dyDescent="0.25">
      <c r="A43" s="785" t="s">
        <v>76</v>
      </c>
      <c r="B43" s="78" t="s">
        <v>52</v>
      </c>
      <c r="C43" s="144"/>
    </row>
    <row r="44" spans="1:42" x14ac:dyDescent="0.25">
      <c r="A44" s="1006"/>
      <c r="B44" s="147" t="s">
        <v>39</v>
      </c>
      <c r="C44" s="117"/>
    </row>
    <row r="45" spans="1:42" s="11" customFormat="1" ht="12" x14ac:dyDescent="0.2">
      <c r="A45" s="103" t="s">
        <v>77</v>
      </c>
      <c r="B45" s="148"/>
      <c r="C45" s="148"/>
      <c r="D45" s="547"/>
      <c r="E45" s="547"/>
      <c r="F45" s="547"/>
      <c r="G45" s="547"/>
      <c r="H45" s="547"/>
      <c r="I45" s="547"/>
      <c r="J45" s="547"/>
      <c r="K45" s="547"/>
      <c r="L45" s="548"/>
      <c r="M45" s="549"/>
      <c r="N45" s="550"/>
      <c r="O45" s="447"/>
      <c r="P45" s="447"/>
      <c r="Q45" s="447"/>
      <c r="R45" s="447"/>
      <c r="S45" s="447"/>
      <c r="T45" s="447"/>
      <c r="U45" s="447"/>
      <c r="V45" s="551"/>
      <c r="W45" s="447"/>
      <c r="X45" s="447"/>
      <c r="Y45" s="447"/>
      <c r="Z45" s="447"/>
      <c r="AA45" s="447"/>
      <c r="AB45" s="447"/>
      <c r="AC45" s="447"/>
      <c r="AD45" s="447"/>
      <c r="AE45" s="447"/>
      <c r="AF45" s="447"/>
      <c r="AG45" s="447"/>
      <c r="AH45" s="447"/>
      <c r="AI45" s="447"/>
      <c r="AJ45" s="447"/>
      <c r="AK45" s="447"/>
      <c r="AL45" s="447"/>
      <c r="AM45" s="447"/>
      <c r="AN45" s="155"/>
      <c r="AO45" s="156"/>
      <c r="AP45" s="156"/>
    </row>
    <row r="46" spans="1:42" ht="15" customHeight="1" x14ac:dyDescent="0.25">
      <c r="A46" s="793" t="s">
        <v>78</v>
      </c>
      <c r="B46" s="794"/>
      <c r="C46" s="799" t="s">
        <v>5</v>
      </c>
      <c r="D46" s="800"/>
      <c r="E46" s="801"/>
      <c r="F46" s="761" t="s">
        <v>6</v>
      </c>
      <c r="G46" s="762"/>
      <c r="H46" s="762"/>
      <c r="I46" s="762"/>
      <c r="J46" s="762"/>
      <c r="K46" s="762"/>
      <c r="L46" s="762"/>
      <c r="M46" s="762"/>
      <c r="N46" s="762"/>
      <c r="O46" s="762"/>
      <c r="P46" s="762"/>
      <c r="Q46" s="762"/>
      <c r="R46" s="762"/>
      <c r="S46" s="762"/>
      <c r="T46" s="762"/>
      <c r="U46" s="762"/>
      <c r="V46" s="762"/>
      <c r="W46" s="762"/>
      <c r="X46" s="762"/>
      <c r="Y46" s="762"/>
      <c r="Z46" s="762"/>
      <c r="AA46" s="762"/>
      <c r="AB46" s="762"/>
      <c r="AC46" s="762"/>
      <c r="AD46" s="762"/>
      <c r="AE46" s="762"/>
      <c r="AF46" s="762"/>
      <c r="AG46" s="762"/>
      <c r="AH46" s="762"/>
      <c r="AI46" s="762"/>
      <c r="AJ46" s="762"/>
      <c r="AK46" s="763"/>
      <c r="AL46" s="764" t="s">
        <v>7</v>
      </c>
      <c r="AM46" s="776" t="s">
        <v>10</v>
      </c>
      <c r="AN46" s="757" t="s">
        <v>11</v>
      </c>
    </row>
    <row r="47" spans="1:42" x14ac:dyDescent="0.25">
      <c r="A47" s="795"/>
      <c r="B47" s="796"/>
      <c r="C47" s="1009"/>
      <c r="D47" s="986"/>
      <c r="E47" s="1010"/>
      <c r="F47" s="761" t="s">
        <v>16</v>
      </c>
      <c r="G47" s="775"/>
      <c r="H47" s="761" t="s">
        <v>17</v>
      </c>
      <c r="I47" s="775"/>
      <c r="J47" s="761" t="s">
        <v>18</v>
      </c>
      <c r="K47" s="775"/>
      <c r="L47" s="761" t="s">
        <v>19</v>
      </c>
      <c r="M47" s="775"/>
      <c r="N47" s="767" t="s">
        <v>20</v>
      </c>
      <c r="O47" s="768"/>
      <c r="P47" s="767" t="s">
        <v>21</v>
      </c>
      <c r="Q47" s="768"/>
      <c r="R47" s="767" t="s">
        <v>22</v>
      </c>
      <c r="S47" s="768"/>
      <c r="T47" s="767" t="s">
        <v>23</v>
      </c>
      <c r="U47" s="768"/>
      <c r="V47" s="767" t="s">
        <v>24</v>
      </c>
      <c r="W47" s="768"/>
      <c r="X47" s="767" t="s">
        <v>25</v>
      </c>
      <c r="Y47" s="768"/>
      <c r="Z47" s="767" t="s">
        <v>26</v>
      </c>
      <c r="AA47" s="768"/>
      <c r="AB47" s="767" t="s">
        <v>27</v>
      </c>
      <c r="AC47" s="768"/>
      <c r="AD47" s="767" t="s">
        <v>28</v>
      </c>
      <c r="AE47" s="768"/>
      <c r="AF47" s="767" t="s">
        <v>29</v>
      </c>
      <c r="AG47" s="768"/>
      <c r="AH47" s="767" t="s">
        <v>30</v>
      </c>
      <c r="AI47" s="768"/>
      <c r="AJ47" s="767" t="s">
        <v>31</v>
      </c>
      <c r="AK47" s="769"/>
      <c r="AL47" s="765"/>
      <c r="AM47" s="777"/>
      <c r="AN47" s="779"/>
    </row>
    <row r="48" spans="1:42" x14ac:dyDescent="0.25">
      <c r="A48" s="1007"/>
      <c r="B48" s="1008"/>
      <c r="C48" s="157" t="s">
        <v>34</v>
      </c>
      <c r="D48" s="158" t="s">
        <v>35</v>
      </c>
      <c r="E48" s="583" t="s">
        <v>36</v>
      </c>
      <c r="F48" s="15" t="s">
        <v>35</v>
      </c>
      <c r="G48" s="107" t="s">
        <v>36</v>
      </c>
      <c r="H48" s="15" t="s">
        <v>35</v>
      </c>
      <c r="I48" s="107" t="s">
        <v>36</v>
      </c>
      <c r="J48" s="15" t="s">
        <v>35</v>
      </c>
      <c r="K48" s="107" t="s">
        <v>36</v>
      </c>
      <c r="L48" s="15" t="s">
        <v>35</v>
      </c>
      <c r="M48" s="107" t="s">
        <v>36</v>
      </c>
      <c r="N48" s="15" t="s">
        <v>35</v>
      </c>
      <c r="O48" s="107" t="s">
        <v>36</v>
      </c>
      <c r="P48" s="15" t="s">
        <v>35</v>
      </c>
      <c r="Q48" s="107" t="s">
        <v>36</v>
      </c>
      <c r="R48" s="15" t="s">
        <v>35</v>
      </c>
      <c r="S48" s="107" t="s">
        <v>36</v>
      </c>
      <c r="T48" s="15" t="s">
        <v>35</v>
      </c>
      <c r="U48" s="107" t="s">
        <v>36</v>
      </c>
      <c r="V48" s="15" t="s">
        <v>35</v>
      </c>
      <c r="W48" s="107" t="s">
        <v>36</v>
      </c>
      <c r="X48" s="15" t="s">
        <v>35</v>
      </c>
      <c r="Y48" s="107" t="s">
        <v>36</v>
      </c>
      <c r="Z48" s="15" t="s">
        <v>35</v>
      </c>
      <c r="AA48" s="107" t="s">
        <v>36</v>
      </c>
      <c r="AB48" s="15" t="s">
        <v>35</v>
      </c>
      <c r="AC48" s="107" t="s">
        <v>36</v>
      </c>
      <c r="AD48" s="15" t="s">
        <v>35</v>
      </c>
      <c r="AE48" s="107" t="s">
        <v>36</v>
      </c>
      <c r="AF48" s="15" t="s">
        <v>35</v>
      </c>
      <c r="AG48" s="107" t="s">
        <v>36</v>
      </c>
      <c r="AH48" s="15" t="s">
        <v>35</v>
      </c>
      <c r="AI48" s="107" t="s">
        <v>36</v>
      </c>
      <c r="AJ48" s="160" t="s">
        <v>35</v>
      </c>
      <c r="AK48" s="109" t="s">
        <v>36</v>
      </c>
      <c r="AL48" s="766"/>
      <c r="AM48" s="778"/>
      <c r="AN48" s="995"/>
    </row>
    <row r="49" spans="1:91" x14ac:dyDescent="0.25">
      <c r="A49" s="161" t="s">
        <v>79</v>
      </c>
      <c r="B49" s="161" t="s">
        <v>80</v>
      </c>
      <c r="C49" s="18">
        <f>SUM(D49+E49)</f>
        <v>0</v>
      </c>
      <c r="D49" s="19">
        <f>SUM(F49+H49+J49+L49+N49+P49+R49+T49+V49+X49+Z49+AB49+AD49+AF49+AH49+AJ49)</f>
        <v>0</v>
      </c>
      <c r="E49" s="20">
        <f>SUM(G49+I49+K49+M49+O49+Q49+S49+U49+W49+Y49+AA49+AC49+AE49+AG49+AI49+AK49)</f>
        <v>0</v>
      </c>
      <c r="F49" s="21"/>
      <c r="G49" s="28"/>
      <c r="H49" s="21"/>
      <c r="I49" s="28"/>
      <c r="J49" s="21"/>
      <c r="K49" s="23"/>
      <c r="L49" s="21"/>
      <c r="M49" s="23"/>
      <c r="N49" s="24"/>
      <c r="O49" s="23"/>
      <c r="P49" s="24"/>
      <c r="Q49" s="23"/>
      <c r="R49" s="24"/>
      <c r="S49" s="23"/>
      <c r="T49" s="24"/>
      <c r="U49" s="23"/>
      <c r="V49" s="24"/>
      <c r="W49" s="23"/>
      <c r="X49" s="24"/>
      <c r="Y49" s="23"/>
      <c r="Z49" s="24"/>
      <c r="AA49" s="23"/>
      <c r="AB49" s="24"/>
      <c r="AC49" s="23"/>
      <c r="AD49" s="24"/>
      <c r="AE49" s="23"/>
      <c r="AF49" s="24"/>
      <c r="AG49" s="23"/>
      <c r="AH49" s="24"/>
      <c r="AI49" s="23"/>
      <c r="AJ49" s="162"/>
      <c r="AK49" s="25"/>
      <c r="AL49" s="163"/>
      <c r="AM49" s="164"/>
      <c r="AN49" s="165"/>
      <c r="AO49" t="str">
        <f>CA49&amp;CB49&amp;CC49&amp;CD49</f>
        <v/>
      </c>
      <c r="CA49" s="29" t="str">
        <f>IF(AND($C49&gt;0,AL49="")," * No olvide digitar la variable Beneficiarios. Digite Cero si no tiene.",IF(AL49&gt;$C49,"  * La variable Beneficiarios No puede ser mayor al Total Ambos Sexos.",""))</f>
        <v/>
      </c>
      <c r="CB49" s="29" t="str">
        <f>IF(AND($C49&gt;0,AM49=""),"  * No olvide digitar la variable Pueblos originarios. Digite Cero si no tiene.",IF(AM49&gt;$C49,"  * La variable Pueblos originarios No puede ser mayor al Total Ambos Sexos.",""))</f>
        <v/>
      </c>
      <c r="CC49" s="29" t="str">
        <f>IF(AND($C49&gt;0,AN49="")," * No olvide digitar la variable Migrantes. Digite Cero si no tiene.",IF(AN49&gt;$C49,"  * La variable Migrantes No puede ser mayor al Total Ambos Sexos.",""))</f>
        <v/>
      </c>
      <c r="CK49" s="30">
        <f>IF(AND(C49&gt;0,AL49=""),1,IF(AL49&gt;C49,1,0))</f>
        <v>0</v>
      </c>
      <c r="CL49" s="30">
        <f>IF(AND(C49&gt;0,AM49=""),1,IF(AM49&gt;C49,1,0))</f>
        <v>0</v>
      </c>
      <c r="CM49" s="30">
        <f>IF(AND(C49&gt;0,AN49=""),1,IF(AN49&gt;C49,1,0))</f>
        <v>0</v>
      </c>
    </row>
    <row r="50" spans="1:91" x14ac:dyDescent="0.25">
      <c r="A50" s="584" t="s">
        <v>81</v>
      </c>
      <c r="B50" s="584" t="s">
        <v>80</v>
      </c>
      <c r="C50" s="562">
        <f>SUM(D50+E50)</f>
        <v>0</v>
      </c>
      <c r="D50" s="93">
        <f>SUM(F50+H50+J50+L50+N50+P50+R50+T50+V50+X50+Z50+AB50+AD50+AF50+AH50+AJ50)</f>
        <v>0</v>
      </c>
      <c r="E50" s="564">
        <f>SUM(G50+I50+K50+M50+O50+Q50+S50+U50+W50+Y50+AA50+AC50+AE50+AG50+AI50+AK50)</f>
        <v>0</v>
      </c>
      <c r="F50" s="580"/>
      <c r="G50" s="582"/>
      <c r="H50" s="580"/>
      <c r="I50" s="582"/>
      <c r="J50" s="580"/>
      <c r="K50" s="135"/>
      <c r="L50" s="580"/>
      <c r="M50" s="135"/>
      <c r="N50" s="578"/>
      <c r="O50" s="135"/>
      <c r="P50" s="578"/>
      <c r="Q50" s="135"/>
      <c r="R50" s="578"/>
      <c r="S50" s="135"/>
      <c r="T50" s="578"/>
      <c r="U50" s="135"/>
      <c r="V50" s="578"/>
      <c r="W50" s="135"/>
      <c r="X50" s="578"/>
      <c r="Y50" s="135"/>
      <c r="Z50" s="578"/>
      <c r="AA50" s="135"/>
      <c r="AB50" s="578"/>
      <c r="AC50" s="135"/>
      <c r="AD50" s="578"/>
      <c r="AE50" s="135"/>
      <c r="AF50" s="578"/>
      <c r="AG50" s="135"/>
      <c r="AH50" s="578"/>
      <c r="AI50" s="135"/>
      <c r="AJ50" s="554"/>
      <c r="AK50" s="168"/>
      <c r="AL50" s="169"/>
      <c r="AM50" s="170"/>
      <c r="AN50" s="585"/>
      <c r="AO50" t="str">
        <f>CA50&amp;CB50&amp;CC50&amp;CD50</f>
        <v/>
      </c>
      <c r="CA50" s="29" t="str">
        <f>IF(AND($C50&gt;0,AL50="")," * No olvide digitar la variable Beneficiarios. Digite Cero si no tiene.",IF(AL50&gt;$C50,"  * La variable Beneficiarios No puede ser mayor al Total Ambos Sexos.",""))</f>
        <v/>
      </c>
      <c r="CB50" s="29" t="str">
        <f>IF(AND($C50&gt;0,AM50=""),"  * No olvide digitar la variable Pueblos originarios. Digite Cero si no tiene.",IF(AM50&gt;$C50,"  * La variable Pueblos originarios No puede ser mayor al Total Ambos Sexos.",""))</f>
        <v/>
      </c>
      <c r="CC50" s="29" t="str">
        <f>IF(AND($C50&gt;0,AN50="")," * No olvide digitar la variable Migrantes. Digite Cero si no tiene.",IF(AN50&gt;$C50,"  * La variable Migrantes No puede ser mayor al Total Ambos Sexos.",""))</f>
        <v/>
      </c>
      <c r="CK50" s="30">
        <f>IF(AND(C50&gt;0,AL50=""),1,IF(AL50&gt;C50,1,0))</f>
        <v>0</v>
      </c>
      <c r="CL50" s="30">
        <f>IF(AND(C50&gt;0,AM50=""),1,IF(AM50&gt;C50,1,0))</f>
        <v>0</v>
      </c>
      <c r="CM50" s="30">
        <f>IF(AND(C50&gt;0,AN50=""),1,IF(AN50&gt;C50,1,0))</f>
        <v>0</v>
      </c>
    </row>
    <row r="51" spans="1:91" s="11" customFormat="1" ht="12" customHeight="1" x14ac:dyDescent="0.2">
      <c r="A51" s="805" t="s">
        <v>82</v>
      </c>
      <c r="B51" s="805"/>
      <c r="C51" s="805"/>
      <c r="D51" s="805"/>
      <c r="E51" s="805"/>
      <c r="F51" s="805"/>
      <c r="G51" s="805"/>
      <c r="H51" s="805"/>
      <c r="I51" s="805"/>
      <c r="J51" s="805"/>
      <c r="K51" s="805"/>
      <c r="L51" s="805"/>
      <c r="M51" s="805"/>
      <c r="N51" s="171"/>
      <c r="O51" s="172"/>
      <c r="P51" s="172"/>
      <c r="Q51" s="172"/>
      <c r="R51" s="172"/>
      <c r="S51" s="172"/>
      <c r="T51" s="172"/>
      <c r="U51" s="172"/>
      <c r="V51" s="173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4"/>
    </row>
    <row r="52" spans="1:91" ht="15" customHeight="1" x14ac:dyDescent="0.25">
      <c r="A52" s="793" t="s">
        <v>3</v>
      </c>
      <c r="B52" s="794"/>
      <c r="C52" s="800" t="s">
        <v>5</v>
      </c>
      <c r="D52" s="800"/>
      <c r="E52" s="801"/>
      <c r="F52" s="806" t="s">
        <v>6</v>
      </c>
      <c r="G52" s="807"/>
      <c r="H52" s="807"/>
      <c r="I52" s="807"/>
      <c r="J52" s="807"/>
      <c r="K52" s="807"/>
      <c r="L52" s="807"/>
      <c r="M52" s="807"/>
      <c r="N52" s="807"/>
      <c r="O52" s="807"/>
      <c r="P52" s="807"/>
      <c r="Q52" s="807"/>
      <c r="R52" s="807"/>
      <c r="S52" s="807"/>
      <c r="T52" s="807"/>
      <c r="U52" s="807"/>
      <c r="V52" s="807"/>
      <c r="W52" s="807"/>
      <c r="X52" s="807"/>
      <c r="Y52" s="807"/>
      <c r="Z52" s="807"/>
      <c r="AA52" s="807"/>
      <c r="AB52" s="807"/>
      <c r="AC52" s="807"/>
      <c r="AD52" s="807"/>
      <c r="AE52" s="807"/>
      <c r="AF52" s="807"/>
      <c r="AG52" s="807"/>
      <c r="AH52" s="807"/>
      <c r="AI52" s="807"/>
      <c r="AJ52" s="807"/>
      <c r="AK52" s="808"/>
      <c r="AL52" s="764" t="s">
        <v>10</v>
      </c>
      <c r="AM52" s="757" t="s">
        <v>11</v>
      </c>
    </row>
    <row r="53" spans="1:91" x14ac:dyDescent="0.25">
      <c r="A53" s="795"/>
      <c r="B53" s="796"/>
      <c r="C53" s="986"/>
      <c r="D53" s="986"/>
      <c r="E53" s="1010"/>
      <c r="F53" s="761" t="s">
        <v>16</v>
      </c>
      <c r="G53" s="775"/>
      <c r="H53" s="761" t="s">
        <v>17</v>
      </c>
      <c r="I53" s="775"/>
      <c r="J53" s="761" t="s">
        <v>18</v>
      </c>
      <c r="K53" s="775"/>
      <c r="L53" s="761" t="s">
        <v>19</v>
      </c>
      <c r="M53" s="775"/>
      <c r="N53" s="767" t="s">
        <v>20</v>
      </c>
      <c r="O53" s="768"/>
      <c r="P53" s="767" t="s">
        <v>21</v>
      </c>
      <c r="Q53" s="768"/>
      <c r="R53" s="767" t="s">
        <v>22</v>
      </c>
      <c r="S53" s="768"/>
      <c r="T53" s="767" t="s">
        <v>23</v>
      </c>
      <c r="U53" s="768"/>
      <c r="V53" s="767" t="s">
        <v>24</v>
      </c>
      <c r="W53" s="768"/>
      <c r="X53" s="767" t="s">
        <v>25</v>
      </c>
      <c r="Y53" s="768"/>
      <c r="Z53" s="767" t="s">
        <v>26</v>
      </c>
      <c r="AA53" s="768"/>
      <c r="AB53" s="767" t="s">
        <v>27</v>
      </c>
      <c r="AC53" s="768"/>
      <c r="AD53" s="767" t="s">
        <v>28</v>
      </c>
      <c r="AE53" s="768"/>
      <c r="AF53" s="767" t="s">
        <v>29</v>
      </c>
      <c r="AG53" s="768"/>
      <c r="AH53" s="767" t="s">
        <v>30</v>
      </c>
      <c r="AI53" s="768"/>
      <c r="AJ53" s="767" t="s">
        <v>31</v>
      </c>
      <c r="AK53" s="769"/>
      <c r="AL53" s="765"/>
      <c r="AM53" s="779"/>
    </row>
    <row r="54" spans="1:91" x14ac:dyDescent="0.25">
      <c r="A54" s="1007"/>
      <c r="B54" s="1008"/>
      <c r="C54" s="175" t="s">
        <v>34</v>
      </c>
      <c r="D54" s="176" t="s">
        <v>35</v>
      </c>
      <c r="E54" s="177" t="s">
        <v>36</v>
      </c>
      <c r="F54" s="12" t="s">
        <v>35</v>
      </c>
      <c r="G54" s="178" t="s">
        <v>36</v>
      </c>
      <c r="H54" s="12" t="s">
        <v>35</v>
      </c>
      <c r="I54" s="178" t="s">
        <v>36</v>
      </c>
      <c r="J54" s="12" t="s">
        <v>35</v>
      </c>
      <c r="K54" s="178" t="s">
        <v>36</v>
      </c>
      <c r="L54" s="12" t="s">
        <v>35</v>
      </c>
      <c r="M54" s="178" t="s">
        <v>36</v>
      </c>
      <c r="N54" s="12" t="s">
        <v>35</v>
      </c>
      <c r="O54" s="178" t="s">
        <v>36</v>
      </c>
      <c r="P54" s="12" t="s">
        <v>35</v>
      </c>
      <c r="Q54" s="178" t="s">
        <v>36</v>
      </c>
      <c r="R54" s="12" t="s">
        <v>35</v>
      </c>
      <c r="S54" s="178" t="s">
        <v>36</v>
      </c>
      <c r="T54" s="12" t="s">
        <v>35</v>
      </c>
      <c r="U54" s="178" t="s">
        <v>36</v>
      </c>
      <c r="V54" s="12" t="s">
        <v>35</v>
      </c>
      <c r="W54" s="178" t="s">
        <v>36</v>
      </c>
      <c r="X54" s="12" t="s">
        <v>35</v>
      </c>
      <c r="Y54" s="178" t="s">
        <v>36</v>
      </c>
      <c r="Z54" s="12" t="s">
        <v>35</v>
      </c>
      <c r="AA54" s="178" t="s">
        <v>36</v>
      </c>
      <c r="AB54" s="12" t="s">
        <v>35</v>
      </c>
      <c r="AC54" s="178" t="s">
        <v>36</v>
      </c>
      <c r="AD54" s="12" t="s">
        <v>35</v>
      </c>
      <c r="AE54" s="178" t="s">
        <v>36</v>
      </c>
      <c r="AF54" s="12" t="s">
        <v>35</v>
      </c>
      <c r="AG54" s="178" t="s">
        <v>36</v>
      </c>
      <c r="AH54" s="12" t="s">
        <v>35</v>
      </c>
      <c r="AI54" s="178" t="s">
        <v>36</v>
      </c>
      <c r="AJ54" s="179" t="s">
        <v>35</v>
      </c>
      <c r="AK54" s="180" t="s">
        <v>36</v>
      </c>
      <c r="AL54" s="766"/>
      <c r="AM54" s="995"/>
    </row>
    <row r="55" spans="1:91" x14ac:dyDescent="0.25">
      <c r="A55" s="809" t="s">
        <v>83</v>
      </c>
      <c r="B55" s="181" t="s">
        <v>38</v>
      </c>
      <c r="C55" s="18">
        <f>SUM(D55+E55)</f>
        <v>0</v>
      </c>
      <c r="D55" s="19">
        <f t="shared" ref="D55:E60" si="35">SUM(F55+H55+J55+L55+N55+P55+R55+T55+V55+X55+Z55+AB55+AD55+AF55+AH55+AJ55)</f>
        <v>0</v>
      </c>
      <c r="E55" s="20">
        <f t="shared" si="35"/>
        <v>0</v>
      </c>
      <c r="F55" s="21"/>
      <c r="G55" s="22"/>
      <c r="H55" s="21"/>
      <c r="I55" s="23"/>
      <c r="J55" s="21"/>
      <c r="K55" s="23"/>
      <c r="L55" s="21"/>
      <c r="M55" s="23"/>
      <c r="N55" s="24"/>
      <c r="O55" s="23"/>
      <c r="P55" s="24"/>
      <c r="Q55" s="23"/>
      <c r="R55" s="24"/>
      <c r="S55" s="23"/>
      <c r="T55" s="24"/>
      <c r="U55" s="23"/>
      <c r="V55" s="24"/>
      <c r="W55" s="23"/>
      <c r="X55" s="24"/>
      <c r="Y55" s="23"/>
      <c r="Z55" s="24"/>
      <c r="AA55" s="23"/>
      <c r="AB55" s="24"/>
      <c r="AC55" s="23"/>
      <c r="AD55" s="24"/>
      <c r="AE55" s="23"/>
      <c r="AF55" s="24"/>
      <c r="AG55" s="23"/>
      <c r="AH55" s="24"/>
      <c r="AI55" s="23"/>
      <c r="AJ55" s="24"/>
      <c r="AK55" s="25"/>
      <c r="AL55" s="163"/>
      <c r="AM55" s="165"/>
      <c r="AN55" t="str">
        <f t="shared" ref="AN55:AN76" si="36">CA55&amp;CB55&amp;CC55</f>
        <v/>
      </c>
      <c r="CA55" s="29" t="str">
        <f>IF(AND($C55&gt;0,AL55="")," * No olvide digitar la variable Pueblos Originarios. Digite cero si no tiene.",IF(AL55&gt;$C55," * La variable Pueblos Originarios no puede ser mayor al Total Ambos Sexos.",""))</f>
        <v/>
      </c>
      <c r="CB55" s="29" t="str">
        <f>IF(AND($C55&gt;0,AM55="")," * No olvide digitar la variable Migrantes. Digite cero si no tiene.",IF(AM55&gt;$C55," * La variable Migrantes no puede ser mayor al Total Ambos Sexos.",""))</f>
        <v/>
      </c>
      <c r="CK55" s="30">
        <f t="shared" ref="CK55:CK76" si="37">IF(AND(C55&gt;0,AL55=""),1,IF(AL55&gt;C55,1,0))</f>
        <v>0</v>
      </c>
      <c r="CL55" s="30">
        <f t="shared" ref="CL55:CL76" si="38">IF(AND(C55&gt;0,AM55=""),1,IF(AM55&gt;C55,1,0))</f>
        <v>0</v>
      </c>
    </row>
    <row r="56" spans="1:91" x14ac:dyDescent="0.25">
      <c r="A56" s="810"/>
      <c r="B56" s="182" t="s">
        <v>52</v>
      </c>
      <c r="C56" s="32">
        <f t="shared" ref="C56:C76" si="39">SUM(D56+E56)</f>
        <v>0</v>
      </c>
      <c r="D56" s="33">
        <f t="shared" si="35"/>
        <v>0</v>
      </c>
      <c r="E56" s="34">
        <f t="shared" si="35"/>
        <v>0</v>
      </c>
      <c r="F56" s="35"/>
      <c r="G56" s="36"/>
      <c r="H56" s="35"/>
      <c r="I56" s="37"/>
      <c r="J56" s="35"/>
      <c r="K56" s="37"/>
      <c r="L56" s="35"/>
      <c r="M56" s="37"/>
      <c r="N56" s="38"/>
      <c r="O56" s="37"/>
      <c r="P56" s="38"/>
      <c r="Q56" s="37"/>
      <c r="R56" s="38"/>
      <c r="S56" s="37"/>
      <c r="T56" s="38"/>
      <c r="U56" s="37"/>
      <c r="V56" s="38"/>
      <c r="W56" s="37"/>
      <c r="X56" s="38"/>
      <c r="Y56" s="37"/>
      <c r="Z56" s="38"/>
      <c r="AA56" s="37"/>
      <c r="AB56" s="38"/>
      <c r="AC56" s="37"/>
      <c r="AD56" s="38"/>
      <c r="AE56" s="37"/>
      <c r="AF56" s="38"/>
      <c r="AG56" s="37"/>
      <c r="AH56" s="38"/>
      <c r="AI56" s="37"/>
      <c r="AJ56" s="38"/>
      <c r="AK56" s="39"/>
      <c r="AL56" s="183"/>
      <c r="AM56" s="184"/>
      <c r="AN56" t="str">
        <f t="shared" si="36"/>
        <v/>
      </c>
      <c r="CA56" s="29" t="str">
        <f t="shared" ref="CA56:CA76" si="40">IF(AND($C56&gt;0,AL56="")," * No olvide digitar la variable Pueblos Originarios. Digite cero si no tiene.",IF(AL56&gt;$C56," * La variable Pueblos Originarios no puede ser mayor al Total Ambos Sexos.",""))</f>
        <v/>
      </c>
      <c r="CB56" s="29" t="str">
        <f t="shared" ref="CB56:CB76" si="41">IF(AND($C56&gt;0,AM56="")," * No olvide digitar la variable Migrantes. Digite cero si no tiene.",IF(AM56&gt;$C56," * La variable Migrantes no puede ser mayor al Total Ambos Sexos.",""))</f>
        <v/>
      </c>
      <c r="CK56" s="30">
        <f t="shared" si="37"/>
        <v>0</v>
      </c>
      <c r="CL56" s="30">
        <f t="shared" si="38"/>
        <v>0</v>
      </c>
    </row>
    <row r="57" spans="1:91" x14ac:dyDescent="0.25">
      <c r="A57" s="810"/>
      <c r="B57" s="182" t="s">
        <v>39</v>
      </c>
      <c r="C57" s="32">
        <f t="shared" si="39"/>
        <v>0</v>
      </c>
      <c r="D57" s="33">
        <f t="shared" si="35"/>
        <v>0</v>
      </c>
      <c r="E57" s="34">
        <f t="shared" si="35"/>
        <v>0</v>
      </c>
      <c r="F57" s="35"/>
      <c r="G57" s="36"/>
      <c r="H57" s="35"/>
      <c r="I57" s="37"/>
      <c r="J57" s="35"/>
      <c r="K57" s="37"/>
      <c r="L57" s="35"/>
      <c r="M57" s="37"/>
      <c r="N57" s="38"/>
      <c r="O57" s="37"/>
      <c r="P57" s="38"/>
      <c r="Q57" s="37"/>
      <c r="R57" s="38"/>
      <c r="S57" s="37"/>
      <c r="T57" s="38"/>
      <c r="U57" s="37"/>
      <c r="V57" s="38"/>
      <c r="W57" s="37"/>
      <c r="X57" s="38"/>
      <c r="Y57" s="37"/>
      <c r="Z57" s="38"/>
      <c r="AA57" s="37"/>
      <c r="AB57" s="38"/>
      <c r="AC57" s="37"/>
      <c r="AD57" s="38"/>
      <c r="AE57" s="37"/>
      <c r="AF57" s="38"/>
      <c r="AG57" s="37"/>
      <c r="AH57" s="38"/>
      <c r="AI57" s="37"/>
      <c r="AJ57" s="38"/>
      <c r="AK57" s="39"/>
      <c r="AL57" s="183"/>
      <c r="AM57" s="184"/>
      <c r="AN57" t="str">
        <f t="shared" si="36"/>
        <v/>
      </c>
      <c r="CA57" s="29" t="str">
        <f t="shared" si="40"/>
        <v/>
      </c>
      <c r="CB57" s="29" t="str">
        <f t="shared" si="41"/>
        <v/>
      </c>
      <c r="CK57" s="30">
        <f t="shared" si="37"/>
        <v>0</v>
      </c>
      <c r="CL57" s="30">
        <f t="shared" si="38"/>
        <v>0</v>
      </c>
    </row>
    <row r="58" spans="1:91" x14ac:dyDescent="0.25">
      <c r="A58" s="810"/>
      <c r="B58" s="182" t="s">
        <v>84</v>
      </c>
      <c r="C58" s="32">
        <f t="shared" si="39"/>
        <v>0</v>
      </c>
      <c r="D58" s="33">
        <f t="shared" si="35"/>
        <v>0</v>
      </c>
      <c r="E58" s="34">
        <f t="shared" si="35"/>
        <v>0</v>
      </c>
      <c r="F58" s="35"/>
      <c r="G58" s="36"/>
      <c r="H58" s="35"/>
      <c r="I58" s="37"/>
      <c r="J58" s="35"/>
      <c r="K58" s="37"/>
      <c r="L58" s="35"/>
      <c r="M58" s="37"/>
      <c r="N58" s="38"/>
      <c r="O58" s="37"/>
      <c r="P58" s="38"/>
      <c r="Q58" s="37"/>
      <c r="R58" s="38"/>
      <c r="S58" s="37"/>
      <c r="T58" s="38"/>
      <c r="U58" s="37"/>
      <c r="V58" s="38"/>
      <c r="W58" s="37"/>
      <c r="X58" s="38"/>
      <c r="Y58" s="37"/>
      <c r="Z58" s="38"/>
      <c r="AA58" s="37"/>
      <c r="AB58" s="38"/>
      <c r="AC58" s="37"/>
      <c r="AD58" s="38"/>
      <c r="AE58" s="37"/>
      <c r="AF58" s="38"/>
      <c r="AG58" s="37"/>
      <c r="AH58" s="38"/>
      <c r="AI58" s="37"/>
      <c r="AJ58" s="38"/>
      <c r="AK58" s="39"/>
      <c r="AL58" s="183"/>
      <c r="AM58" s="184"/>
      <c r="AN58" t="str">
        <f t="shared" si="36"/>
        <v/>
      </c>
      <c r="CA58" s="29" t="str">
        <f t="shared" si="40"/>
        <v/>
      </c>
      <c r="CB58" s="29" t="str">
        <f t="shared" si="41"/>
        <v/>
      </c>
      <c r="CK58" s="30">
        <f t="shared" si="37"/>
        <v>0</v>
      </c>
      <c r="CL58" s="30">
        <f t="shared" si="38"/>
        <v>0</v>
      </c>
    </row>
    <row r="59" spans="1:91" x14ac:dyDescent="0.25">
      <c r="A59" s="810"/>
      <c r="B59" s="182" t="s">
        <v>42</v>
      </c>
      <c r="C59" s="32">
        <f t="shared" si="39"/>
        <v>0</v>
      </c>
      <c r="D59" s="33">
        <f t="shared" si="35"/>
        <v>0</v>
      </c>
      <c r="E59" s="34">
        <f t="shared" si="35"/>
        <v>0</v>
      </c>
      <c r="F59" s="35"/>
      <c r="G59" s="36"/>
      <c r="H59" s="35"/>
      <c r="I59" s="37"/>
      <c r="J59" s="35"/>
      <c r="K59" s="37"/>
      <c r="L59" s="35"/>
      <c r="M59" s="37"/>
      <c r="N59" s="38"/>
      <c r="O59" s="37"/>
      <c r="P59" s="38"/>
      <c r="Q59" s="37"/>
      <c r="R59" s="38"/>
      <c r="S59" s="37"/>
      <c r="T59" s="38"/>
      <c r="U59" s="37"/>
      <c r="V59" s="38"/>
      <c r="W59" s="37"/>
      <c r="X59" s="38"/>
      <c r="Y59" s="37"/>
      <c r="Z59" s="38"/>
      <c r="AA59" s="37"/>
      <c r="AB59" s="38"/>
      <c r="AC59" s="37"/>
      <c r="AD59" s="38"/>
      <c r="AE59" s="37"/>
      <c r="AF59" s="38"/>
      <c r="AG59" s="37"/>
      <c r="AH59" s="38"/>
      <c r="AI59" s="37"/>
      <c r="AJ59" s="38"/>
      <c r="AK59" s="39"/>
      <c r="AL59" s="183"/>
      <c r="AM59" s="184"/>
      <c r="AN59" t="str">
        <f t="shared" si="36"/>
        <v/>
      </c>
      <c r="CA59" s="29" t="str">
        <f t="shared" si="40"/>
        <v/>
      </c>
      <c r="CB59" s="29" t="str">
        <f t="shared" si="41"/>
        <v/>
      </c>
      <c r="CK59" s="30">
        <f t="shared" si="37"/>
        <v>0</v>
      </c>
      <c r="CL59" s="30">
        <f t="shared" si="38"/>
        <v>0</v>
      </c>
    </row>
    <row r="60" spans="1:91" x14ac:dyDescent="0.25">
      <c r="A60" s="1011"/>
      <c r="B60" s="185" t="s">
        <v>85</v>
      </c>
      <c r="C60" s="186">
        <f t="shared" si="39"/>
        <v>0</v>
      </c>
      <c r="D60" s="54">
        <f t="shared" si="35"/>
        <v>0</v>
      </c>
      <c r="E60" s="187">
        <f t="shared" si="35"/>
        <v>0</v>
      </c>
      <c r="F60" s="95"/>
      <c r="G60" s="97"/>
      <c r="H60" s="95"/>
      <c r="I60" s="96"/>
      <c r="J60" s="95"/>
      <c r="K60" s="96"/>
      <c r="L60" s="95"/>
      <c r="M60" s="96"/>
      <c r="N60" s="98"/>
      <c r="O60" s="96"/>
      <c r="P60" s="98"/>
      <c r="Q60" s="96"/>
      <c r="R60" s="98"/>
      <c r="S60" s="96"/>
      <c r="T60" s="98"/>
      <c r="U60" s="96"/>
      <c r="V60" s="98"/>
      <c r="W60" s="96"/>
      <c r="X60" s="98"/>
      <c r="Y60" s="96"/>
      <c r="Z60" s="98"/>
      <c r="AA60" s="96"/>
      <c r="AB60" s="98"/>
      <c r="AC60" s="96"/>
      <c r="AD60" s="98"/>
      <c r="AE60" s="96"/>
      <c r="AF60" s="98"/>
      <c r="AG60" s="96"/>
      <c r="AH60" s="98"/>
      <c r="AI60" s="96"/>
      <c r="AJ60" s="98"/>
      <c r="AK60" s="99"/>
      <c r="AL60" s="188"/>
      <c r="AM60" s="189"/>
      <c r="AN60" t="str">
        <f t="shared" si="36"/>
        <v/>
      </c>
      <c r="CA60" s="29" t="str">
        <f t="shared" si="40"/>
        <v/>
      </c>
      <c r="CB60" s="29" t="str">
        <f t="shared" si="41"/>
        <v/>
      </c>
      <c r="CK60" s="30">
        <f t="shared" si="37"/>
        <v>0</v>
      </c>
      <c r="CL60" s="30">
        <f t="shared" si="38"/>
        <v>0</v>
      </c>
    </row>
    <row r="61" spans="1:91" ht="15" customHeight="1" x14ac:dyDescent="0.25">
      <c r="A61" s="809" t="s">
        <v>86</v>
      </c>
      <c r="B61" s="181" t="s">
        <v>39</v>
      </c>
      <c r="C61" s="18">
        <f t="shared" si="39"/>
        <v>0</v>
      </c>
      <c r="D61" s="19">
        <f t="shared" ref="D61:E66" si="42">SUM(H61+J61+L61)</f>
        <v>0</v>
      </c>
      <c r="E61" s="20">
        <f t="shared" si="42"/>
        <v>0</v>
      </c>
      <c r="F61" s="190"/>
      <c r="G61" s="191"/>
      <c r="H61" s="21"/>
      <c r="I61" s="23"/>
      <c r="J61" s="21"/>
      <c r="K61" s="23"/>
      <c r="L61" s="21"/>
      <c r="M61" s="23"/>
      <c r="N61" s="192"/>
      <c r="O61" s="193"/>
      <c r="P61" s="192"/>
      <c r="Q61" s="193"/>
      <c r="R61" s="192"/>
      <c r="S61" s="193"/>
      <c r="T61" s="192"/>
      <c r="U61" s="193"/>
      <c r="V61" s="192"/>
      <c r="W61" s="193"/>
      <c r="X61" s="192"/>
      <c r="Y61" s="193"/>
      <c r="Z61" s="192"/>
      <c r="AA61" s="193"/>
      <c r="AB61" s="192"/>
      <c r="AC61" s="193"/>
      <c r="AD61" s="192"/>
      <c r="AE61" s="193"/>
      <c r="AF61" s="192"/>
      <c r="AG61" s="193"/>
      <c r="AH61" s="190"/>
      <c r="AI61" s="193"/>
      <c r="AJ61" s="192"/>
      <c r="AK61" s="194"/>
      <c r="AL61" s="163"/>
      <c r="AM61" s="165"/>
      <c r="AN61" t="str">
        <f t="shared" si="36"/>
        <v/>
      </c>
      <c r="CA61" s="29" t="str">
        <f t="shared" si="40"/>
        <v/>
      </c>
      <c r="CB61" s="29" t="str">
        <f t="shared" si="41"/>
        <v/>
      </c>
      <c r="CK61" s="30">
        <f t="shared" si="37"/>
        <v>0</v>
      </c>
      <c r="CL61" s="30">
        <f t="shared" si="38"/>
        <v>0</v>
      </c>
    </row>
    <row r="62" spans="1:91" x14ac:dyDescent="0.25">
      <c r="A62" s="1011"/>
      <c r="B62" s="182" t="s">
        <v>42</v>
      </c>
      <c r="C62" s="186">
        <f t="shared" si="39"/>
        <v>0</v>
      </c>
      <c r="D62" s="54">
        <f t="shared" si="42"/>
        <v>0</v>
      </c>
      <c r="E62" s="187">
        <f t="shared" si="42"/>
        <v>0</v>
      </c>
      <c r="F62" s="195"/>
      <c r="G62" s="196"/>
      <c r="H62" s="95"/>
      <c r="I62" s="96"/>
      <c r="J62" s="95"/>
      <c r="K62" s="96"/>
      <c r="L62" s="95"/>
      <c r="M62" s="96"/>
      <c r="N62" s="197"/>
      <c r="O62" s="198"/>
      <c r="P62" s="197"/>
      <c r="Q62" s="198"/>
      <c r="R62" s="197"/>
      <c r="S62" s="198"/>
      <c r="T62" s="197"/>
      <c r="U62" s="198"/>
      <c r="V62" s="197"/>
      <c r="W62" s="198"/>
      <c r="X62" s="197"/>
      <c r="Y62" s="198"/>
      <c r="Z62" s="197"/>
      <c r="AA62" s="198"/>
      <c r="AB62" s="197"/>
      <c r="AC62" s="198"/>
      <c r="AD62" s="197"/>
      <c r="AE62" s="198"/>
      <c r="AF62" s="197"/>
      <c r="AG62" s="198"/>
      <c r="AH62" s="195"/>
      <c r="AI62" s="198"/>
      <c r="AJ62" s="197"/>
      <c r="AK62" s="199"/>
      <c r="AL62" s="188"/>
      <c r="AM62" s="189"/>
      <c r="AN62" t="str">
        <f t="shared" si="36"/>
        <v/>
      </c>
      <c r="CA62" s="29" t="str">
        <f t="shared" si="40"/>
        <v/>
      </c>
      <c r="CB62" s="29" t="str">
        <f t="shared" si="41"/>
        <v/>
      </c>
      <c r="CK62" s="30">
        <f t="shared" si="37"/>
        <v>0</v>
      </c>
      <c r="CL62" s="30">
        <f t="shared" si="38"/>
        <v>0</v>
      </c>
    </row>
    <row r="63" spans="1:91" ht="15" customHeight="1" x14ac:dyDescent="0.25">
      <c r="A63" s="809" t="s">
        <v>87</v>
      </c>
      <c r="B63" s="181" t="s">
        <v>38</v>
      </c>
      <c r="C63" s="18">
        <f t="shared" si="39"/>
        <v>0</v>
      </c>
      <c r="D63" s="19">
        <f t="shared" si="42"/>
        <v>0</v>
      </c>
      <c r="E63" s="20">
        <f t="shared" si="42"/>
        <v>0</v>
      </c>
      <c r="F63" s="190"/>
      <c r="G63" s="191"/>
      <c r="H63" s="21"/>
      <c r="I63" s="23"/>
      <c r="J63" s="21"/>
      <c r="K63" s="23"/>
      <c r="L63" s="21"/>
      <c r="M63" s="23"/>
      <c r="N63" s="192"/>
      <c r="O63" s="193"/>
      <c r="P63" s="192"/>
      <c r="Q63" s="193"/>
      <c r="R63" s="192"/>
      <c r="S63" s="193"/>
      <c r="T63" s="192"/>
      <c r="U63" s="193"/>
      <c r="V63" s="192"/>
      <c r="W63" s="193"/>
      <c r="X63" s="192"/>
      <c r="Y63" s="193"/>
      <c r="Z63" s="192"/>
      <c r="AA63" s="193"/>
      <c r="AB63" s="192"/>
      <c r="AC63" s="193"/>
      <c r="AD63" s="192"/>
      <c r="AE63" s="193"/>
      <c r="AF63" s="192"/>
      <c r="AG63" s="193"/>
      <c r="AH63" s="190"/>
      <c r="AI63" s="193"/>
      <c r="AJ63" s="192"/>
      <c r="AK63" s="194"/>
      <c r="AL63" s="163"/>
      <c r="AM63" s="165"/>
      <c r="AN63" t="str">
        <f t="shared" si="36"/>
        <v/>
      </c>
      <c r="CA63" s="29" t="str">
        <f t="shared" si="40"/>
        <v/>
      </c>
      <c r="CB63" s="29" t="str">
        <f t="shared" si="41"/>
        <v/>
      </c>
      <c r="CK63" s="30">
        <f t="shared" si="37"/>
        <v>0</v>
      </c>
      <c r="CL63" s="30">
        <f t="shared" si="38"/>
        <v>0</v>
      </c>
    </row>
    <row r="64" spans="1:91" x14ac:dyDescent="0.25">
      <c r="A64" s="810"/>
      <c r="B64" s="182" t="s">
        <v>52</v>
      </c>
      <c r="C64" s="32">
        <f t="shared" si="39"/>
        <v>0</v>
      </c>
      <c r="D64" s="33">
        <f t="shared" si="42"/>
        <v>0</v>
      </c>
      <c r="E64" s="34">
        <f t="shared" si="42"/>
        <v>0</v>
      </c>
      <c r="F64" s="200"/>
      <c r="G64" s="201"/>
      <c r="H64" s="35"/>
      <c r="I64" s="37"/>
      <c r="J64" s="35"/>
      <c r="K64" s="37"/>
      <c r="L64" s="35"/>
      <c r="M64" s="37"/>
      <c r="N64" s="202"/>
      <c r="O64" s="203"/>
      <c r="P64" s="202"/>
      <c r="Q64" s="203"/>
      <c r="R64" s="202"/>
      <c r="S64" s="203"/>
      <c r="T64" s="202"/>
      <c r="U64" s="203"/>
      <c r="V64" s="202"/>
      <c r="W64" s="203"/>
      <c r="X64" s="202"/>
      <c r="Y64" s="203"/>
      <c r="Z64" s="202"/>
      <c r="AA64" s="203"/>
      <c r="AB64" s="202"/>
      <c r="AC64" s="203"/>
      <c r="AD64" s="202"/>
      <c r="AE64" s="203"/>
      <c r="AF64" s="202"/>
      <c r="AG64" s="203"/>
      <c r="AH64" s="200"/>
      <c r="AI64" s="203"/>
      <c r="AJ64" s="202"/>
      <c r="AK64" s="204"/>
      <c r="AL64" s="183"/>
      <c r="AM64" s="184"/>
      <c r="AN64" t="str">
        <f t="shared" si="36"/>
        <v/>
      </c>
      <c r="CA64" s="29" t="str">
        <f t="shared" si="40"/>
        <v/>
      </c>
      <c r="CB64" s="29" t="str">
        <f t="shared" si="41"/>
        <v/>
      </c>
      <c r="CK64" s="30">
        <f t="shared" si="37"/>
        <v>0</v>
      </c>
      <c r="CL64" s="30">
        <f t="shared" si="38"/>
        <v>0</v>
      </c>
    </row>
    <row r="65" spans="1:90" x14ac:dyDescent="0.25">
      <c r="A65" s="810"/>
      <c r="B65" s="182" t="s">
        <v>39</v>
      </c>
      <c r="C65" s="32">
        <f t="shared" si="39"/>
        <v>0</v>
      </c>
      <c r="D65" s="33">
        <f t="shared" si="42"/>
        <v>0</v>
      </c>
      <c r="E65" s="34">
        <f t="shared" si="42"/>
        <v>0</v>
      </c>
      <c r="F65" s="200"/>
      <c r="G65" s="201"/>
      <c r="H65" s="35"/>
      <c r="I65" s="37"/>
      <c r="J65" s="35"/>
      <c r="K65" s="37"/>
      <c r="L65" s="35"/>
      <c r="M65" s="37"/>
      <c r="N65" s="202"/>
      <c r="O65" s="203"/>
      <c r="P65" s="202"/>
      <c r="Q65" s="203"/>
      <c r="R65" s="202"/>
      <c r="S65" s="203"/>
      <c r="T65" s="202"/>
      <c r="U65" s="203"/>
      <c r="V65" s="202"/>
      <c r="W65" s="203"/>
      <c r="X65" s="202"/>
      <c r="Y65" s="203"/>
      <c r="Z65" s="202"/>
      <c r="AA65" s="203"/>
      <c r="AB65" s="202"/>
      <c r="AC65" s="203"/>
      <c r="AD65" s="202"/>
      <c r="AE65" s="203"/>
      <c r="AF65" s="202"/>
      <c r="AG65" s="203"/>
      <c r="AH65" s="200"/>
      <c r="AI65" s="203"/>
      <c r="AJ65" s="202"/>
      <c r="AK65" s="204"/>
      <c r="AL65" s="183"/>
      <c r="AM65" s="184"/>
      <c r="AN65" t="str">
        <f t="shared" si="36"/>
        <v/>
      </c>
      <c r="CA65" s="29" t="str">
        <f t="shared" si="40"/>
        <v/>
      </c>
      <c r="CB65" s="29" t="str">
        <f t="shared" si="41"/>
        <v/>
      </c>
      <c r="CK65" s="30">
        <f t="shared" si="37"/>
        <v>0</v>
      </c>
      <c r="CL65" s="30">
        <f t="shared" si="38"/>
        <v>0</v>
      </c>
    </row>
    <row r="66" spans="1:90" x14ac:dyDescent="0.25">
      <c r="A66" s="1011"/>
      <c r="B66" s="182" t="s">
        <v>42</v>
      </c>
      <c r="C66" s="186">
        <f t="shared" si="39"/>
        <v>0</v>
      </c>
      <c r="D66" s="54">
        <f t="shared" si="42"/>
        <v>0</v>
      </c>
      <c r="E66" s="187">
        <f t="shared" si="42"/>
        <v>0</v>
      </c>
      <c r="F66" s="195"/>
      <c r="G66" s="196"/>
      <c r="H66" s="95"/>
      <c r="I66" s="96"/>
      <c r="J66" s="95"/>
      <c r="K66" s="96"/>
      <c r="L66" s="95"/>
      <c r="M66" s="96"/>
      <c r="N66" s="197"/>
      <c r="O66" s="198"/>
      <c r="P66" s="197"/>
      <c r="Q66" s="198"/>
      <c r="R66" s="197"/>
      <c r="S66" s="198"/>
      <c r="T66" s="197"/>
      <c r="U66" s="198"/>
      <c r="V66" s="197"/>
      <c r="W66" s="198"/>
      <c r="X66" s="197"/>
      <c r="Y66" s="198"/>
      <c r="Z66" s="197"/>
      <c r="AA66" s="198"/>
      <c r="AB66" s="197"/>
      <c r="AC66" s="198"/>
      <c r="AD66" s="197"/>
      <c r="AE66" s="198"/>
      <c r="AF66" s="197"/>
      <c r="AG66" s="198"/>
      <c r="AH66" s="195"/>
      <c r="AI66" s="198"/>
      <c r="AJ66" s="197"/>
      <c r="AK66" s="199"/>
      <c r="AL66" s="188"/>
      <c r="AM66" s="189"/>
      <c r="AN66" t="str">
        <f t="shared" si="36"/>
        <v/>
      </c>
      <c r="CA66" s="29" t="str">
        <f t="shared" si="40"/>
        <v/>
      </c>
      <c r="CB66" s="29" t="str">
        <f t="shared" si="41"/>
        <v/>
      </c>
      <c r="CK66" s="30">
        <f t="shared" si="37"/>
        <v>0</v>
      </c>
      <c r="CL66" s="30">
        <f t="shared" si="38"/>
        <v>0</v>
      </c>
    </row>
    <row r="67" spans="1:90" x14ac:dyDescent="0.25">
      <c r="A67" s="809" t="s">
        <v>88</v>
      </c>
      <c r="B67" s="181" t="s">
        <v>38</v>
      </c>
      <c r="C67" s="18">
        <f t="shared" si="39"/>
        <v>0</v>
      </c>
      <c r="D67" s="19">
        <f t="shared" ref="D67:D76" si="43">SUM(H67+J67+L67+N67+P67+R67+T67+V67+X67+Z67+AB67+AD67+AF67+AH67+AJ67)</f>
        <v>0</v>
      </c>
      <c r="E67" s="20">
        <f t="shared" ref="E67:E76" si="44">SUM(I67+K67+M67+O67+Q67+S67+U67+W67+Y67+AA67+AC67+AE67+AG67+AI67+AK67)</f>
        <v>0</v>
      </c>
      <c r="F67" s="190"/>
      <c r="G67" s="193"/>
      <c r="H67" s="21"/>
      <c r="I67" s="23"/>
      <c r="J67" s="21"/>
      <c r="K67" s="23"/>
      <c r="L67" s="21"/>
      <c r="M67" s="23"/>
      <c r="N67" s="21"/>
      <c r="O67" s="23"/>
      <c r="P67" s="21"/>
      <c r="Q67" s="23"/>
      <c r="R67" s="21"/>
      <c r="S67" s="23"/>
      <c r="T67" s="21"/>
      <c r="U67" s="23"/>
      <c r="V67" s="21"/>
      <c r="W67" s="23"/>
      <c r="X67" s="21"/>
      <c r="Y67" s="23"/>
      <c r="Z67" s="21"/>
      <c r="AA67" s="23"/>
      <c r="AB67" s="21"/>
      <c r="AC67" s="23"/>
      <c r="AD67" s="21"/>
      <c r="AE67" s="23"/>
      <c r="AF67" s="21"/>
      <c r="AG67" s="23"/>
      <c r="AH67" s="21"/>
      <c r="AI67" s="23"/>
      <c r="AJ67" s="21"/>
      <c r="AK67" s="25"/>
      <c r="AL67" s="163"/>
      <c r="AM67" s="165"/>
      <c r="AN67" t="str">
        <f t="shared" si="36"/>
        <v/>
      </c>
      <c r="CA67" s="29" t="str">
        <f t="shared" si="40"/>
        <v/>
      </c>
      <c r="CB67" s="29" t="str">
        <f t="shared" si="41"/>
        <v/>
      </c>
      <c r="CK67" s="30">
        <f t="shared" si="37"/>
        <v>0</v>
      </c>
      <c r="CL67" s="30">
        <f t="shared" si="38"/>
        <v>0</v>
      </c>
    </row>
    <row r="68" spans="1:90" x14ac:dyDescent="0.25">
      <c r="A68" s="1011"/>
      <c r="B68" s="182" t="s">
        <v>52</v>
      </c>
      <c r="C68" s="43">
        <f t="shared" si="39"/>
        <v>0</v>
      </c>
      <c r="D68" s="44">
        <f t="shared" si="43"/>
        <v>0</v>
      </c>
      <c r="E68" s="187">
        <f t="shared" si="44"/>
        <v>0</v>
      </c>
      <c r="F68" s="195"/>
      <c r="G68" s="198"/>
      <c r="H68" s="95"/>
      <c r="I68" s="96"/>
      <c r="J68" s="95"/>
      <c r="K68" s="96"/>
      <c r="L68" s="95"/>
      <c r="M68" s="96"/>
      <c r="N68" s="95"/>
      <c r="O68" s="96"/>
      <c r="P68" s="95"/>
      <c r="Q68" s="96"/>
      <c r="R68" s="95"/>
      <c r="S68" s="96"/>
      <c r="T68" s="95"/>
      <c r="U68" s="96"/>
      <c r="V68" s="95"/>
      <c r="W68" s="96"/>
      <c r="X68" s="95"/>
      <c r="Y68" s="96"/>
      <c r="Z68" s="95"/>
      <c r="AA68" s="96"/>
      <c r="AB68" s="95"/>
      <c r="AC68" s="96"/>
      <c r="AD68" s="95"/>
      <c r="AE68" s="96"/>
      <c r="AF68" s="95"/>
      <c r="AG68" s="96"/>
      <c r="AH68" s="95"/>
      <c r="AI68" s="96"/>
      <c r="AJ68" s="95"/>
      <c r="AK68" s="99"/>
      <c r="AL68" s="188"/>
      <c r="AM68" s="189"/>
      <c r="AN68" t="str">
        <f t="shared" si="36"/>
        <v/>
      </c>
      <c r="CA68" s="29" t="str">
        <f t="shared" si="40"/>
        <v/>
      </c>
      <c r="CB68" s="29" t="str">
        <f t="shared" si="41"/>
        <v/>
      </c>
      <c r="CK68" s="30">
        <f t="shared" si="37"/>
        <v>0</v>
      </c>
      <c r="CL68" s="30">
        <f t="shared" si="38"/>
        <v>0</v>
      </c>
    </row>
    <row r="69" spans="1:90" x14ac:dyDescent="0.25">
      <c r="A69" s="809" t="s">
        <v>89</v>
      </c>
      <c r="B69" s="181" t="s">
        <v>38</v>
      </c>
      <c r="C69" s="18">
        <f t="shared" si="39"/>
        <v>0</v>
      </c>
      <c r="D69" s="19">
        <f t="shared" si="43"/>
        <v>0</v>
      </c>
      <c r="E69" s="20">
        <f t="shared" si="44"/>
        <v>0</v>
      </c>
      <c r="F69" s="190"/>
      <c r="G69" s="191"/>
      <c r="H69" s="21"/>
      <c r="I69" s="23"/>
      <c r="J69" s="21"/>
      <c r="K69" s="23"/>
      <c r="L69" s="21"/>
      <c r="M69" s="23"/>
      <c r="N69" s="21"/>
      <c r="O69" s="23"/>
      <c r="P69" s="21"/>
      <c r="Q69" s="23"/>
      <c r="R69" s="21"/>
      <c r="S69" s="23"/>
      <c r="T69" s="21"/>
      <c r="U69" s="23"/>
      <c r="V69" s="21"/>
      <c r="W69" s="23"/>
      <c r="X69" s="21"/>
      <c r="Y69" s="23"/>
      <c r="Z69" s="21"/>
      <c r="AA69" s="23"/>
      <c r="AB69" s="21"/>
      <c r="AC69" s="23"/>
      <c r="AD69" s="21"/>
      <c r="AE69" s="23"/>
      <c r="AF69" s="21"/>
      <c r="AG69" s="23"/>
      <c r="AH69" s="21"/>
      <c r="AI69" s="23"/>
      <c r="AJ69" s="21"/>
      <c r="AK69" s="25"/>
      <c r="AL69" s="163"/>
      <c r="AM69" s="165"/>
      <c r="AN69" t="str">
        <f t="shared" si="36"/>
        <v/>
      </c>
      <c r="CA69" s="29" t="str">
        <f t="shared" si="40"/>
        <v/>
      </c>
      <c r="CB69" s="29" t="str">
        <f t="shared" si="41"/>
        <v/>
      </c>
      <c r="CK69" s="30">
        <f t="shared" si="37"/>
        <v>0</v>
      </c>
      <c r="CL69" s="30">
        <f t="shared" si="38"/>
        <v>0</v>
      </c>
    </row>
    <row r="70" spans="1:90" x14ac:dyDescent="0.25">
      <c r="A70" s="1011"/>
      <c r="B70" s="182" t="s">
        <v>52</v>
      </c>
      <c r="C70" s="186">
        <f t="shared" si="39"/>
        <v>0</v>
      </c>
      <c r="D70" s="54">
        <f t="shared" si="43"/>
        <v>0</v>
      </c>
      <c r="E70" s="187">
        <f t="shared" si="44"/>
        <v>0</v>
      </c>
      <c r="F70" s="195"/>
      <c r="G70" s="196"/>
      <c r="H70" s="95"/>
      <c r="I70" s="96"/>
      <c r="J70" s="95"/>
      <c r="K70" s="96"/>
      <c r="L70" s="95"/>
      <c r="M70" s="96"/>
      <c r="N70" s="95"/>
      <c r="O70" s="96"/>
      <c r="P70" s="95"/>
      <c r="Q70" s="96"/>
      <c r="R70" s="95"/>
      <c r="S70" s="96"/>
      <c r="T70" s="95"/>
      <c r="U70" s="96"/>
      <c r="V70" s="95"/>
      <c r="W70" s="96"/>
      <c r="X70" s="95"/>
      <c r="Y70" s="96"/>
      <c r="Z70" s="95"/>
      <c r="AA70" s="96"/>
      <c r="AB70" s="95"/>
      <c r="AC70" s="96"/>
      <c r="AD70" s="95"/>
      <c r="AE70" s="96"/>
      <c r="AF70" s="95"/>
      <c r="AG70" s="96"/>
      <c r="AH70" s="95"/>
      <c r="AI70" s="96"/>
      <c r="AJ70" s="95"/>
      <c r="AK70" s="99"/>
      <c r="AL70" s="188"/>
      <c r="AM70" s="189"/>
      <c r="AN70" t="str">
        <f t="shared" si="36"/>
        <v/>
      </c>
      <c r="CA70" s="29" t="str">
        <f t="shared" si="40"/>
        <v/>
      </c>
      <c r="CB70" s="29" t="str">
        <f t="shared" si="41"/>
        <v/>
      </c>
      <c r="CK70" s="30">
        <f t="shared" si="37"/>
        <v>0</v>
      </c>
      <c r="CL70" s="30">
        <f t="shared" si="38"/>
        <v>0</v>
      </c>
    </row>
    <row r="71" spans="1:90" ht="15" customHeight="1" x14ac:dyDescent="0.25">
      <c r="A71" s="809" t="s">
        <v>90</v>
      </c>
      <c r="B71" s="181" t="s">
        <v>38</v>
      </c>
      <c r="C71" s="18">
        <f t="shared" si="39"/>
        <v>0</v>
      </c>
      <c r="D71" s="19">
        <f t="shared" si="43"/>
        <v>0</v>
      </c>
      <c r="E71" s="20">
        <f t="shared" si="44"/>
        <v>0</v>
      </c>
      <c r="F71" s="190"/>
      <c r="G71" s="191"/>
      <c r="H71" s="21"/>
      <c r="I71" s="23"/>
      <c r="J71" s="21"/>
      <c r="K71" s="23"/>
      <c r="L71" s="21"/>
      <c r="M71" s="23"/>
      <c r="N71" s="21"/>
      <c r="O71" s="23"/>
      <c r="P71" s="21"/>
      <c r="Q71" s="23"/>
      <c r="R71" s="21"/>
      <c r="S71" s="23"/>
      <c r="T71" s="21"/>
      <c r="U71" s="23"/>
      <c r="V71" s="21"/>
      <c r="W71" s="23"/>
      <c r="X71" s="21"/>
      <c r="Y71" s="23"/>
      <c r="Z71" s="21"/>
      <c r="AA71" s="23"/>
      <c r="AB71" s="21"/>
      <c r="AC71" s="23"/>
      <c r="AD71" s="21"/>
      <c r="AE71" s="23"/>
      <c r="AF71" s="21"/>
      <c r="AG71" s="23"/>
      <c r="AH71" s="21"/>
      <c r="AI71" s="23"/>
      <c r="AJ71" s="21"/>
      <c r="AK71" s="25"/>
      <c r="AL71" s="163"/>
      <c r="AM71" s="165"/>
      <c r="AN71" t="str">
        <f t="shared" si="36"/>
        <v/>
      </c>
      <c r="CA71" s="29" t="str">
        <f t="shared" si="40"/>
        <v/>
      </c>
      <c r="CB71" s="29" t="str">
        <f t="shared" si="41"/>
        <v/>
      </c>
      <c r="CK71" s="30">
        <f t="shared" si="37"/>
        <v>0</v>
      </c>
      <c r="CL71" s="30">
        <f t="shared" si="38"/>
        <v>0</v>
      </c>
    </row>
    <row r="72" spans="1:90" x14ac:dyDescent="0.25">
      <c r="A72" s="810"/>
      <c r="B72" s="182" t="s">
        <v>52</v>
      </c>
      <c r="C72" s="32">
        <f t="shared" si="39"/>
        <v>0</v>
      </c>
      <c r="D72" s="33">
        <f t="shared" si="43"/>
        <v>0</v>
      </c>
      <c r="E72" s="34">
        <f t="shared" si="44"/>
        <v>0</v>
      </c>
      <c r="F72" s="200"/>
      <c r="G72" s="201"/>
      <c r="H72" s="35"/>
      <c r="I72" s="37"/>
      <c r="J72" s="35"/>
      <c r="K72" s="37"/>
      <c r="L72" s="35"/>
      <c r="M72" s="37"/>
      <c r="N72" s="35"/>
      <c r="O72" s="37"/>
      <c r="P72" s="35"/>
      <c r="Q72" s="37"/>
      <c r="R72" s="35"/>
      <c r="S72" s="37"/>
      <c r="T72" s="35"/>
      <c r="U72" s="37"/>
      <c r="V72" s="35"/>
      <c r="W72" s="37"/>
      <c r="X72" s="35"/>
      <c r="Y72" s="37"/>
      <c r="Z72" s="35"/>
      <c r="AA72" s="37"/>
      <c r="AB72" s="35"/>
      <c r="AC72" s="37"/>
      <c r="AD72" s="35"/>
      <c r="AE72" s="37"/>
      <c r="AF72" s="35"/>
      <c r="AG72" s="37"/>
      <c r="AH72" s="35"/>
      <c r="AI72" s="37"/>
      <c r="AJ72" s="35"/>
      <c r="AK72" s="39"/>
      <c r="AL72" s="183"/>
      <c r="AM72" s="184"/>
      <c r="AN72" t="str">
        <f t="shared" si="36"/>
        <v/>
      </c>
      <c r="CA72" s="29" t="str">
        <f t="shared" si="40"/>
        <v/>
      </c>
      <c r="CB72" s="29" t="str">
        <f t="shared" si="41"/>
        <v/>
      </c>
      <c r="CK72" s="30">
        <f t="shared" si="37"/>
        <v>0</v>
      </c>
      <c r="CL72" s="30">
        <f t="shared" si="38"/>
        <v>0</v>
      </c>
    </row>
    <row r="73" spans="1:90" x14ac:dyDescent="0.25">
      <c r="A73" s="810"/>
      <c r="B73" s="182" t="s">
        <v>39</v>
      </c>
      <c r="C73" s="32">
        <f t="shared" si="39"/>
        <v>0</v>
      </c>
      <c r="D73" s="33">
        <f t="shared" si="43"/>
        <v>0</v>
      </c>
      <c r="E73" s="34">
        <f t="shared" si="44"/>
        <v>0</v>
      </c>
      <c r="F73" s="200"/>
      <c r="G73" s="201"/>
      <c r="H73" s="35"/>
      <c r="I73" s="37"/>
      <c r="J73" s="35"/>
      <c r="K73" s="37"/>
      <c r="L73" s="35"/>
      <c r="M73" s="37"/>
      <c r="N73" s="35"/>
      <c r="O73" s="37"/>
      <c r="P73" s="35"/>
      <c r="Q73" s="37"/>
      <c r="R73" s="35"/>
      <c r="S73" s="37"/>
      <c r="T73" s="35"/>
      <c r="U73" s="37"/>
      <c r="V73" s="35"/>
      <c r="W73" s="37"/>
      <c r="X73" s="35"/>
      <c r="Y73" s="37"/>
      <c r="Z73" s="35"/>
      <c r="AA73" s="37"/>
      <c r="AB73" s="35"/>
      <c r="AC73" s="37"/>
      <c r="AD73" s="35"/>
      <c r="AE73" s="37"/>
      <c r="AF73" s="35"/>
      <c r="AG73" s="37"/>
      <c r="AH73" s="35"/>
      <c r="AI73" s="37"/>
      <c r="AJ73" s="35"/>
      <c r="AK73" s="39"/>
      <c r="AL73" s="183"/>
      <c r="AM73" s="184"/>
      <c r="AN73" t="str">
        <f t="shared" si="36"/>
        <v/>
      </c>
      <c r="CA73" s="29" t="str">
        <f t="shared" si="40"/>
        <v/>
      </c>
      <c r="CB73" s="29" t="str">
        <f t="shared" si="41"/>
        <v/>
      </c>
      <c r="CK73" s="30">
        <f t="shared" si="37"/>
        <v>0</v>
      </c>
      <c r="CL73" s="30">
        <f t="shared" si="38"/>
        <v>0</v>
      </c>
    </row>
    <row r="74" spans="1:90" x14ac:dyDescent="0.25">
      <c r="A74" s="810"/>
      <c r="B74" s="182" t="s">
        <v>84</v>
      </c>
      <c r="C74" s="32">
        <f t="shared" si="39"/>
        <v>0</v>
      </c>
      <c r="D74" s="33">
        <f t="shared" si="43"/>
        <v>0</v>
      </c>
      <c r="E74" s="34">
        <f t="shared" si="44"/>
        <v>0</v>
      </c>
      <c r="F74" s="200"/>
      <c r="G74" s="201"/>
      <c r="H74" s="35"/>
      <c r="I74" s="37"/>
      <c r="J74" s="35"/>
      <c r="K74" s="37"/>
      <c r="L74" s="35"/>
      <c r="M74" s="37"/>
      <c r="N74" s="35"/>
      <c r="O74" s="37"/>
      <c r="P74" s="35"/>
      <c r="Q74" s="37"/>
      <c r="R74" s="35"/>
      <c r="S74" s="37"/>
      <c r="T74" s="35"/>
      <c r="U74" s="37"/>
      <c r="V74" s="35"/>
      <c r="W74" s="37"/>
      <c r="X74" s="35"/>
      <c r="Y74" s="37"/>
      <c r="Z74" s="35"/>
      <c r="AA74" s="37"/>
      <c r="AB74" s="35"/>
      <c r="AC74" s="37"/>
      <c r="AD74" s="35"/>
      <c r="AE74" s="37"/>
      <c r="AF74" s="35"/>
      <c r="AG74" s="37"/>
      <c r="AH74" s="35"/>
      <c r="AI74" s="37"/>
      <c r="AJ74" s="35"/>
      <c r="AK74" s="39"/>
      <c r="AL74" s="183"/>
      <c r="AM74" s="184"/>
      <c r="AN74" t="str">
        <f t="shared" si="36"/>
        <v/>
      </c>
      <c r="CA74" s="29" t="str">
        <f t="shared" si="40"/>
        <v/>
      </c>
      <c r="CB74" s="29" t="str">
        <f t="shared" si="41"/>
        <v/>
      </c>
      <c r="CK74" s="30">
        <f t="shared" si="37"/>
        <v>0</v>
      </c>
      <c r="CL74" s="30">
        <f t="shared" si="38"/>
        <v>0</v>
      </c>
    </row>
    <row r="75" spans="1:90" x14ac:dyDescent="0.25">
      <c r="A75" s="810"/>
      <c r="B75" s="182" t="s">
        <v>42</v>
      </c>
      <c r="C75" s="32">
        <f t="shared" si="39"/>
        <v>0</v>
      </c>
      <c r="D75" s="33">
        <f t="shared" si="43"/>
        <v>0</v>
      </c>
      <c r="E75" s="34">
        <f t="shared" si="44"/>
        <v>0</v>
      </c>
      <c r="F75" s="200"/>
      <c r="G75" s="201"/>
      <c r="H75" s="35"/>
      <c r="I75" s="37"/>
      <c r="J75" s="35"/>
      <c r="K75" s="37"/>
      <c r="L75" s="35"/>
      <c r="M75" s="37"/>
      <c r="N75" s="35"/>
      <c r="O75" s="37"/>
      <c r="P75" s="35"/>
      <c r="Q75" s="37"/>
      <c r="R75" s="35"/>
      <c r="S75" s="37"/>
      <c r="T75" s="35"/>
      <c r="U75" s="37"/>
      <c r="V75" s="35"/>
      <c r="W75" s="37"/>
      <c r="X75" s="35"/>
      <c r="Y75" s="37"/>
      <c r="Z75" s="35"/>
      <c r="AA75" s="37"/>
      <c r="AB75" s="35"/>
      <c r="AC75" s="37"/>
      <c r="AD75" s="35"/>
      <c r="AE75" s="37"/>
      <c r="AF75" s="35"/>
      <c r="AG75" s="37"/>
      <c r="AH75" s="35"/>
      <c r="AI75" s="37"/>
      <c r="AJ75" s="35"/>
      <c r="AK75" s="39"/>
      <c r="AL75" s="183"/>
      <c r="AM75" s="184"/>
      <c r="AN75" t="str">
        <f t="shared" si="36"/>
        <v/>
      </c>
      <c r="CA75" s="29" t="str">
        <f t="shared" si="40"/>
        <v/>
      </c>
      <c r="CB75" s="29" t="str">
        <f t="shared" si="41"/>
        <v/>
      </c>
      <c r="CK75" s="30">
        <f t="shared" si="37"/>
        <v>0</v>
      </c>
      <c r="CL75" s="30">
        <f t="shared" si="38"/>
        <v>0</v>
      </c>
    </row>
    <row r="76" spans="1:90" x14ac:dyDescent="0.25">
      <c r="A76" s="1011"/>
      <c r="B76" s="185" t="s">
        <v>85</v>
      </c>
      <c r="C76" s="186">
        <f t="shared" si="39"/>
        <v>0</v>
      </c>
      <c r="D76" s="54">
        <f t="shared" si="43"/>
        <v>0</v>
      </c>
      <c r="E76" s="187">
        <f t="shared" si="44"/>
        <v>0</v>
      </c>
      <c r="F76" s="195"/>
      <c r="G76" s="196"/>
      <c r="H76" s="95"/>
      <c r="I76" s="96"/>
      <c r="J76" s="95"/>
      <c r="K76" s="96"/>
      <c r="L76" s="95"/>
      <c r="M76" s="96"/>
      <c r="N76" s="95"/>
      <c r="O76" s="96"/>
      <c r="P76" s="95"/>
      <c r="Q76" s="96"/>
      <c r="R76" s="95"/>
      <c r="S76" s="96"/>
      <c r="T76" s="95"/>
      <c r="U76" s="96"/>
      <c r="V76" s="95"/>
      <c r="W76" s="96"/>
      <c r="X76" s="95"/>
      <c r="Y76" s="96"/>
      <c r="Z76" s="95"/>
      <c r="AA76" s="96"/>
      <c r="AB76" s="95"/>
      <c r="AC76" s="96"/>
      <c r="AD76" s="95"/>
      <c r="AE76" s="96"/>
      <c r="AF76" s="95"/>
      <c r="AG76" s="96"/>
      <c r="AH76" s="95"/>
      <c r="AI76" s="96"/>
      <c r="AJ76" s="95"/>
      <c r="AK76" s="99"/>
      <c r="AL76" s="188"/>
      <c r="AM76" s="189"/>
      <c r="AN76" t="str">
        <f t="shared" si="36"/>
        <v/>
      </c>
      <c r="CA76" s="29" t="str">
        <f t="shared" si="40"/>
        <v/>
      </c>
      <c r="CB76" s="29" t="str">
        <f t="shared" si="41"/>
        <v/>
      </c>
      <c r="CK76" s="30">
        <f t="shared" si="37"/>
        <v>0</v>
      </c>
      <c r="CL76" s="30">
        <f t="shared" si="38"/>
        <v>0</v>
      </c>
    </row>
    <row r="77" spans="1:90" s="11" customFormat="1" ht="12" x14ac:dyDescent="0.2">
      <c r="A77" s="205" t="s">
        <v>91</v>
      </c>
      <c r="B77" s="206"/>
      <c r="C77" s="206"/>
      <c r="D77" s="556"/>
      <c r="E77" s="556"/>
      <c r="F77" s="556"/>
      <c r="G77" s="173"/>
      <c r="H77" s="173"/>
      <c r="I77" s="173"/>
    </row>
    <row r="78" spans="1:90" ht="15" customHeight="1" x14ac:dyDescent="0.25">
      <c r="A78" s="818" t="s">
        <v>92</v>
      </c>
      <c r="B78" s="813" t="s">
        <v>93</v>
      </c>
      <c r="C78" s="813"/>
      <c r="D78" s="813" t="s">
        <v>94</v>
      </c>
      <c r="E78" s="824"/>
      <c r="F78" s="812" t="s">
        <v>95</v>
      </c>
      <c r="G78" s="813"/>
      <c r="H78" s="812" t="s">
        <v>96</v>
      </c>
      <c r="I78" s="813"/>
    </row>
    <row r="79" spans="1:90" ht="21" x14ac:dyDescent="0.25">
      <c r="A79" s="1013"/>
      <c r="B79" s="208" t="s">
        <v>97</v>
      </c>
      <c r="C79" s="209" t="s">
        <v>98</v>
      </c>
      <c r="D79" s="208" t="s">
        <v>97</v>
      </c>
      <c r="E79" s="210" t="s">
        <v>98</v>
      </c>
      <c r="F79" s="211" t="s">
        <v>97</v>
      </c>
      <c r="G79" s="209" t="s">
        <v>98</v>
      </c>
      <c r="H79" s="211" t="s">
        <v>97</v>
      </c>
      <c r="I79" s="209" t="s">
        <v>98</v>
      </c>
    </row>
    <row r="80" spans="1:90" x14ac:dyDescent="0.25">
      <c r="A80" s="212" t="s">
        <v>99</v>
      </c>
      <c r="B80" s="213"/>
      <c r="C80" s="214"/>
      <c r="D80" s="213"/>
      <c r="E80" s="215"/>
      <c r="F80" s="216"/>
      <c r="G80" s="214"/>
      <c r="H80" s="216"/>
      <c r="I80" s="214"/>
    </row>
    <row r="81" spans="1:9" x14ac:dyDescent="0.25">
      <c r="A81" s="217" t="s">
        <v>100</v>
      </c>
      <c r="B81" s="218"/>
      <c r="C81" s="219"/>
      <c r="D81" s="218"/>
      <c r="E81" s="220"/>
      <c r="F81" s="221"/>
      <c r="G81" s="219"/>
      <c r="H81" s="221"/>
      <c r="I81" s="219"/>
    </row>
    <row r="82" spans="1:9" x14ac:dyDescent="0.25">
      <c r="A82" s="217" t="s">
        <v>101</v>
      </c>
      <c r="B82" s="218"/>
      <c r="C82" s="219"/>
      <c r="D82" s="218"/>
      <c r="E82" s="220"/>
      <c r="F82" s="221"/>
      <c r="G82" s="219"/>
      <c r="H82" s="221"/>
      <c r="I82" s="219"/>
    </row>
    <row r="83" spans="1:9" x14ac:dyDescent="0.25">
      <c r="A83" s="222" t="s">
        <v>102</v>
      </c>
      <c r="B83" s="95"/>
      <c r="C83" s="198"/>
      <c r="D83" s="95"/>
      <c r="E83" s="199"/>
      <c r="F83" s="102"/>
      <c r="G83" s="198"/>
      <c r="H83" s="102"/>
      <c r="I83" s="198"/>
    </row>
    <row r="84" spans="1:9" s="11" customFormat="1" ht="12" x14ac:dyDescent="0.2">
      <c r="A84" s="103" t="s">
        <v>103</v>
      </c>
      <c r="B84" s="547"/>
      <c r="C84" s="547"/>
      <c r="D84" s="547"/>
    </row>
    <row r="85" spans="1:9" ht="31.5" x14ac:dyDescent="0.25">
      <c r="A85" s="223" t="s">
        <v>104</v>
      </c>
      <c r="B85" s="224" t="s">
        <v>105</v>
      </c>
      <c r="C85" s="225" t="s">
        <v>106</v>
      </c>
      <c r="D85" s="226" t="s">
        <v>107</v>
      </c>
    </row>
    <row r="86" spans="1:9" x14ac:dyDescent="0.25">
      <c r="A86" s="227" t="s">
        <v>108</v>
      </c>
      <c r="B86" s="228">
        <v>18</v>
      </c>
      <c r="C86" s="229">
        <v>10</v>
      </c>
      <c r="D86" s="230">
        <v>10</v>
      </c>
    </row>
    <row r="87" spans="1:9" x14ac:dyDescent="0.25">
      <c r="A87" s="217" t="s">
        <v>109</v>
      </c>
      <c r="B87" s="231"/>
      <c r="C87" s="232"/>
      <c r="D87" s="233"/>
    </row>
    <row r="88" spans="1:9" x14ac:dyDescent="0.25">
      <c r="A88" s="217" t="s">
        <v>110</v>
      </c>
      <c r="B88" s="231"/>
      <c r="C88" s="232"/>
      <c r="D88" s="233"/>
    </row>
    <row r="89" spans="1:9" x14ac:dyDescent="0.25">
      <c r="A89" s="234" t="s">
        <v>111</v>
      </c>
      <c r="B89" s="231"/>
      <c r="C89" s="232"/>
      <c r="D89" s="233"/>
    </row>
    <row r="90" spans="1:9" ht="22.5" x14ac:dyDescent="0.25">
      <c r="A90" s="235" t="s">
        <v>112</v>
      </c>
      <c r="B90" s="231"/>
      <c r="C90" s="232"/>
      <c r="D90" s="233"/>
    </row>
    <row r="91" spans="1:9" ht="22.5" x14ac:dyDescent="0.25">
      <c r="A91" s="235" t="s">
        <v>113</v>
      </c>
      <c r="B91" s="236"/>
      <c r="C91" s="232"/>
      <c r="D91" s="233"/>
    </row>
    <row r="92" spans="1:9" ht="22.5" x14ac:dyDescent="0.25">
      <c r="A92" s="235" t="s">
        <v>114</v>
      </c>
      <c r="B92" s="231"/>
      <c r="C92" s="232"/>
      <c r="D92" s="233"/>
    </row>
    <row r="93" spans="1:9" x14ac:dyDescent="0.25">
      <c r="A93" s="237" t="s">
        <v>115</v>
      </c>
      <c r="B93" s="238"/>
      <c r="C93" s="239"/>
      <c r="D93" s="240"/>
    </row>
    <row r="94" spans="1:9" s="11" customFormat="1" ht="12" x14ac:dyDescent="0.2">
      <c r="A94" s="550" t="s">
        <v>116</v>
      </c>
      <c r="B94" s="155"/>
      <c r="C94" s="155"/>
      <c r="D94" s="155"/>
      <c r="E94" s="8"/>
      <c r="F94" s="155"/>
    </row>
    <row r="95" spans="1:9" ht="15" customHeight="1" x14ac:dyDescent="0.25">
      <c r="A95" s="772" t="s">
        <v>117</v>
      </c>
      <c r="B95" s="814" t="s">
        <v>118</v>
      </c>
      <c r="C95" s="816" t="s">
        <v>119</v>
      </c>
      <c r="D95" s="801" t="s">
        <v>120</v>
      </c>
      <c r="E95" s="806" t="s">
        <v>121</v>
      </c>
      <c r="F95" s="812"/>
    </row>
    <row r="96" spans="1:9" x14ac:dyDescent="0.25">
      <c r="A96" s="996"/>
      <c r="B96" s="1012"/>
      <c r="C96" s="817"/>
      <c r="D96" s="1010"/>
      <c r="E96" s="208" t="s">
        <v>122</v>
      </c>
      <c r="F96" s="241" t="s">
        <v>123</v>
      </c>
    </row>
    <row r="97" spans="1:16" x14ac:dyDescent="0.25">
      <c r="A97" s="242" t="s">
        <v>124</v>
      </c>
      <c r="B97" s="35">
        <v>11</v>
      </c>
      <c r="C97" s="41">
        <v>1</v>
      </c>
      <c r="D97" s="22">
        <v>12</v>
      </c>
      <c r="E97" s="21"/>
      <c r="F97" s="22"/>
    </row>
    <row r="98" spans="1:16" x14ac:dyDescent="0.25">
      <c r="A98" s="243" t="s">
        <v>125</v>
      </c>
      <c r="B98" s="35"/>
      <c r="C98" s="41"/>
      <c r="D98" s="36"/>
      <c r="E98" s="35"/>
      <c r="F98" s="36"/>
    </row>
    <row r="99" spans="1:16" x14ac:dyDescent="0.25">
      <c r="A99" s="243" t="s">
        <v>126</v>
      </c>
      <c r="B99" s="35"/>
      <c r="C99" s="41"/>
      <c r="D99" s="36"/>
      <c r="E99" s="35"/>
      <c r="F99" s="36"/>
    </row>
    <row r="100" spans="1:16" x14ac:dyDescent="0.25">
      <c r="A100" s="243" t="s">
        <v>127</v>
      </c>
      <c r="B100" s="35"/>
      <c r="C100" s="41"/>
      <c r="D100" s="36"/>
      <c r="E100" s="35"/>
      <c r="F100" s="36"/>
    </row>
    <row r="101" spans="1:16" x14ac:dyDescent="0.25">
      <c r="A101" s="243" t="s">
        <v>128</v>
      </c>
      <c r="B101" s="35"/>
      <c r="C101" s="41"/>
      <c r="D101" s="36"/>
      <c r="E101" s="35"/>
      <c r="F101" s="36"/>
    </row>
    <row r="102" spans="1:16" x14ac:dyDescent="0.25">
      <c r="A102" s="244" t="s">
        <v>48</v>
      </c>
      <c r="B102" s="245">
        <f>SUM(B97:B101)</f>
        <v>11</v>
      </c>
      <c r="C102" s="246">
        <f>SUM(C97:C101)</f>
        <v>1</v>
      </c>
      <c r="D102" s="247">
        <f>SUM(D97:D101)</f>
        <v>12</v>
      </c>
      <c r="E102" s="245">
        <f>SUM(E97:E101)</f>
        <v>0</v>
      </c>
      <c r="F102" s="248">
        <f>SUM(F97:F101)</f>
        <v>0</v>
      </c>
    </row>
    <row r="103" spans="1:16" x14ac:dyDescent="0.25">
      <c r="A103" s="550" t="s">
        <v>129</v>
      </c>
      <c r="B103" s="155"/>
      <c r="C103" s="155"/>
      <c r="D103" s="155"/>
      <c r="E103" s="8"/>
      <c r="F103" s="155"/>
    </row>
    <row r="104" spans="1:16" ht="15" customHeight="1" x14ac:dyDescent="0.25">
      <c r="A104" s="772" t="s">
        <v>130</v>
      </c>
      <c r="B104" s="814" t="s">
        <v>118</v>
      </c>
      <c r="C104" s="801" t="s">
        <v>119</v>
      </c>
      <c r="D104" s="799" t="s">
        <v>120</v>
      </c>
      <c r="E104" s="820" t="s">
        <v>8</v>
      </c>
      <c r="F104" s="822" t="s">
        <v>9</v>
      </c>
    </row>
    <row r="105" spans="1:16" x14ac:dyDescent="0.25">
      <c r="A105" s="996"/>
      <c r="B105" s="1012"/>
      <c r="C105" s="1010"/>
      <c r="D105" s="1009"/>
      <c r="E105" s="1014"/>
      <c r="F105" s="823"/>
    </row>
    <row r="106" spans="1:16" x14ac:dyDescent="0.25">
      <c r="A106" s="242" t="s">
        <v>131</v>
      </c>
      <c r="B106" s="21"/>
      <c r="C106" s="36"/>
      <c r="D106" s="249"/>
      <c r="E106" s="26"/>
      <c r="F106" s="22"/>
    </row>
    <row r="107" spans="1:16" ht="21" x14ac:dyDescent="0.25">
      <c r="A107" s="243" t="s">
        <v>132</v>
      </c>
      <c r="B107" s="35"/>
      <c r="C107" s="36"/>
      <c r="D107" s="250"/>
      <c r="E107" s="40"/>
      <c r="F107" s="36"/>
    </row>
    <row r="108" spans="1:16" x14ac:dyDescent="0.25">
      <c r="A108" s="243" t="s">
        <v>133</v>
      </c>
      <c r="B108" s="35">
        <v>41</v>
      </c>
      <c r="C108" s="36">
        <v>10</v>
      </c>
      <c r="D108" s="250">
        <v>51</v>
      </c>
      <c r="E108" s="42"/>
      <c r="F108" s="36"/>
    </row>
    <row r="109" spans="1:16" x14ac:dyDescent="0.25">
      <c r="A109" s="244" t="s">
        <v>48</v>
      </c>
      <c r="B109" s="245">
        <f>SUM(B106:B108)</f>
        <v>41</v>
      </c>
      <c r="C109" s="247">
        <f>SUM(C106:C108)</f>
        <v>10</v>
      </c>
      <c r="D109" s="251">
        <f>SUM(D106:D108)</f>
        <v>51</v>
      </c>
      <c r="E109" s="252">
        <f>SUM(E106:E108)</f>
        <v>0</v>
      </c>
      <c r="F109" s="248">
        <f>SUM(F106:F108)</f>
        <v>0</v>
      </c>
    </row>
    <row r="110" spans="1:16" s="11" customFormat="1" ht="12" x14ac:dyDescent="0.2">
      <c r="A110" s="586" t="s">
        <v>134</v>
      </c>
      <c r="B110" s="10"/>
      <c r="C110" s="10"/>
      <c r="D110" s="10"/>
      <c r="E110" s="587"/>
      <c r="F110" s="588"/>
      <c r="G110" s="587"/>
      <c r="H110" s="587"/>
      <c r="I110" s="587"/>
      <c r="J110" s="587"/>
      <c r="K110" s="587"/>
      <c r="L110" s="587"/>
      <c r="M110" s="587"/>
      <c r="N110" s="155"/>
      <c r="O110" s="155"/>
      <c r="P110" s="155"/>
    </row>
    <row r="111" spans="1:16" ht="15" customHeight="1" x14ac:dyDescent="0.25">
      <c r="A111" s="752" t="s">
        <v>3</v>
      </c>
      <c r="B111" s="755" t="s">
        <v>5</v>
      </c>
      <c r="C111" s="756"/>
      <c r="D111" s="757"/>
      <c r="E111" s="761" t="s">
        <v>6</v>
      </c>
      <c r="F111" s="762"/>
      <c r="G111" s="762"/>
      <c r="H111" s="762"/>
      <c r="I111" s="762"/>
      <c r="J111" s="762"/>
      <c r="K111" s="762"/>
      <c r="L111" s="762"/>
      <c r="M111" s="762"/>
      <c r="N111" s="256"/>
      <c r="O111" s="757" t="s">
        <v>10</v>
      </c>
      <c r="P111" s="757" t="s">
        <v>11</v>
      </c>
    </row>
    <row r="112" spans="1:16" x14ac:dyDescent="0.25">
      <c r="A112" s="753"/>
      <c r="B112" s="1016"/>
      <c r="C112" s="1017"/>
      <c r="D112" s="1018"/>
      <c r="E112" s="761" t="s">
        <v>15</v>
      </c>
      <c r="F112" s="775"/>
      <c r="G112" s="761" t="s">
        <v>16</v>
      </c>
      <c r="H112" s="775"/>
      <c r="I112" s="761" t="s">
        <v>17</v>
      </c>
      <c r="J112" s="775"/>
      <c r="K112" s="761" t="s">
        <v>18</v>
      </c>
      <c r="L112" s="775"/>
      <c r="M112" s="761" t="s">
        <v>19</v>
      </c>
      <c r="N112" s="763"/>
      <c r="O112" s="779"/>
      <c r="P112" s="779"/>
    </row>
    <row r="113" spans="1:90" x14ac:dyDescent="0.25">
      <c r="A113" s="1015"/>
      <c r="B113" s="257" t="s">
        <v>34</v>
      </c>
      <c r="C113" s="258" t="s">
        <v>35</v>
      </c>
      <c r="D113" s="589" t="s">
        <v>36</v>
      </c>
      <c r="E113" s="15" t="s">
        <v>35</v>
      </c>
      <c r="F113" s="107" t="s">
        <v>36</v>
      </c>
      <c r="G113" s="15" t="s">
        <v>35</v>
      </c>
      <c r="H113" s="107" t="s">
        <v>36</v>
      </c>
      <c r="I113" s="15" t="s">
        <v>35</v>
      </c>
      <c r="J113" s="107" t="s">
        <v>36</v>
      </c>
      <c r="K113" s="15" t="s">
        <v>35</v>
      </c>
      <c r="L113" s="107" t="s">
        <v>36</v>
      </c>
      <c r="M113" s="15" t="s">
        <v>35</v>
      </c>
      <c r="N113" s="109" t="s">
        <v>36</v>
      </c>
      <c r="O113" s="1018"/>
      <c r="P113" s="1018"/>
    </row>
    <row r="114" spans="1:90" x14ac:dyDescent="0.25">
      <c r="A114" s="90" t="s">
        <v>135</v>
      </c>
      <c r="B114" s="18">
        <f>SUM(C114:D114)</f>
        <v>0</v>
      </c>
      <c r="C114" s="260">
        <f t="shared" ref="C114:D116" si="45">SUM(E114+G114+I114+K114+M114)</f>
        <v>0</v>
      </c>
      <c r="D114" s="20">
        <f>SUM(F114+H114+J114+L114+N114)</f>
        <v>0</v>
      </c>
      <c r="E114" s="229"/>
      <c r="F114" s="230"/>
      <c r="G114" s="229"/>
      <c r="H114" s="230"/>
      <c r="I114" s="229"/>
      <c r="J114" s="261"/>
      <c r="K114" s="229"/>
      <c r="L114" s="261"/>
      <c r="M114" s="262"/>
      <c r="N114" s="263"/>
      <c r="O114" s="230"/>
      <c r="P114" s="230"/>
      <c r="Q114" t="str">
        <f>CA114&amp;CB114</f>
        <v/>
      </c>
      <c r="CA114" s="29" t="str">
        <f>IF(AND($B114&gt;0,O114="")," * No olvide digitar la variable Pueblos Originarios. Digite cero si no tiene.",IF(O114&gt;$B114,"* La variable Pueblos Originarios no puede ser mayor al Total Ambos Sexos.",""))</f>
        <v/>
      </c>
      <c r="CB114" s="29" t="str">
        <f>IF(AND($B114&gt;0,P114="")," * No olvide digitar la variable Migrantes. Digite cero si no tiene.",IF(P114&gt;$B114,"* La variable Migrantes no puede ser mayor al Total Ambos Sexos.",""))</f>
        <v/>
      </c>
      <c r="CK114" s="30">
        <f>IF(AND(B114&gt;0,O114=""),1,IF(O114&gt;B114,1,0))</f>
        <v>0</v>
      </c>
      <c r="CL114" s="30">
        <f>IF(AND(B114&gt;0,P114=""),1,IF(P114&gt;B114,1,0))</f>
        <v>0</v>
      </c>
    </row>
    <row r="115" spans="1:90" ht="21" x14ac:dyDescent="0.25">
      <c r="A115" s="243" t="s">
        <v>136</v>
      </c>
      <c r="B115" s="32">
        <f>SUM(C115:D115)</f>
        <v>0</v>
      </c>
      <c r="C115" s="264">
        <f t="shared" si="45"/>
        <v>0</v>
      </c>
      <c r="D115" s="34">
        <f t="shared" si="45"/>
        <v>0</v>
      </c>
      <c r="E115" s="232"/>
      <c r="F115" s="233"/>
      <c r="G115" s="232"/>
      <c r="H115" s="233"/>
      <c r="I115" s="232"/>
      <c r="J115" s="233"/>
      <c r="K115" s="232"/>
      <c r="L115" s="233"/>
      <c r="M115" s="265"/>
      <c r="N115" s="266"/>
      <c r="O115" s="233"/>
      <c r="P115" s="233"/>
      <c r="Q115" t="str">
        <f>CA115&amp;CB115</f>
        <v/>
      </c>
      <c r="CA115" s="29" t="str">
        <f t="shared" ref="CA115:CA116" si="46">IF(AND($B115&gt;0,O115="")," * No olvide digitar la variable Pueblos Originarios. Digite cero si no tiene.",IF(O115&gt;$B115,"* La variable Pueblos Originarios no puede ser mayor al Total Ambos Sexos.",""))</f>
        <v/>
      </c>
      <c r="CB115" s="29" t="str">
        <f t="shared" ref="CB115:CB116" si="47">IF(AND($B115&gt;0,P115="")," * No olvide digitar la variable Migrantes. Digite cero si no tiene.",IF(P115&gt;$B115,"* La variable Migrantes no puede ser mayor al Total Ambos Sexos.",""))</f>
        <v/>
      </c>
      <c r="CK115" s="30">
        <f>IF(AND(B115&gt;0,O115=""),1,IF(O115&gt;B115,1,0))</f>
        <v>0</v>
      </c>
      <c r="CL115" s="30">
        <f>IF(AND(B115&gt;0,P115=""),1,IF(P115&gt;B115,1,0))</f>
        <v>0</v>
      </c>
    </row>
    <row r="116" spans="1:90" ht="21" x14ac:dyDescent="0.25">
      <c r="A116" s="590" t="s">
        <v>137</v>
      </c>
      <c r="B116" s="591">
        <f>SUM(C116:D116)</f>
        <v>0</v>
      </c>
      <c r="C116" s="592">
        <f t="shared" si="45"/>
        <v>0</v>
      </c>
      <c r="D116" s="593">
        <f t="shared" si="45"/>
        <v>0</v>
      </c>
      <c r="E116" s="594"/>
      <c r="F116" s="595"/>
      <c r="G116" s="594"/>
      <c r="H116" s="273"/>
      <c r="I116" s="594"/>
      <c r="J116" s="595"/>
      <c r="K116" s="594"/>
      <c r="L116" s="595"/>
      <c r="M116" s="596"/>
      <c r="N116" s="275"/>
      <c r="O116" s="595"/>
      <c r="P116" s="595"/>
      <c r="Q116" t="str">
        <f>CA116&amp;CB116</f>
        <v/>
      </c>
      <c r="CA116" s="29" t="str">
        <f t="shared" si="46"/>
        <v/>
      </c>
      <c r="CB116" s="29" t="str">
        <f t="shared" si="47"/>
        <v/>
      </c>
      <c r="CK116" s="30">
        <f>IF(AND(B116&gt;0,O116=""),1,IF(O116&gt;B116,1,0))</f>
        <v>0</v>
      </c>
      <c r="CL116" s="30">
        <f>IF(AND(B116&gt;0,P116=""),1,IF(P116&gt;B116,1,0))</f>
        <v>0</v>
      </c>
    </row>
    <row r="117" spans="1:90" s="11" customFormat="1" ht="12" x14ac:dyDescent="0.2">
      <c r="A117" s="5" t="s">
        <v>138</v>
      </c>
      <c r="D117" s="10"/>
    </row>
    <row r="118" spans="1:90" ht="15" customHeight="1" x14ac:dyDescent="0.25">
      <c r="A118" s="772" t="s">
        <v>139</v>
      </c>
      <c r="B118" s="767" t="s">
        <v>140</v>
      </c>
      <c r="C118" s="831"/>
      <c r="D118" s="769"/>
      <c r="E118" s="832" t="s">
        <v>141</v>
      </c>
    </row>
    <row r="119" spans="1:90" x14ac:dyDescent="0.25">
      <c r="A119" s="1019"/>
      <c r="B119" s="257" t="s">
        <v>142</v>
      </c>
      <c r="C119" s="276" t="s">
        <v>143</v>
      </c>
      <c r="D119" s="277" t="s">
        <v>144</v>
      </c>
      <c r="E119" s="833"/>
    </row>
    <row r="120" spans="1:90" x14ac:dyDescent="0.25">
      <c r="A120" s="244" t="s">
        <v>48</v>
      </c>
      <c r="B120" s="278"/>
      <c r="C120" s="279"/>
      <c r="D120" s="280"/>
      <c r="E120" s="281"/>
    </row>
    <row r="121" spans="1:90" s="11" customFormat="1" ht="12" x14ac:dyDescent="0.2">
      <c r="A121" s="586" t="s">
        <v>145</v>
      </c>
      <c r="B121" s="10"/>
      <c r="C121" s="10"/>
      <c r="D121" s="8"/>
      <c r="E121" s="8"/>
      <c r="F121" s="8"/>
      <c r="G121" s="8"/>
      <c r="H121" s="587"/>
      <c r="I121" s="587"/>
      <c r="J121" s="587"/>
    </row>
    <row r="122" spans="1:90" x14ac:dyDescent="0.25">
      <c r="A122" s="752" t="s">
        <v>3</v>
      </c>
      <c r="B122" s="755" t="s">
        <v>5</v>
      </c>
      <c r="C122" s="756"/>
      <c r="D122" s="757"/>
      <c r="E122" s="829" t="s">
        <v>146</v>
      </c>
      <c r="F122" s="829"/>
      <c r="G122" s="829" t="s">
        <v>147</v>
      </c>
      <c r="H122" s="829"/>
      <c r="I122" s="829" t="s">
        <v>148</v>
      </c>
      <c r="J122" s="829"/>
    </row>
    <row r="123" spans="1:90" x14ac:dyDescent="0.25">
      <c r="A123" s="1015"/>
      <c r="B123" s="257" t="s">
        <v>34</v>
      </c>
      <c r="C123" s="276" t="s">
        <v>35</v>
      </c>
      <c r="D123" s="107" t="s">
        <v>36</v>
      </c>
      <c r="E123" s="15" t="s">
        <v>35</v>
      </c>
      <c r="F123" s="107" t="s">
        <v>36</v>
      </c>
      <c r="G123" s="15" t="s">
        <v>35</v>
      </c>
      <c r="H123" s="107" t="s">
        <v>36</v>
      </c>
      <c r="I123" s="15" t="s">
        <v>35</v>
      </c>
      <c r="J123" s="107" t="s">
        <v>36</v>
      </c>
    </row>
    <row r="124" spans="1:90" ht="21" x14ac:dyDescent="0.25">
      <c r="A124" s="115" t="s">
        <v>149</v>
      </c>
      <c r="B124" s="18">
        <f>SUM(C124:D124)</f>
        <v>0</v>
      </c>
      <c r="C124" s="260">
        <f>+E124+G124+I124</f>
        <v>0</v>
      </c>
      <c r="D124" s="20">
        <f>+F124+H124+J124</f>
        <v>0</v>
      </c>
      <c r="E124" s="229"/>
      <c r="F124" s="230"/>
      <c r="G124" s="229"/>
      <c r="H124" s="230"/>
      <c r="I124" s="229"/>
      <c r="J124" s="261"/>
    </row>
    <row r="125" spans="1:90" ht="21" x14ac:dyDescent="0.25">
      <c r="A125" s="282" t="s">
        <v>150</v>
      </c>
      <c r="B125" s="283">
        <f>SUM(C125:D125)</f>
        <v>0</v>
      </c>
      <c r="C125" s="284">
        <f t="shared" ref="C125:D126" si="48">+E125+G125+I125</f>
        <v>0</v>
      </c>
      <c r="D125" s="285">
        <f t="shared" si="48"/>
        <v>0</v>
      </c>
      <c r="E125" s="286"/>
      <c r="F125" s="287"/>
      <c r="G125" s="286"/>
      <c r="H125" s="287"/>
      <c r="I125" s="286"/>
      <c r="J125" s="288"/>
    </row>
    <row r="126" spans="1:90" ht="31.5" x14ac:dyDescent="0.25">
      <c r="A126" s="147" t="s">
        <v>151</v>
      </c>
      <c r="B126" s="591">
        <f>SUM(C126:D126)</f>
        <v>0</v>
      </c>
      <c r="C126" s="592">
        <f t="shared" si="48"/>
        <v>0</v>
      </c>
      <c r="D126" s="593">
        <f t="shared" si="48"/>
        <v>0</v>
      </c>
      <c r="E126" s="594"/>
      <c r="F126" s="595"/>
      <c r="G126" s="594"/>
      <c r="H126" s="273"/>
      <c r="I126" s="594"/>
      <c r="J126" s="595"/>
    </row>
    <row r="127" spans="1:90" s="11" customFormat="1" ht="12" x14ac:dyDescent="0.2">
      <c r="A127" s="586" t="s">
        <v>152</v>
      </c>
      <c r="B127" s="289"/>
      <c r="C127" s="290"/>
      <c r="D127" s="290"/>
      <c r="E127" s="8"/>
      <c r="F127" s="597"/>
      <c r="G127" s="598"/>
      <c r="H127" s="598"/>
    </row>
    <row r="128" spans="1:90" ht="15" customHeight="1" x14ac:dyDescent="0.25">
      <c r="A128" s="757" t="s">
        <v>3</v>
      </c>
      <c r="B128" s="752" t="s">
        <v>48</v>
      </c>
      <c r="C128" s="755" t="s">
        <v>153</v>
      </c>
      <c r="D128" s="757"/>
      <c r="E128" s="755" t="s">
        <v>154</v>
      </c>
      <c r="F128" s="757"/>
      <c r="G128" s="761" t="s">
        <v>155</v>
      </c>
      <c r="H128" s="762"/>
      <c r="I128" s="775"/>
    </row>
    <row r="129" spans="1:93" ht="42" x14ac:dyDescent="0.25">
      <c r="A129" s="1018"/>
      <c r="B129" s="1015"/>
      <c r="C129" s="15" t="s">
        <v>35</v>
      </c>
      <c r="D129" s="293" t="s">
        <v>36</v>
      </c>
      <c r="E129" s="160" t="s">
        <v>156</v>
      </c>
      <c r="F129" s="107" t="s">
        <v>157</v>
      </c>
      <c r="G129" s="160" t="s">
        <v>158</v>
      </c>
      <c r="H129" s="106" t="s">
        <v>159</v>
      </c>
      <c r="I129" s="107" t="s">
        <v>160</v>
      </c>
    </row>
    <row r="130" spans="1:93" x14ac:dyDescent="0.25">
      <c r="A130" s="294" t="s">
        <v>161</v>
      </c>
      <c r="B130" s="295">
        <f>SUM(C130:D130)</f>
        <v>0</v>
      </c>
      <c r="C130" s="296"/>
      <c r="D130" s="297"/>
      <c r="E130" s="296"/>
      <c r="F130" s="298"/>
      <c r="G130" s="296"/>
      <c r="H130" s="296"/>
      <c r="I130" s="298"/>
    </row>
    <row r="131" spans="1:93" s="11" customFormat="1" ht="12" x14ac:dyDescent="0.2">
      <c r="A131" s="299" t="s">
        <v>162</v>
      </c>
      <c r="C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</row>
    <row r="132" spans="1:93" ht="15" customHeight="1" x14ac:dyDescent="0.25">
      <c r="A132" s="752" t="s">
        <v>3</v>
      </c>
      <c r="B132" s="752" t="s">
        <v>4</v>
      </c>
      <c r="C132" s="755" t="s">
        <v>5</v>
      </c>
      <c r="D132" s="756"/>
      <c r="E132" s="757"/>
      <c r="F132" s="761" t="s">
        <v>6</v>
      </c>
      <c r="G132" s="762"/>
      <c r="H132" s="762"/>
      <c r="I132" s="762"/>
      <c r="J132" s="762"/>
      <c r="K132" s="762"/>
      <c r="L132" s="762"/>
      <c r="M132" s="762"/>
      <c r="N132" s="762"/>
      <c r="O132" s="762"/>
      <c r="P132" s="762"/>
      <c r="Q132" s="762"/>
      <c r="R132" s="762"/>
      <c r="S132" s="762"/>
      <c r="T132" s="762"/>
      <c r="U132" s="762"/>
      <c r="V132" s="762"/>
      <c r="W132" s="762"/>
      <c r="X132" s="762"/>
      <c r="Y132" s="762"/>
      <c r="Z132" s="762"/>
      <c r="AA132" s="762"/>
      <c r="AB132" s="762"/>
      <c r="AC132" s="762"/>
      <c r="AD132" s="762"/>
      <c r="AE132" s="762"/>
      <c r="AF132" s="762"/>
      <c r="AG132" s="762"/>
      <c r="AH132" s="762"/>
      <c r="AI132" s="762"/>
      <c r="AJ132" s="762"/>
      <c r="AK132" s="762"/>
      <c r="AL132" s="762"/>
      <c r="AM132" s="763"/>
      <c r="AN132" s="764" t="s">
        <v>7</v>
      </c>
      <c r="AO132" s="776" t="s">
        <v>163</v>
      </c>
      <c r="AP132" s="776" t="s">
        <v>9</v>
      </c>
      <c r="AQ132" s="776" t="s">
        <v>10</v>
      </c>
      <c r="AR132" s="757" t="s">
        <v>11</v>
      </c>
    </row>
    <row r="133" spans="1:93" x14ac:dyDescent="0.25">
      <c r="A133" s="753"/>
      <c r="B133" s="753"/>
      <c r="C133" s="1016"/>
      <c r="D133" s="1017"/>
      <c r="E133" s="1018"/>
      <c r="F133" s="761" t="s">
        <v>15</v>
      </c>
      <c r="G133" s="775"/>
      <c r="H133" s="761" t="s">
        <v>16</v>
      </c>
      <c r="I133" s="775"/>
      <c r="J133" s="761" t="s">
        <v>17</v>
      </c>
      <c r="K133" s="775"/>
      <c r="L133" s="761" t="s">
        <v>18</v>
      </c>
      <c r="M133" s="775"/>
      <c r="N133" s="761" t="s">
        <v>19</v>
      </c>
      <c r="O133" s="775"/>
      <c r="P133" s="767" t="s">
        <v>20</v>
      </c>
      <c r="Q133" s="768"/>
      <c r="R133" s="767" t="s">
        <v>21</v>
      </c>
      <c r="S133" s="768"/>
      <c r="T133" s="767" t="s">
        <v>22</v>
      </c>
      <c r="U133" s="768"/>
      <c r="V133" s="767" t="s">
        <v>23</v>
      </c>
      <c r="W133" s="768"/>
      <c r="X133" s="767" t="s">
        <v>24</v>
      </c>
      <c r="Y133" s="768"/>
      <c r="Z133" s="767" t="s">
        <v>25</v>
      </c>
      <c r="AA133" s="768"/>
      <c r="AB133" s="767" t="s">
        <v>26</v>
      </c>
      <c r="AC133" s="768"/>
      <c r="AD133" s="767" t="s">
        <v>27</v>
      </c>
      <c r="AE133" s="768"/>
      <c r="AF133" s="767" t="s">
        <v>28</v>
      </c>
      <c r="AG133" s="768"/>
      <c r="AH133" s="767" t="s">
        <v>29</v>
      </c>
      <c r="AI133" s="768"/>
      <c r="AJ133" s="767" t="s">
        <v>30</v>
      </c>
      <c r="AK133" s="768"/>
      <c r="AL133" s="767" t="s">
        <v>164</v>
      </c>
      <c r="AM133" s="769"/>
      <c r="AN133" s="765"/>
      <c r="AO133" s="777"/>
      <c r="AP133" s="777"/>
      <c r="AQ133" s="777"/>
      <c r="AR133" s="779"/>
    </row>
    <row r="134" spans="1:93" x14ac:dyDescent="0.25">
      <c r="A134" s="1015"/>
      <c r="B134" s="1015"/>
      <c r="C134" s="12" t="s">
        <v>34</v>
      </c>
      <c r="D134" s="13" t="s">
        <v>35</v>
      </c>
      <c r="E134" s="14" t="s">
        <v>36</v>
      </c>
      <c r="F134" s="15" t="s">
        <v>35</v>
      </c>
      <c r="G134" s="14" t="s">
        <v>36</v>
      </c>
      <c r="H134" s="15" t="s">
        <v>35</v>
      </c>
      <c r="I134" s="14" t="s">
        <v>36</v>
      </c>
      <c r="J134" s="15" t="s">
        <v>35</v>
      </c>
      <c r="K134" s="14" t="s">
        <v>36</v>
      </c>
      <c r="L134" s="15" t="s">
        <v>35</v>
      </c>
      <c r="M134" s="14" t="s">
        <v>36</v>
      </c>
      <c r="N134" s="15" t="s">
        <v>35</v>
      </c>
      <c r="O134" s="14" t="s">
        <v>36</v>
      </c>
      <c r="P134" s="15" t="s">
        <v>35</v>
      </c>
      <c r="Q134" s="14" t="s">
        <v>36</v>
      </c>
      <c r="R134" s="15" t="s">
        <v>35</v>
      </c>
      <c r="S134" s="14" t="s">
        <v>36</v>
      </c>
      <c r="T134" s="15" t="s">
        <v>35</v>
      </c>
      <c r="U134" s="14" t="s">
        <v>36</v>
      </c>
      <c r="V134" s="15" t="s">
        <v>35</v>
      </c>
      <c r="W134" s="14" t="s">
        <v>36</v>
      </c>
      <c r="X134" s="15" t="s">
        <v>35</v>
      </c>
      <c r="Y134" s="14" t="s">
        <v>36</v>
      </c>
      <c r="Z134" s="15" t="s">
        <v>35</v>
      </c>
      <c r="AA134" s="14" t="s">
        <v>36</v>
      </c>
      <c r="AB134" s="15" t="s">
        <v>35</v>
      </c>
      <c r="AC134" s="14" t="s">
        <v>36</v>
      </c>
      <c r="AD134" s="15" t="s">
        <v>35</v>
      </c>
      <c r="AE134" s="14" t="s">
        <v>36</v>
      </c>
      <c r="AF134" s="15" t="s">
        <v>35</v>
      </c>
      <c r="AG134" s="14" t="s">
        <v>36</v>
      </c>
      <c r="AH134" s="15" t="s">
        <v>35</v>
      </c>
      <c r="AI134" s="14" t="s">
        <v>36</v>
      </c>
      <c r="AJ134" s="15" t="s">
        <v>35</v>
      </c>
      <c r="AK134" s="14" t="s">
        <v>36</v>
      </c>
      <c r="AL134" s="15" t="s">
        <v>35</v>
      </c>
      <c r="AM134" s="16" t="s">
        <v>36</v>
      </c>
      <c r="AN134" s="766"/>
      <c r="AO134" s="778"/>
      <c r="AP134" s="778"/>
      <c r="AQ134" s="778"/>
      <c r="AR134" s="995"/>
    </row>
    <row r="135" spans="1:93" x14ac:dyDescent="0.25">
      <c r="A135" s="836" t="s">
        <v>165</v>
      </c>
      <c r="B135" s="300" t="s">
        <v>166</v>
      </c>
      <c r="C135" s="301">
        <f>SUM(D135+E135)</f>
        <v>78</v>
      </c>
      <c r="D135" s="302">
        <f t="shared" ref="D135:E138" si="49">SUM(F135+H135+J135+L135+N135+P135+R135+T135+V135+X135+Z135+AB135+AD135+AF135+AH135+AJ135+AL135)</f>
        <v>36</v>
      </c>
      <c r="E135" s="303">
        <f t="shared" si="49"/>
        <v>42</v>
      </c>
      <c r="F135" s="21"/>
      <c r="G135" s="23"/>
      <c r="H135" s="21">
        <v>3</v>
      </c>
      <c r="I135" s="23">
        <v>1</v>
      </c>
      <c r="J135" s="21">
        <v>3</v>
      </c>
      <c r="K135" s="23">
        <v>3</v>
      </c>
      <c r="L135" s="21">
        <v>6</v>
      </c>
      <c r="M135" s="23">
        <v>7</v>
      </c>
      <c r="N135" s="21">
        <v>3</v>
      </c>
      <c r="O135" s="23">
        <v>7</v>
      </c>
      <c r="P135" s="21">
        <v>2</v>
      </c>
      <c r="Q135" s="23"/>
      <c r="R135" s="21">
        <v>1</v>
      </c>
      <c r="S135" s="23">
        <v>4</v>
      </c>
      <c r="T135" s="21">
        <v>1</v>
      </c>
      <c r="U135" s="23">
        <v>5</v>
      </c>
      <c r="V135" s="21">
        <v>1</v>
      </c>
      <c r="W135" s="23">
        <v>6</v>
      </c>
      <c r="X135" s="21">
        <v>1</v>
      </c>
      <c r="Y135" s="23">
        <v>4</v>
      </c>
      <c r="Z135" s="21">
        <v>3</v>
      </c>
      <c r="AA135" s="23">
        <v>2</v>
      </c>
      <c r="AB135" s="21">
        <v>1</v>
      </c>
      <c r="AC135" s="23">
        <v>1</v>
      </c>
      <c r="AD135" s="21">
        <v>6</v>
      </c>
      <c r="AE135" s="23">
        <v>1</v>
      </c>
      <c r="AF135" s="21">
        <v>3</v>
      </c>
      <c r="AG135" s="23">
        <v>1</v>
      </c>
      <c r="AH135" s="21">
        <v>1</v>
      </c>
      <c r="AI135" s="23"/>
      <c r="AJ135" s="21">
        <v>1</v>
      </c>
      <c r="AK135" s="23"/>
      <c r="AL135" s="21"/>
      <c r="AM135" s="25"/>
      <c r="AN135" s="26">
        <v>78</v>
      </c>
      <c r="AO135" s="27">
        <v>0</v>
      </c>
      <c r="AP135" s="27">
        <v>0</v>
      </c>
      <c r="AQ135" s="27">
        <v>0</v>
      </c>
      <c r="AR135" s="22">
        <v>0</v>
      </c>
      <c r="AS135" t="str">
        <f>CA135&amp;CB135&amp;CC135&amp;CD135&amp;CE135&amp;CF135&amp;CG135</f>
        <v/>
      </c>
      <c r="CA135" s="29" t="str">
        <f>IF(AND($C135&gt;0,AN135="")," No olvide digitar la variable Beneficiarios. Digite cero si no tiene.",IF(AN135&gt;$C135," *  La variable Beneficiarios no puede ser mayor al Total Ambos sexos.",""))</f>
        <v/>
      </c>
      <c r="CB135" s="29" t="str">
        <f>IF(AND($C135&gt;0,AO135="")," No olvide digitar la variable Niños, Niñas, adolescentes y jóvenes SENAME. Digite cero si no tiene.",IF(AO135&gt;$C135," * La variable Niños, Niñas, adolescentes y jóvenes SENAME no puede ser mayor al Total Ambos sexos.",""))</f>
        <v/>
      </c>
      <c r="CC135" s="29" t="str">
        <f>IF(AND($C135&gt;0,AP135="")," No olvide digitar la variable Niños, Niñas, adolescentes y jóvenes mejor Niñez. Digite cero si no tiene.",IF(AP135&gt;$C135," * La variable Niños, Niñas, adolescentes y jóvenes mejor Niñez no puede ser mayor al Total Ambos sexos.",""))</f>
        <v/>
      </c>
      <c r="CD135" s="29" t="str">
        <f>IF(AND($C135&gt;0,AQ135="")," No olvide digitar la variable Pueblos originarios. Digite cero si no tiene.",IF(AQ135&gt;$C135," * La variable Pueblos originarios no puede ser mayor al Total Ambos sexos.",""))</f>
        <v/>
      </c>
      <c r="CE135" s="29" t="str">
        <f>IF(AND($C135&gt;0,AR135="")," No olvide digitar la variable Migrantes. Digite cero si no tiene.",IF(AR135&gt;$C135," * La variable Migrantes no puede ser mayor al Total Ambos sexos.",""))</f>
        <v/>
      </c>
      <c r="CK135" s="30">
        <f>IF(AND(C135&gt;0,AN135=""),1,IF(AN135&gt;C135,1,0))</f>
        <v>0</v>
      </c>
      <c r="CL135" s="30">
        <f>IF(AND(C135&gt;0,AO135=""),1,IF(AO135&gt;C135,1,0))</f>
        <v>0</v>
      </c>
      <c r="CM135" s="30">
        <f>IF(AND(C135&gt;0,AP135=""),1,IF(AP135&gt;C135,1,0))</f>
        <v>0</v>
      </c>
      <c r="CN135" s="30">
        <f>IF(AND(C135&gt;0,AQ135=""),1,IF(AQ135&gt;C135,1,0))</f>
        <v>0</v>
      </c>
      <c r="CO135" s="30">
        <f>IF(AND(C135&gt;0,AR135=""),1,IF(AR135&gt;C135,1,0))</f>
        <v>0</v>
      </c>
    </row>
    <row r="136" spans="1:93" x14ac:dyDescent="0.25">
      <c r="A136" s="837"/>
      <c r="B136" s="304" t="s">
        <v>167</v>
      </c>
      <c r="C136" s="305">
        <f>SUM(D136+E136)</f>
        <v>0</v>
      </c>
      <c r="D136" s="306">
        <f t="shared" si="49"/>
        <v>0</v>
      </c>
      <c r="E136" s="307">
        <f t="shared" si="49"/>
        <v>0</v>
      </c>
      <c r="F136" s="35"/>
      <c r="G136" s="37"/>
      <c r="H136" s="35"/>
      <c r="I136" s="37"/>
      <c r="J136" s="35"/>
      <c r="K136" s="37"/>
      <c r="L136" s="35"/>
      <c r="M136" s="37"/>
      <c r="N136" s="35"/>
      <c r="O136" s="37"/>
      <c r="P136" s="35"/>
      <c r="Q136" s="37"/>
      <c r="R136" s="35"/>
      <c r="S136" s="37"/>
      <c r="T136" s="35"/>
      <c r="U136" s="37"/>
      <c r="V136" s="35"/>
      <c r="W136" s="37"/>
      <c r="X136" s="35"/>
      <c r="Y136" s="37"/>
      <c r="Z136" s="35"/>
      <c r="AA136" s="37"/>
      <c r="AB136" s="35"/>
      <c r="AC136" s="37"/>
      <c r="AD136" s="35"/>
      <c r="AE136" s="37"/>
      <c r="AF136" s="35"/>
      <c r="AG136" s="37"/>
      <c r="AH136" s="35"/>
      <c r="AI136" s="37"/>
      <c r="AJ136" s="35"/>
      <c r="AK136" s="37"/>
      <c r="AL136" s="35"/>
      <c r="AM136" s="39"/>
      <c r="AN136" s="40"/>
      <c r="AO136" s="41"/>
      <c r="AP136" s="41"/>
      <c r="AQ136" s="41"/>
      <c r="AR136" s="36"/>
      <c r="AS136" t="str">
        <f>CA136&amp;CB136&amp;CC136&amp;CD136&amp;CE136&amp;CF136&amp;CG136</f>
        <v/>
      </c>
      <c r="CA136" s="29" t="str">
        <f t="shared" ref="CA136:CA137" si="50">IF(AND($C136&gt;0,AN136="")," No olvide digitar la variable Beneficiarios. Digite cero si no tiene.",IF(AN136&gt;$C136," *  La variable Beneficiarios no puede ser mayor al Total Ambos sexos.",""))</f>
        <v/>
      </c>
      <c r="CB136" s="29" t="str">
        <f t="shared" ref="CB136:CB137" si="51">IF(AND($C136&gt;0,AO136="")," No olvide digitar la variable Niños, Niñas, adolescentes y jóvenes SENAME. Digite cero si no tiene.",IF(AO136&gt;$C136," * La variable Niños, Niñas, adolescentes y jóvenes SENAME no puede ser mayor al Total Ambos sexos.",""))</f>
        <v/>
      </c>
      <c r="CC136" s="29" t="str">
        <f t="shared" ref="CC136:CC137" si="52">IF(AND($C136&gt;0,AP136="")," No olvide digitar la variable Niños, Niñas, adolescentes y jóvenes mejor Niñez. Digite cero si no tiene.",IF(AP136&gt;$C136," * La variable Niños, Niñas, adolescentes y jóvenes mejor Niñez no puede ser mayor al Total Ambos sexos.",""))</f>
        <v/>
      </c>
      <c r="CD136" s="29" t="str">
        <f t="shared" ref="CD136:CD137" si="53">IF(AND($C136&gt;0,AQ136="")," No olvide digitar la variable Pueblos originarios. Digite cero si no tiene.",IF(AQ136&gt;$C136," * La variable Pueblos originarios no puede ser mayor al Total Ambos sexos.",""))</f>
        <v/>
      </c>
      <c r="CE136" s="29" t="str">
        <f t="shared" ref="CE136:CE137" si="54">IF(AND($C136&gt;0,AR136="")," No olvide digitar la variable Migrantes. Digite cero si no tiene.",IF(AR136&gt;$C136," * La variable Migrantes no puede ser mayor al Total Ambos sexos.",""))</f>
        <v/>
      </c>
      <c r="CK136" s="30">
        <f>IF(AND(C136&gt;0,AN136=""),1,IF(AN136&gt;C136,1,0))</f>
        <v>0</v>
      </c>
      <c r="CL136" s="30">
        <f>IF(AND(C136&gt;0,AO136=""),1,IF(AO136&gt;C136,1,0))</f>
        <v>0</v>
      </c>
      <c r="CM136" s="30">
        <f>IF(AND(C136&gt;0,AP136=""),1,IF(AP136&gt;C136,1,0))</f>
        <v>0</v>
      </c>
      <c r="CN136" s="30">
        <f>IF(AND(C136&gt;0,AQ136=""),1,IF(AQ136&gt;C136,1,0))</f>
        <v>0</v>
      </c>
      <c r="CO136" s="30">
        <f>IF(AND(C136&gt;0,AR136=""),1,IF(AR136&gt;C136,1,0))</f>
        <v>0</v>
      </c>
    </row>
    <row r="137" spans="1:93" x14ac:dyDescent="0.25">
      <c r="A137" s="837"/>
      <c r="B137" s="304" t="s">
        <v>168</v>
      </c>
      <c r="C137" s="305">
        <f>SUM(D137+E137)</f>
        <v>0</v>
      </c>
      <c r="D137" s="306">
        <f t="shared" si="49"/>
        <v>0</v>
      </c>
      <c r="E137" s="307">
        <f t="shared" si="49"/>
        <v>0</v>
      </c>
      <c r="F137" s="95"/>
      <c r="G137" s="96"/>
      <c r="H137" s="95"/>
      <c r="I137" s="96"/>
      <c r="J137" s="95"/>
      <c r="K137" s="96"/>
      <c r="L137" s="95"/>
      <c r="M137" s="96"/>
      <c r="N137" s="95"/>
      <c r="O137" s="96"/>
      <c r="P137" s="95"/>
      <c r="Q137" s="96"/>
      <c r="R137" s="95"/>
      <c r="S137" s="96"/>
      <c r="T137" s="95"/>
      <c r="U137" s="96"/>
      <c r="V137" s="95"/>
      <c r="W137" s="96"/>
      <c r="X137" s="95"/>
      <c r="Y137" s="96"/>
      <c r="Z137" s="95"/>
      <c r="AA137" s="96"/>
      <c r="AB137" s="95"/>
      <c r="AC137" s="96"/>
      <c r="AD137" s="95"/>
      <c r="AE137" s="96"/>
      <c r="AF137" s="95"/>
      <c r="AG137" s="96"/>
      <c r="AH137" s="95"/>
      <c r="AI137" s="96"/>
      <c r="AJ137" s="95"/>
      <c r="AK137" s="96"/>
      <c r="AL137" s="95"/>
      <c r="AM137" s="99"/>
      <c r="AN137" s="100"/>
      <c r="AO137" s="101"/>
      <c r="AP137" s="101"/>
      <c r="AQ137" s="101"/>
      <c r="AR137" s="97"/>
      <c r="AS137" t="str">
        <f>CA137&amp;CB137&amp;CC137&amp;CD137&amp;CE137&amp;CF137&amp;CG137</f>
        <v/>
      </c>
      <c r="CA137" s="29" t="str">
        <f t="shared" si="50"/>
        <v/>
      </c>
      <c r="CB137" s="29" t="str">
        <f t="shared" si="51"/>
        <v/>
      </c>
      <c r="CC137" s="29" t="str">
        <f t="shared" si="52"/>
        <v/>
      </c>
      <c r="CD137" s="29" t="str">
        <f t="shared" si="53"/>
        <v/>
      </c>
      <c r="CE137" s="29" t="str">
        <f t="shared" si="54"/>
        <v/>
      </c>
      <c r="CK137" s="30">
        <f>IF(AND(C137&gt;0,AN137=""),1,IF(AN137&gt;C137,1,0))</f>
        <v>0</v>
      </c>
      <c r="CL137" s="30">
        <f>IF(AND(C137&gt;0,AO137=""),1,IF(AO137&gt;C137,1,0))</f>
        <v>0</v>
      </c>
      <c r="CM137" s="30">
        <f>IF(AND(C137&gt;0,AP137=""),1,IF(AP137&gt;C137,1,0))</f>
        <v>0</v>
      </c>
      <c r="CN137" s="30">
        <f>IF(AND(C137&gt;0,AQ137=""),1,IF(AQ137&gt;C137,1,0))</f>
        <v>0</v>
      </c>
      <c r="CO137" s="30">
        <f>IF(AND(C137&gt;0,AR137=""),1,IF(AR137&gt;C137,1,0))</f>
        <v>0</v>
      </c>
    </row>
    <row r="138" spans="1:93" x14ac:dyDescent="0.25">
      <c r="A138" s="1020"/>
      <c r="B138" s="55" t="s">
        <v>48</v>
      </c>
      <c r="C138" s="56">
        <f>SUM(D138+E138)</f>
        <v>78</v>
      </c>
      <c r="D138" s="57">
        <f t="shared" si="49"/>
        <v>36</v>
      </c>
      <c r="E138" s="58">
        <f t="shared" si="49"/>
        <v>42</v>
      </c>
      <c r="F138" s="59">
        <f>SUM(F135:F137)</f>
        <v>0</v>
      </c>
      <c r="G138" s="60">
        <f t="shared" ref="G138:AR138" si="55">SUM(G135:G137)</f>
        <v>0</v>
      </c>
      <c r="H138" s="59">
        <f t="shared" si="55"/>
        <v>3</v>
      </c>
      <c r="I138" s="60">
        <f t="shared" si="55"/>
        <v>1</v>
      </c>
      <c r="J138" s="59">
        <f t="shared" si="55"/>
        <v>3</v>
      </c>
      <c r="K138" s="61">
        <f t="shared" si="55"/>
        <v>3</v>
      </c>
      <c r="L138" s="59">
        <f t="shared" si="55"/>
        <v>6</v>
      </c>
      <c r="M138" s="61">
        <f t="shared" si="55"/>
        <v>7</v>
      </c>
      <c r="N138" s="59">
        <f t="shared" si="55"/>
        <v>3</v>
      </c>
      <c r="O138" s="61">
        <f t="shared" si="55"/>
        <v>7</v>
      </c>
      <c r="P138" s="59">
        <f t="shared" si="55"/>
        <v>2</v>
      </c>
      <c r="Q138" s="61">
        <f t="shared" si="55"/>
        <v>0</v>
      </c>
      <c r="R138" s="59">
        <f t="shared" si="55"/>
        <v>1</v>
      </c>
      <c r="S138" s="61">
        <f t="shared" si="55"/>
        <v>4</v>
      </c>
      <c r="T138" s="59">
        <f t="shared" si="55"/>
        <v>1</v>
      </c>
      <c r="U138" s="61">
        <f t="shared" si="55"/>
        <v>5</v>
      </c>
      <c r="V138" s="59">
        <f t="shared" si="55"/>
        <v>1</v>
      </c>
      <c r="W138" s="61">
        <f t="shared" si="55"/>
        <v>6</v>
      </c>
      <c r="X138" s="59">
        <f t="shared" si="55"/>
        <v>1</v>
      </c>
      <c r="Y138" s="61">
        <f t="shared" si="55"/>
        <v>4</v>
      </c>
      <c r="Z138" s="59">
        <f t="shared" si="55"/>
        <v>3</v>
      </c>
      <c r="AA138" s="61">
        <f t="shared" si="55"/>
        <v>2</v>
      </c>
      <c r="AB138" s="59">
        <f t="shared" si="55"/>
        <v>1</v>
      </c>
      <c r="AC138" s="61">
        <f t="shared" si="55"/>
        <v>1</v>
      </c>
      <c r="AD138" s="59">
        <f t="shared" si="55"/>
        <v>6</v>
      </c>
      <c r="AE138" s="61">
        <f t="shared" si="55"/>
        <v>1</v>
      </c>
      <c r="AF138" s="59">
        <f t="shared" si="55"/>
        <v>3</v>
      </c>
      <c r="AG138" s="61">
        <f t="shared" si="55"/>
        <v>1</v>
      </c>
      <c r="AH138" s="59">
        <f t="shared" si="55"/>
        <v>1</v>
      </c>
      <c r="AI138" s="61">
        <f t="shared" si="55"/>
        <v>0</v>
      </c>
      <c r="AJ138" s="59">
        <f t="shared" si="55"/>
        <v>1</v>
      </c>
      <c r="AK138" s="61">
        <f t="shared" si="55"/>
        <v>0</v>
      </c>
      <c r="AL138" s="62">
        <f t="shared" si="55"/>
        <v>0</v>
      </c>
      <c r="AM138" s="63">
        <f t="shared" si="55"/>
        <v>0</v>
      </c>
      <c r="AN138" s="64">
        <f t="shared" si="55"/>
        <v>78</v>
      </c>
      <c r="AO138" s="65">
        <f t="shared" si="55"/>
        <v>0</v>
      </c>
      <c r="AP138" s="65">
        <f>SUM(AP135:AP137)</f>
        <v>0</v>
      </c>
      <c r="AQ138" s="65">
        <f t="shared" si="55"/>
        <v>0</v>
      </c>
      <c r="AR138" s="60">
        <f t="shared" si="55"/>
        <v>0</v>
      </c>
    </row>
    <row r="139" spans="1:93" s="11" customFormat="1" ht="12" x14ac:dyDescent="0.2">
      <c r="A139" s="459" t="s">
        <v>169</v>
      </c>
      <c r="B139" s="459"/>
      <c r="C139" s="459"/>
      <c r="D139" s="459"/>
      <c r="E139" s="459"/>
      <c r="F139" s="459"/>
      <c r="G139" s="459"/>
      <c r="H139" s="448"/>
      <c r="I139" s="10"/>
    </row>
    <row r="140" spans="1:93" ht="15" customHeight="1" x14ac:dyDescent="0.25">
      <c r="A140" s="752" t="s">
        <v>170</v>
      </c>
      <c r="B140" s="767" t="s">
        <v>171</v>
      </c>
      <c r="C140" s="831"/>
      <c r="D140" s="831"/>
      <c r="E140" s="831"/>
      <c r="F140" s="768"/>
      <c r="G140" s="839" t="s">
        <v>172</v>
      </c>
      <c r="H140" s="842" t="s">
        <v>173</v>
      </c>
      <c r="I140" s="829"/>
    </row>
    <row r="141" spans="1:93" x14ac:dyDescent="0.25">
      <c r="A141" s="753"/>
      <c r="B141" s="783" t="s">
        <v>48</v>
      </c>
      <c r="C141" s="767" t="s">
        <v>174</v>
      </c>
      <c r="D141" s="831"/>
      <c r="E141" s="831"/>
      <c r="F141" s="768"/>
      <c r="G141" s="840"/>
      <c r="H141" s="928"/>
      <c r="I141" s="829"/>
    </row>
    <row r="142" spans="1:93" ht="31.5" x14ac:dyDescent="0.25">
      <c r="A142" s="1015"/>
      <c r="B142" s="1022"/>
      <c r="C142" s="15" t="s">
        <v>175</v>
      </c>
      <c r="D142" s="160" t="s">
        <v>176</v>
      </c>
      <c r="E142" s="106" t="s">
        <v>177</v>
      </c>
      <c r="F142" s="293" t="s">
        <v>178</v>
      </c>
      <c r="G142" s="1021"/>
      <c r="H142" s="309" t="s">
        <v>179</v>
      </c>
      <c r="I142" s="107" t="s">
        <v>172</v>
      </c>
    </row>
    <row r="143" spans="1:93" x14ac:dyDescent="0.25">
      <c r="A143" s="310" t="s">
        <v>180</v>
      </c>
      <c r="B143" s="311">
        <f>SUM(C143:F143)+H143</f>
        <v>0</v>
      </c>
      <c r="C143" s="35"/>
      <c r="D143" s="42"/>
      <c r="E143" s="41"/>
      <c r="F143" s="37"/>
      <c r="G143" s="38"/>
      <c r="H143" s="40">
        <v>0</v>
      </c>
      <c r="I143" s="36"/>
    </row>
    <row r="144" spans="1:93" x14ac:dyDescent="0.25">
      <c r="A144" s="310" t="s">
        <v>16</v>
      </c>
      <c r="B144" s="311">
        <f t="shared" ref="B144:B148" si="56">SUM(C144:F144)+H144</f>
        <v>5</v>
      </c>
      <c r="C144" s="35"/>
      <c r="D144" s="42"/>
      <c r="E144" s="41"/>
      <c r="F144" s="37"/>
      <c r="G144" s="38"/>
      <c r="H144" s="40">
        <v>5</v>
      </c>
      <c r="I144" s="36"/>
    </row>
    <row r="145" spans="1:95" x14ac:dyDescent="0.25">
      <c r="A145" s="312" t="s">
        <v>17</v>
      </c>
      <c r="B145" s="311">
        <f>SUM(C145:F145)+H145</f>
        <v>2</v>
      </c>
      <c r="C145" s="35"/>
      <c r="D145" s="42"/>
      <c r="E145" s="41"/>
      <c r="F145" s="37"/>
      <c r="G145" s="38"/>
      <c r="H145" s="40">
        <v>2</v>
      </c>
      <c r="I145" s="36"/>
    </row>
    <row r="146" spans="1:95" x14ac:dyDescent="0.25">
      <c r="A146" s="312" t="s">
        <v>18</v>
      </c>
      <c r="B146" s="311">
        <f t="shared" si="56"/>
        <v>5</v>
      </c>
      <c r="C146" s="35"/>
      <c r="D146" s="42"/>
      <c r="E146" s="41"/>
      <c r="F146" s="37"/>
      <c r="G146" s="38"/>
      <c r="H146" s="40">
        <v>5</v>
      </c>
      <c r="I146" s="36"/>
    </row>
    <row r="147" spans="1:95" x14ac:dyDescent="0.25">
      <c r="A147" s="310" t="s">
        <v>19</v>
      </c>
      <c r="B147" s="311">
        <f>SUM(C147:F147)+H147</f>
        <v>0</v>
      </c>
      <c r="C147" s="35"/>
      <c r="D147" s="42"/>
      <c r="E147" s="41"/>
      <c r="F147" s="37"/>
      <c r="G147" s="38"/>
      <c r="H147" s="40">
        <v>0</v>
      </c>
      <c r="I147" s="36"/>
    </row>
    <row r="148" spans="1:95" x14ac:dyDescent="0.25">
      <c r="A148" s="310" t="s">
        <v>181</v>
      </c>
      <c r="B148" s="311">
        <f t="shared" si="56"/>
        <v>10</v>
      </c>
      <c r="C148" s="35"/>
      <c r="D148" s="42"/>
      <c r="E148" s="41"/>
      <c r="F148" s="37"/>
      <c r="G148" s="38"/>
      <c r="H148" s="40">
        <v>10</v>
      </c>
      <c r="I148" s="36"/>
    </row>
    <row r="149" spans="1:95" x14ac:dyDescent="0.25">
      <c r="A149" s="313" t="s">
        <v>182</v>
      </c>
      <c r="B149" s="314">
        <f>SUM(C149:F149)+H149</f>
        <v>1</v>
      </c>
      <c r="C149" s="46"/>
      <c r="D149" s="53"/>
      <c r="E149" s="52"/>
      <c r="F149" s="48"/>
      <c r="G149" s="49"/>
      <c r="H149" s="51">
        <v>1</v>
      </c>
      <c r="I149" s="47"/>
    </row>
    <row r="150" spans="1:95" x14ac:dyDescent="0.25">
      <c r="A150" s="599" t="s">
        <v>31</v>
      </c>
      <c r="B150" s="316">
        <f>SUM(C150:F150)+H150</f>
        <v>0</v>
      </c>
      <c r="C150" s="95"/>
      <c r="D150" s="102"/>
      <c r="E150" s="101"/>
      <c r="F150" s="96"/>
      <c r="G150" s="98"/>
      <c r="H150" s="100">
        <v>0</v>
      </c>
      <c r="I150" s="97"/>
    </row>
    <row r="151" spans="1:95" x14ac:dyDescent="0.25">
      <c r="A151" s="1" t="s">
        <v>183</v>
      </c>
    </row>
    <row r="152" spans="1:95" s="11" customFormat="1" ht="12" x14ac:dyDescent="0.2">
      <c r="A152" s="461" t="s">
        <v>184</v>
      </c>
      <c r="B152" s="8"/>
      <c r="C152" s="8"/>
    </row>
    <row r="153" spans="1:95" ht="21" x14ac:dyDescent="0.25">
      <c r="A153" s="318" t="s">
        <v>185</v>
      </c>
      <c r="B153" s="319" t="s">
        <v>186</v>
      </c>
      <c r="C153" s="319" t="s">
        <v>187</v>
      </c>
    </row>
    <row r="154" spans="1:95" ht="21" x14ac:dyDescent="0.25">
      <c r="A154" s="320" t="s">
        <v>188</v>
      </c>
      <c r="B154" s="36"/>
      <c r="C154" s="146"/>
    </row>
    <row r="155" spans="1:95" x14ac:dyDescent="0.25">
      <c r="A155" s="321" t="s">
        <v>189</v>
      </c>
      <c r="B155" s="97"/>
      <c r="C155" s="117"/>
    </row>
    <row r="156" spans="1:95" s="11" customFormat="1" ht="12" x14ac:dyDescent="0.2">
      <c r="A156" s="925" t="s">
        <v>190</v>
      </c>
      <c r="B156" s="925"/>
      <c r="C156" s="925"/>
      <c r="D156" s="925"/>
      <c r="E156" s="925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10"/>
      <c r="Q156" s="10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</row>
    <row r="157" spans="1:95" ht="15" customHeight="1" x14ac:dyDescent="0.25">
      <c r="A157" s="752" t="s">
        <v>3</v>
      </c>
      <c r="B157" s="752" t="s">
        <v>4</v>
      </c>
      <c r="C157" s="755" t="s">
        <v>191</v>
      </c>
      <c r="D157" s="756"/>
      <c r="E157" s="757"/>
      <c r="F157" s="829" t="s">
        <v>6</v>
      </c>
      <c r="G157" s="829"/>
      <c r="H157" s="829"/>
      <c r="I157" s="829"/>
      <c r="J157" s="829"/>
      <c r="K157" s="829"/>
      <c r="L157" s="829"/>
      <c r="M157" s="835"/>
      <c r="N157" s="764" t="s">
        <v>192</v>
      </c>
      <c r="O157" s="776" t="s">
        <v>193</v>
      </c>
      <c r="P157" s="776" t="s">
        <v>194</v>
      </c>
      <c r="Q157" s="850" t="s">
        <v>195</v>
      </c>
      <c r="R157" s="764" t="s">
        <v>7</v>
      </c>
      <c r="S157" s="776" t="s">
        <v>9</v>
      </c>
      <c r="T157" s="776" t="s">
        <v>196</v>
      </c>
      <c r="U157" s="776" t="s">
        <v>10</v>
      </c>
      <c r="V157" s="757" t="s">
        <v>11</v>
      </c>
      <c r="W157" s="761" t="s">
        <v>197</v>
      </c>
      <c r="X157" s="775"/>
    </row>
    <row r="158" spans="1:95" ht="15" customHeight="1" x14ac:dyDescent="0.25">
      <c r="A158" s="753"/>
      <c r="B158" s="753"/>
      <c r="C158" s="1016"/>
      <c r="D158" s="922"/>
      <c r="E158" s="995"/>
      <c r="F158" s="829" t="s">
        <v>198</v>
      </c>
      <c r="G158" s="829"/>
      <c r="H158" s="829" t="s">
        <v>199</v>
      </c>
      <c r="I158" s="829"/>
      <c r="J158" s="829" t="s">
        <v>200</v>
      </c>
      <c r="K158" s="829"/>
      <c r="L158" s="829" t="s">
        <v>201</v>
      </c>
      <c r="M158" s="835"/>
      <c r="N158" s="765"/>
      <c r="O158" s="777"/>
      <c r="P158" s="777"/>
      <c r="Q158" s="851"/>
      <c r="R158" s="765"/>
      <c r="S158" s="777"/>
      <c r="T158" s="777"/>
      <c r="U158" s="777"/>
      <c r="V158" s="779"/>
      <c r="W158" s="848" t="s">
        <v>32</v>
      </c>
      <c r="X158" s="757" t="s">
        <v>33</v>
      </c>
    </row>
    <row r="159" spans="1:95" x14ac:dyDescent="0.25">
      <c r="A159" s="1015"/>
      <c r="B159" s="1015"/>
      <c r="C159" s="12" t="s">
        <v>34</v>
      </c>
      <c r="D159" s="13" t="s">
        <v>35</v>
      </c>
      <c r="E159" s="14" t="s">
        <v>36</v>
      </c>
      <c r="F159" s="15" t="s">
        <v>35</v>
      </c>
      <c r="G159" s="107" t="s">
        <v>36</v>
      </c>
      <c r="H159" s="15" t="s">
        <v>35</v>
      </c>
      <c r="I159" s="107" t="s">
        <v>36</v>
      </c>
      <c r="J159" s="15" t="s">
        <v>35</v>
      </c>
      <c r="K159" s="107" t="s">
        <v>36</v>
      </c>
      <c r="L159" s="15" t="s">
        <v>35</v>
      </c>
      <c r="M159" s="109" t="s">
        <v>36</v>
      </c>
      <c r="N159" s="766"/>
      <c r="O159" s="778"/>
      <c r="P159" s="778"/>
      <c r="Q159" s="1004"/>
      <c r="R159" s="766"/>
      <c r="S159" s="778"/>
      <c r="T159" s="778"/>
      <c r="U159" s="778"/>
      <c r="V159" s="995"/>
      <c r="W159" s="1024"/>
      <c r="X159" s="995"/>
    </row>
    <row r="160" spans="1:95" x14ac:dyDescent="0.25">
      <c r="A160" s="845" t="s">
        <v>202</v>
      </c>
      <c r="B160" s="17" t="s">
        <v>38</v>
      </c>
      <c r="C160" s="18">
        <f>SUM(D160:E160)</f>
        <v>0</v>
      </c>
      <c r="D160" s="19">
        <f>SUM(F160+H160+J160+L160)</f>
        <v>0</v>
      </c>
      <c r="E160" s="322">
        <f>SUM(G160+I160+K160+M160)</f>
        <v>0</v>
      </c>
      <c r="F160" s="21"/>
      <c r="G160" s="28"/>
      <c r="H160" s="21"/>
      <c r="I160" s="28"/>
      <c r="J160" s="21"/>
      <c r="K160" s="28"/>
      <c r="L160" s="21"/>
      <c r="M160" s="323"/>
      <c r="N160" s="26"/>
      <c r="O160" s="27"/>
      <c r="P160" s="27"/>
      <c r="Q160" s="323"/>
      <c r="R160" s="26"/>
      <c r="S160" s="27"/>
      <c r="T160" s="27"/>
      <c r="U160" s="27"/>
      <c r="V160" s="22"/>
      <c r="W160" s="21"/>
      <c r="X160" s="22"/>
      <c r="Y160" t="str">
        <f>CA160&amp;CB160&amp;CC160&amp;CD160&amp;CE160&amp;CF160&amp;CG160</f>
        <v/>
      </c>
      <c r="CA160" s="29" t="str">
        <f>IF(AND($C160&gt;0,R160="")," * No olvide digitar la variable Beneficiarios. Digite cero si no tiene.",IF(R160&gt;$C160," * La variable Beneficiarios no puede ser mayor al Total Ambos Sexos.",""))</f>
        <v/>
      </c>
      <c r="CB160" s="29" t="str">
        <f>IF(AND($C160&gt;0,S160="")," * No olvide digitar la variable Niños, Niñas, Adolescentes y Jóvenes Mejor Niñez. Digite cero si no tiene.",IF(S160&gt;$C160," * La variable Niños, Niñas, Adolescentes y Jóvenes Mejor Niñez no puede ser mayor al Total Ambos Sexos.",""))</f>
        <v/>
      </c>
      <c r="CC160" s="29" t="str">
        <f>IF(AND($C160&gt;0,T160="")," * No olvide digitar la variable Niños, Niñas, Adolescentes y Jóvenes SENAME. Digite cero si no tiene.",IF(T160&gt;$C160," * La variable Niños, Niñas, Adolescentes y Jóvenes SENAME no puede ser mayor al Total Ambos Sexos.",""))</f>
        <v/>
      </c>
      <c r="CD160" s="29" t="str">
        <f>IF(AND($C160&gt;0,U160="")," * No olvide digitar la variable Pueblos Originarios. Digite cero si no tiene.",IF(U160&gt;$C160," * La variable Pueblos Originarios no puede ser mayor al Total Ambos Sexos.",""))</f>
        <v/>
      </c>
      <c r="CE160" s="29" t="str">
        <f>IF(AND($C160&gt;0,V160="")," * No olvide digitar la variable Migrantes. Digite cero si no tiene.",IF(V160&gt;$C160," * La variable Migrantes no puede ser mayor al Total Ambos Sexos.",""))</f>
        <v/>
      </c>
      <c r="CF160" s="29" t="str">
        <f>IF(AND($E160&gt;0,OR(W160=""))," * No olvide digitar la variable Trans (Masculino). Digite cero si no tiene.",IF((W160)&gt;$E160," * La variable Trans (Masculino) no puede ser mayor al Total Mujeres.",""))</f>
        <v/>
      </c>
      <c r="CG160" s="29" t="str">
        <f>IF(AND($D160&gt;0,OR(X160=""))," * No olvide digitar la variable Trans (Femenino). Digite cero si no tiene.",IF((X160)&gt;$D160," * La variable Trans (Femenino) no puede ser mayor al Total Hombres.",""))</f>
        <v/>
      </c>
      <c r="CK160" s="30">
        <f>IF(AND(C160&gt;0,R160=""),1,IF(R160&gt;C160,1,0))</f>
        <v>0</v>
      </c>
      <c r="CL160" s="30">
        <f>IF(AND(C160&gt;0,S160=""),1,IF(S160&gt;C160,1,0))</f>
        <v>0</v>
      </c>
      <c r="CM160" s="30">
        <f>IF(AND(C160&gt;0,T160=""),1,IF(T160&gt;C160,1,0))</f>
        <v>0</v>
      </c>
      <c r="CN160" s="30">
        <f>IF(AND(C160&gt;0,U160=""),1,IF(U160&gt;C160,1,0))</f>
        <v>0</v>
      </c>
      <c r="CO160" s="30">
        <f>IF(AND(C160&gt;0,V160=""),1,IF(V160&gt;C160,1,0))</f>
        <v>0</v>
      </c>
      <c r="CP160" s="30">
        <f>IF(AND(E160&gt;0,OR(W160="")),1,IF((W160)&gt;E160,1,0))</f>
        <v>0</v>
      </c>
      <c r="CQ160" s="30">
        <f>IF(AND(D160&gt;0,OR(X160="")),1,IF((X160)&gt;D160,1,0))</f>
        <v>0</v>
      </c>
    </row>
    <row r="161" spans="1:95" x14ac:dyDescent="0.25">
      <c r="A161" s="845"/>
      <c r="B161" s="31" t="s">
        <v>203</v>
      </c>
      <c r="C161" s="32">
        <f t="shared" ref="C161:C162" si="57">SUM(D161:E161)</f>
        <v>0</v>
      </c>
      <c r="D161" s="33">
        <f>SUM(F161+H161+J161+L161)</f>
        <v>0</v>
      </c>
      <c r="E161" s="324">
        <f t="shared" ref="E161:E162" si="58">SUM(G161+I161+K161+M161)</f>
        <v>0</v>
      </c>
      <c r="F161" s="35"/>
      <c r="G161" s="42"/>
      <c r="H161" s="35"/>
      <c r="I161" s="42"/>
      <c r="J161" s="35"/>
      <c r="K161" s="42"/>
      <c r="L161" s="35"/>
      <c r="M161" s="325"/>
      <c r="N161" s="40"/>
      <c r="O161" s="41"/>
      <c r="P161" s="41"/>
      <c r="Q161" s="325"/>
      <c r="R161" s="40"/>
      <c r="S161" s="41"/>
      <c r="T161" s="41"/>
      <c r="U161" s="41"/>
      <c r="V161" s="36"/>
      <c r="W161" s="35"/>
      <c r="X161" s="36"/>
      <c r="Y161" t="str">
        <f>CA161&amp;CB161&amp;CC161&amp;CD161&amp;CE161&amp;CF161&amp;CG161</f>
        <v/>
      </c>
      <c r="CA161" s="29" t="str">
        <f t="shared" ref="CA161:CA162" si="59">IF(AND($C161&gt;0,R161="")," * No olvide digitar la variable Beneficiarios. Digite cero si no tiene.",IF(R161&gt;$C161," * La variable Beneficiarios no puede ser mayor al Total Ambos Sexos.",""))</f>
        <v/>
      </c>
      <c r="CB161" s="29" t="str">
        <f t="shared" ref="CB161:CB162" si="60">IF(AND($C161&gt;0,S161="")," * No olvide digitar la variable Niños, Niñas, Adolescentes y Jóvenes Mejor Niñez. Digite cero si no tiene.",IF(S161&gt;$C161," * La variable Niños, Niñas, Adolescentes y Jóvenes Mejor Niñez no puede ser mayor al Total Ambos Sexos.",""))</f>
        <v/>
      </c>
      <c r="CC161" s="29" t="str">
        <f t="shared" ref="CC161:CC162" si="61">IF(AND($C161&gt;0,T161="")," * No olvide digitar la variable Niños, Niñas, Adolescentes y Jóvenes SENAME. Digite cero si no tiene.",IF(T161&gt;$C161," * La variable Niños, Niñas, Adolescentes y Jóvenes SENAME no puede ser mayor al Total Ambos Sexos.",""))</f>
        <v/>
      </c>
      <c r="CD161" s="29" t="str">
        <f t="shared" ref="CD161:CD162" si="62">IF(AND($C161&gt;0,U161="")," * No olvide digitar la variable Pueblos Originarios. Digite cero si no tiene.",IF(U161&gt;$C161," * La variable Pueblos Originarios no puede ser mayor al Total Ambos Sexos.",""))</f>
        <v/>
      </c>
      <c r="CE161" s="29" t="str">
        <f t="shared" ref="CE161:CE162" si="63">IF(AND($C161&gt;0,V161="")," * No olvide digitar la variable Migrantes. Digite cero si no tiene.",IF(V161&gt;$C161," * La variable Migrantes no puede ser mayor al Total Ambos Sexos.",""))</f>
        <v/>
      </c>
      <c r="CF161" s="29" t="str">
        <f t="shared" ref="CF161:CF162" si="64">IF(AND($E161&gt;0,OR(W161=""))," * No olvide digitar la variable Trans (Masculino). Digite cero si no tiene.",IF((W161)&gt;$E161," * La variable Trans (Masculino) no puede ser mayor al Total Mujeres.",""))</f>
        <v/>
      </c>
      <c r="CG161" s="29" t="str">
        <f t="shared" ref="CG161:CG162" si="65">IF(AND($D161&gt;0,OR(X161=""))," * No olvide digitar la variable Trans (Femenino). Digite cero si no tiene.",IF((X161)&gt;$D161," * La variable Trans (Femenino) no puede ser mayor al Total Hombres.",""))</f>
        <v/>
      </c>
      <c r="CK161" s="30">
        <f>IF(AND(C161&gt;0,R161=""),1,IF(R161&gt;C161,1,0))</f>
        <v>0</v>
      </c>
      <c r="CL161" s="30">
        <f>IF(AND(C161&gt;0,S161=""),1,IF(S161&gt;C161,1,0))</f>
        <v>0</v>
      </c>
      <c r="CM161" s="30">
        <f>IF(AND(C161&gt;0,T161=""),1,IF(T161&gt;C161,1,0))</f>
        <v>0</v>
      </c>
      <c r="CN161" s="30">
        <f>IF(AND(C161&gt;0,U161=""),1,IF(U161&gt;C161,1,0))</f>
        <v>0</v>
      </c>
      <c r="CO161" s="30">
        <f>IF(AND(C161&gt;0,V161=""),1,IF(V161&gt;C161,1,0))</f>
        <v>0</v>
      </c>
      <c r="CP161" s="30">
        <f>IF(AND(E161&gt;0,OR(W161="")),1,IF((W161)&gt;E161,1,0))</f>
        <v>0</v>
      </c>
      <c r="CQ161" s="30">
        <f>IF(AND(D161&gt;0,OR(X161="")),1,IF((X161)&gt;D161,1,0))</f>
        <v>0</v>
      </c>
    </row>
    <row r="162" spans="1:95" x14ac:dyDescent="0.25">
      <c r="A162" s="845"/>
      <c r="B162" s="31" t="s">
        <v>176</v>
      </c>
      <c r="C162" s="186">
        <f t="shared" si="57"/>
        <v>0</v>
      </c>
      <c r="D162" s="54">
        <f>SUM(F162+H162+J162+L162)</f>
        <v>0</v>
      </c>
      <c r="E162" s="326">
        <f t="shared" si="58"/>
        <v>0</v>
      </c>
      <c r="F162" s="35"/>
      <c r="G162" s="42"/>
      <c r="H162" s="35"/>
      <c r="I162" s="42"/>
      <c r="J162" s="35"/>
      <c r="K162" s="42"/>
      <c r="L162" s="35"/>
      <c r="M162" s="325"/>
      <c r="N162" s="40"/>
      <c r="O162" s="41"/>
      <c r="P162" s="41"/>
      <c r="Q162" s="325"/>
      <c r="R162" s="40"/>
      <c r="S162" s="41"/>
      <c r="T162" s="41"/>
      <c r="U162" s="41"/>
      <c r="V162" s="36"/>
      <c r="W162" s="35"/>
      <c r="X162" s="36"/>
      <c r="Y162" t="str">
        <f>CA162&amp;CB162&amp;CC162&amp;CD162&amp;CE162&amp;CF162&amp;CG162</f>
        <v/>
      </c>
      <c r="CA162" s="29" t="str">
        <f t="shared" si="59"/>
        <v/>
      </c>
      <c r="CB162" s="29" t="str">
        <f t="shared" si="60"/>
        <v/>
      </c>
      <c r="CC162" s="29" t="str">
        <f t="shared" si="61"/>
        <v/>
      </c>
      <c r="CD162" s="29" t="str">
        <f t="shared" si="62"/>
        <v/>
      </c>
      <c r="CE162" s="29" t="str">
        <f t="shared" si="63"/>
        <v/>
      </c>
      <c r="CF162" s="29" t="str">
        <f t="shared" si="64"/>
        <v/>
      </c>
      <c r="CG162" s="29" t="str">
        <f t="shared" si="65"/>
        <v/>
      </c>
      <c r="CK162" s="30">
        <f>IF(AND(C162&gt;0,R162=""),1,IF(R162&gt;C162,1,0))</f>
        <v>0</v>
      </c>
      <c r="CL162" s="30">
        <f>IF(AND(C162&gt;0,S162=""),1,IF(S162&gt;C162,1,0))</f>
        <v>0</v>
      </c>
      <c r="CM162" s="30">
        <f>IF(AND(C162&gt;0,T162=""),1,IF(T162&gt;C162,1,0))</f>
        <v>0</v>
      </c>
      <c r="CN162" s="30">
        <f>IF(AND(C162&gt;0,U162=""),1,IF(U162&gt;C162,1,0))</f>
        <v>0</v>
      </c>
      <c r="CO162" s="30">
        <f>IF(AND(C162&gt;0,V162=""),1,IF(V162&gt;C162,1,0))</f>
        <v>0</v>
      </c>
      <c r="CP162" s="30">
        <f>IF(AND(E162&gt;0,OR(W162="")),1,IF((W162)&gt;E162,1,0))</f>
        <v>0</v>
      </c>
      <c r="CQ162" s="30">
        <f>IF(AND(D162&gt;0,OR(X162="")),1,IF((X162)&gt;D162,1,0))</f>
        <v>0</v>
      </c>
    </row>
    <row r="163" spans="1:95" x14ac:dyDescent="0.25">
      <c r="A163" s="600"/>
      <c r="B163" s="55" t="s">
        <v>48</v>
      </c>
      <c r="C163" s="56">
        <f>SUM(C160:C162)</f>
        <v>0</v>
      </c>
      <c r="D163" s="57">
        <f t="shared" ref="D163:Q163" si="66">SUM(D160:D162)</f>
        <v>0</v>
      </c>
      <c r="E163" s="328">
        <f t="shared" si="66"/>
        <v>0</v>
      </c>
      <c r="F163" s="59">
        <f t="shared" si="66"/>
        <v>0</v>
      </c>
      <c r="G163" s="66">
        <f t="shared" si="66"/>
        <v>0</v>
      </c>
      <c r="H163" s="59">
        <f t="shared" si="66"/>
        <v>0</v>
      </c>
      <c r="I163" s="66">
        <f t="shared" si="66"/>
        <v>0</v>
      </c>
      <c r="J163" s="59">
        <f t="shared" si="66"/>
        <v>0</v>
      </c>
      <c r="K163" s="66">
        <f t="shared" si="66"/>
        <v>0</v>
      </c>
      <c r="L163" s="59">
        <f t="shared" si="66"/>
        <v>0</v>
      </c>
      <c r="M163" s="123">
        <f t="shared" si="66"/>
        <v>0</v>
      </c>
      <c r="N163" s="64">
        <f t="shared" si="66"/>
        <v>0</v>
      </c>
      <c r="O163" s="65">
        <f t="shared" si="66"/>
        <v>0</v>
      </c>
      <c r="P163" s="65">
        <f t="shared" si="66"/>
        <v>0</v>
      </c>
      <c r="Q163" s="123">
        <f t="shared" si="66"/>
        <v>0</v>
      </c>
      <c r="R163" s="64">
        <f>SUM(R160:R162)</f>
        <v>0</v>
      </c>
      <c r="S163" s="65">
        <f t="shared" ref="S163:X163" si="67">SUM(S160:S162)</f>
        <v>0</v>
      </c>
      <c r="T163" s="65">
        <f t="shared" si="67"/>
        <v>0</v>
      </c>
      <c r="U163" s="65">
        <f t="shared" si="67"/>
        <v>0</v>
      </c>
      <c r="V163" s="60">
        <f t="shared" si="67"/>
        <v>0</v>
      </c>
      <c r="W163" s="59">
        <f t="shared" si="67"/>
        <v>0</v>
      </c>
      <c r="X163" s="60">
        <f t="shared" si="67"/>
        <v>0</v>
      </c>
    </row>
    <row r="164" spans="1:95" ht="15" customHeight="1" x14ac:dyDescent="0.25">
      <c r="A164" s="845" t="s">
        <v>204</v>
      </c>
      <c r="B164" s="17" t="s">
        <v>38</v>
      </c>
      <c r="C164" s="283">
        <f>SUM(D164:E164)</f>
        <v>0</v>
      </c>
      <c r="D164" s="329">
        <f>SUM(F164+H164+J164+L164)</f>
        <v>0</v>
      </c>
      <c r="E164" s="330">
        <f>SUM(G164+I164+K164+M164)</f>
        <v>0</v>
      </c>
      <c r="F164" s="21"/>
      <c r="G164" s="28"/>
      <c r="H164" s="21"/>
      <c r="I164" s="28"/>
      <c r="J164" s="21"/>
      <c r="K164" s="28"/>
      <c r="L164" s="21"/>
      <c r="M164" s="323"/>
      <c r="N164" s="40"/>
      <c r="O164" s="41"/>
      <c r="P164" s="41"/>
      <c r="Q164" s="325"/>
      <c r="R164" s="40"/>
      <c r="S164" s="41"/>
      <c r="T164" s="41"/>
      <c r="U164" s="41"/>
      <c r="V164" s="36"/>
      <c r="W164" s="35"/>
      <c r="X164" s="36"/>
      <c r="Y164" t="str">
        <f>CA164&amp;CB164&amp;CC164&amp;CD164&amp;CE164&amp;CF164&amp;CG164</f>
        <v/>
      </c>
      <c r="CA164" s="29" t="str">
        <f t="shared" ref="CA164:CA166" si="68">IF(AND($C164&gt;0,R164="")," * No olvide digitar la variable Beneficiarios. Digite cero si no tiene.",IF(R164&gt;$C164," * La variable Beneficiarios no puede ser mayor al Total Ambos Sexos.",""))</f>
        <v/>
      </c>
      <c r="CB164" s="29" t="str">
        <f t="shared" ref="CB164:CB166" si="69">IF(AND($C164&gt;0,S164="")," * No olvide digitar la variable Niños, Niñas, Adolescentes y Jóvenes Mejor Niñez. Digite cero si no tiene.",IF(S164&gt;$C164," * La variable Niños, Niñas, Adolescentes y Jóvenes Mejor Niñez no puede ser mayor al Total Ambos Sexos.",""))</f>
        <v/>
      </c>
      <c r="CC164" s="29" t="str">
        <f t="shared" ref="CC164:CC166" si="70">IF(AND($C164&gt;0,T164="")," * No olvide digitar la variable Niños, Niñas, Adolescentes y Jóvenes SENAME. Digite cero si no tiene.",IF(T164&gt;$C164," * La variable Niños, Niñas, Adolescentes y Jóvenes SENAME no puede ser mayor al Total Ambos Sexos.",""))</f>
        <v/>
      </c>
      <c r="CD164" s="29" t="str">
        <f t="shared" ref="CD164:CD166" si="71">IF(AND($C164&gt;0,U164="")," * No olvide digitar la variable Pueblos Originarios. Digite cero si no tiene.",IF(U164&gt;$C164," * La variable Pueblos Originarios no puede ser mayor al Total Ambos Sexos.",""))</f>
        <v/>
      </c>
      <c r="CE164" s="29" t="str">
        <f t="shared" ref="CE164:CE166" si="72">IF(AND($C164&gt;0,V164="")," * No olvide digitar la variable Migrantes. Digite cero si no tiene.",IF(V164&gt;$C164," * La variable Migrantes no puede ser mayor al Total Ambos Sexos.",""))</f>
        <v/>
      </c>
      <c r="CF164" s="29" t="str">
        <f t="shared" ref="CF164:CF166" si="73">IF(AND($E164&gt;0,OR(W164=""))," * No olvide digitar la variable Trans (Masculino). Digite cero si no tiene.",IF((W164)&gt;$E164," * La variable Trans (Masculino) no puede ser mayor al Total Mujeres.",""))</f>
        <v/>
      </c>
      <c r="CG164" s="29" t="str">
        <f t="shared" ref="CG164:CG166" si="74">IF(AND($D164&gt;0,OR(X164=""))," * No olvide digitar la variable Trans (Femenino). Digite cero si no tiene.",IF((X164)&gt;$D164," * La variable Trans (Femenino) no puede ser mayor al Total Hombres.",""))</f>
        <v/>
      </c>
      <c r="CK164" s="30">
        <f>IF(AND(C164&gt;0,R164=""),1,IF(R164&gt;C164,1,0))</f>
        <v>0</v>
      </c>
      <c r="CL164" s="30">
        <f>IF(AND(C164&gt;0,S164=""),1,IF(S164&gt;C164,1,0))</f>
        <v>0</v>
      </c>
      <c r="CM164" s="30">
        <f>IF(AND(C164&gt;0,T164=""),1,IF(T164&gt;C164,1,0))</f>
        <v>0</v>
      </c>
      <c r="CN164" s="30">
        <f>IF(AND(C164&gt;0,U164=""),1,IF(U164&gt;C164,1,0))</f>
        <v>0</v>
      </c>
      <c r="CO164" s="30">
        <f>IF(AND(C164&gt;0,V164=""),1,IF(V164&gt;C164,1,0))</f>
        <v>0</v>
      </c>
      <c r="CP164" s="30">
        <f>IF(AND(E164&gt;0,OR(W164="")),1,IF((W164)&gt;E164,1,0))</f>
        <v>0</v>
      </c>
      <c r="CQ164" s="30">
        <f>IF(AND(D164&gt;0,OR(X164="")),1,IF((X164)&gt;D164,1,0))</f>
        <v>0</v>
      </c>
    </row>
    <row r="165" spans="1:95" x14ac:dyDescent="0.25">
      <c r="A165" s="845"/>
      <c r="B165" s="31" t="s">
        <v>203</v>
      </c>
      <c r="C165" s="32">
        <f t="shared" ref="C165" si="75">SUM(D165:E165)</f>
        <v>0</v>
      </c>
      <c r="D165" s="33">
        <f>SUM(F165+H165+J165+L165)</f>
        <v>0</v>
      </c>
      <c r="E165" s="324">
        <f t="shared" ref="E165:E167" si="76">SUM(G165+I165+K165+M165)</f>
        <v>0</v>
      </c>
      <c r="F165" s="35"/>
      <c r="G165" s="42"/>
      <c r="H165" s="35"/>
      <c r="I165" s="42"/>
      <c r="J165" s="35"/>
      <c r="K165" s="42"/>
      <c r="L165" s="35"/>
      <c r="M165" s="325"/>
      <c r="N165" s="40"/>
      <c r="O165" s="41"/>
      <c r="P165" s="41"/>
      <c r="Q165" s="325"/>
      <c r="R165" s="40"/>
      <c r="S165" s="41"/>
      <c r="T165" s="41"/>
      <c r="U165" s="41"/>
      <c r="V165" s="36"/>
      <c r="W165" s="35"/>
      <c r="X165" s="36"/>
      <c r="Y165" t="str">
        <f>CA165&amp;CB165&amp;CC165&amp;CD165&amp;CE165&amp;CF165&amp;CG165</f>
        <v/>
      </c>
      <c r="CA165" s="29" t="str">
        <f t="shared" si="68"/>
        <v/>
      </c>
      <c r="CB165" s="29" t="str">
        <f t="shared" si="69"/>
        <v/>
      </c>
      <c r="CC165" s="29" t="str">
        <f t="shared" si="70"/>
        <v/>
      </c>
      <c r="CD165" s="29" t="str">
        <f t="shared" si="71"/>
        <v/>
      </c>
      <c r="CE165" s="29" t="str">
        <f t="shared" si="72"/>
        <v/>
      </c>
      <c r="CF165" s="29" t="str">
        <f t="shared" si="73"/>
        <v/>
      </c>
      <c r="CG165" s="29" t="str">
        <f t="shared" si="74"/>
        <v/>
      </c>
      <c r="CK165" s="30">
        <f>IF(AND(C165&gt;0,R165=""),1,IF(R165&gt;C165,1,0))</f>
        <v>0</v>
      </c>
      <c r="CL165" s="30">
        <f>IF(AND(C165&gt;0,S165=""),1,IF(S165&gt;C165,1,0))</f>
        <v>0</v>
      </c>
      <c r="CM165" s="30">
        <f>IF(AND(C165&gt;0,T165=""),1,IF(T165&gt;C165,1,0))</f>
        <v>0</v>
      </c>
      <c r="CN165" s="30">
        <f>IF(AND(C165&gt;0,U165=""),1,IF(U165&gt;C165,1,0))</f>
        <v>0</v>
      </c>
      <c r="CO165" s="30">
        <f>IF(AND(C165&gt;0,V165=""),1,IF(V165&gt;C165,1,0))</f>
        <v>0</v>
      </c>
      <c r="CP165" s="30">
        <f>IF(AND(E165&gt;0,OR(W165="")),1,IF((W165)&gt;E165,1,0))</f>
        <v>0</v>
      </c>
      <c r="CQ165" s="30">
        <f>IF(AND(D165&gt;0,OR(X165="")),1,IF((X165)&gt;D165,1,0))</f>
        <v>0</v>
      </c>
    </row>
    <row r="166" spans="1:95" x14ac:dyDescent="0.25">
      <c r="A166" s="845"/>
      <c r="B166" s="31" t="s">
        <v>176</v>
      </c>
      <c r="C166" s="186">
        <f>SUM(D166:E166)</f>
        <v>0</v>
      </c>
      <c r="D166" s="54">
        <f>SUM(F166+H166+J166+L166)</f>
        <v>0</v>
      </c>
      <c r="E166" s="326">
        <f t="shared" si="76"/>
        <v>0</v>
      </c>
      <c r="F166" s="35"/>
      <c r="G166" s="42"/>
      <c r="H166" s="35"/>
      <c r="I166" s="42"/>
      <c r="J166" s="35"/>
      <c r="K166" s="42"/>
      <c r="L166" s="35"/>
      <c r="M166" s="325"/>
      <c r="N166" s="40"/>
      <c r="O166" s="41"/>
      <c r="P166" s="41"/>
      <c r="Q166" s="325"/>
      <c r="R166" s="40"/>
      <c r="S166" s="41"/>
      <c r="T166" s="41"/>
      <c r="U166" s="41"/>
      <c r="V166" s="36"/>
      <c r="W166" s="35"/>
      <c r="X166" s="36"/>
      <c r="Y166" t="str">
        <f>CA166&amp;CB166&amp;CC166&amp;CD166&amp;CE166&amp;CF166&amp;CG166</f>
        <v/>
      </c>
      <c r="CA166" s="29" t="str">
        <f t="shared" si="68"/>
        <v/>
      </c>
      <c r="CB166" s="29" t="str">
        <f t="shared" si="69"/>
        <v/>
      </c>
      <c r="CC166" s="29" t="str">
        <f t="shared" si="70"/>
        <v/>
      </c>
      <c r="CD166" s="29" t="str">
        <f t="shared" si="71"/>
        <v/>
      </c>
      <c r="CE166" s="29" t="str">
        <f t="shared" si="72"/>
        <v/>
      </c>
      <c r="CF166" s="29" t="str">
        <f t="shared" si="73"/>
        <v/>
      </c>
      <c r="CG166" s="29" t="str">
        <f t="shared" si="74"/>
        <v/>
      </c>
      <c r="CK166" s="30">
        <f>IF(AND(C166&gt;0,R166=""),1,IF(R166&gt;C166,1,0))</f>
        <v>0</v>
      </c>
      <c r="CL166" s="30">
        <f>IF(AND(C166&gt;0,S166=""),1,IF(S166&gt;C166,1,0))</f>
        <v>0</v>
      </c>
      <c r="CM166" s="30">
        <f>IF(AND(C166&gt;0,T166=""),1,IF(T166&gt;C166,1,0))</f>
        <v>0</v>
      </c>
      <c r="CN166" s="30">
        <f>IF(AND(C166&gt;0,U166=""),1,IF(U166&gt;C166,1,0))</f>
        <v>0</v>
      </c>
      <c r="CO166" s="30">
        <f>IF(AND(C166&gt;0,V166=""),1,IF(V166&gt;C166,1,0))</f>
        <v>0</v>
      </c>
      <c r="CP166" s="30">
        <f>IF(AND(E166&gt;0,OR(W166="")),1,IF((W166)&gt;E166,1,0))</f>
        <v>0</v>
      </c>
      <c r="CQ166" s="30">
        <f>IF(AND(D166&gt;0,OR(X166="")),1,IF((X166)&gt;D166,1,0))</f>
        <v>0</v>
      </c>
    </row>
    <row r="167" spans="1:95" x14ac:dyDescent="0.25">
      <c r="A167" s="600"/>
      <c r="B167" s="55" t="s">
        <v>48</v>
      </c>
      <c r="C167" s="186">
        <f>SUM(D167:E167)</f>
        <v>0</v>
      </c>
      <c r="D167" s="54">
        <f>SUM(F167+H167+J167+L167)</f>
        <v>0</v>
      </c>
      <c r="E167" s="326">
        <f t="shared" si="76"/>
        <v>0</v>
      </c>
      <c r="F167" s="59">
        <f t="shared" ref="F167:Q167" si="77">SUM(F164:F166)</f>
        <v>0</v>
      </c>
      <c r="G167" s="66">
        <f t="shared" si="77"/>
        <v>0</v>
      </c>
      <c r="H167" s="59">
        <f t="shared" si="77"/>
        <v>0</v>
      </c>
      <c r="I167" s="66">
        <f t="shared" si="77"/>
        <v>0</v>
      </c>
      <c r="J167" s="59">
        <f t="shared" si="77"/>
        <v>0</v>
      </c>
      <c r="K167" s="66">
        <f t="shared" si="77"/>
        <v>0</v>
      </c>
      <c r="L167" s="59">
        <f t="shared" si="77"/>
        <v>0</v>
      </c>
      <c r="M167" s="123">
        <f t="shared" si="77"/>
        <v>0</v>
      </c>
      <c r="N167" s="64">
        <f t="shared" si="77"/>
        <v>0</v>
      </c>
      <c r="O167" s="65">
        <f t="shared" si="77"/>
        <v>0</v>
      </c>
      <c r="P167" s="65">
        <f t="shared" si="77"/>
        <v>0</v>
      </c>
      <c r="Q167" s="123">
        <f t="shared" si="77"/>
        <v>0</v>
      </c>
      <c r="R167" s="64">
        <f>SUM(R164:R166)</f>
        <v>0</v>
      </c>
      <c r="S167" s="65">
        <f t="shared" ref="S167:X167" si="78">SUM(S164:S166)</f>
        <v>0</v>
      </c>
      <c r="T167" s="65">
        <f t="shared" si="78"/>
        <v>0</v>
      </c>
      <c r="U167" s="65">
        <f t="shared" si="78"/>
        <v>0</v>
      </c>
      <c r="V167" s="60">
        <f t="shared" si="78"/>
        <v>0</v>
      </c>
      <c r="W167" s="59">
        <f t="shared" si="78"/>
        <v>0</v>
      </c>
      <c r="X167" s="60">
        <f t="shared" si="78"/>
        <v>0</v>
      </c>
    </row>
    <row r="168" spans="1:95" x14ac:dyDescent="0.25">
      <c r="A168" s="845" t="s">
        <v>49</v>
      </c>
      <c r="B168" s="845"/>
      <c r="C168" s="186">
        <f>SUM(D168:E168)</f>
        <v>0</v>
      </c>
      <c r="D168" s="54">
        <f>SUM(F168+H168+J168+L168)</f>
        <v>0</v>
      </c>
      <c r="E168" s="326">
        <f>SUM(G168+I168+K168+M168)</f>
        <v>0</v>
      </c>
      <c r="F168" s="69"/>
      <c r="G168" s="70"/>
      <c r="H168" s="69"/>
      <c r="I168" s="70"/>
      <c r="J168" s="69"/>
      <c r="K168" s="70"/>
      <c r="L168" s="69"/>
      <c r="M168" s="331"/>
      <c r="N168" s="74"/>
      <c r="O168" s="75"/>
      <c r="P168" s="75"/>
      <c r="Q168" s="331"/>
      <c r="R168" s="74"/>
      <c r="S168" s="75"/>
      <c r="T168" s="75"/>
      <c r="U168" s="75"/>
      <c r="V168" s="70"/>
      <c r="W168" s="69"/>
      <c r="X168" s="70"/>
      <c r="Y168" t="str">
        <f>CA168&amp;CB168&amp;CC168&amp;CD168&amp;CE168&amp;CF168&amp;CG168</f>
        <v/>
      </c>
      <c r="CA168" s="29" t="str">
        <f>IF(AND($C168&gt;0,R168="")," * No olvide digitar la variable Beneficiarios. Digite cero si no tiene.",IF(R168&gt;$C168," * La variable Beneficiarios no puede ser mayor al Total Ambos Sexos.",""))</f>
        <v/>
      </c>
      <c r="CB168" s="29" t="str">
        <f>IF(AND($C168&gt;0,S168="")," * No olvide digitar la variable Niños, Niñas, Adolescentes y Jóvenes Mejor Niñez. Digite cero si no tiene.",IF(S168&gt;$C168," * La variable Niños, Niñas, Adolescentes y Jóvenes Mejor Niñez no puede ser mayor al Total Ambos Sexos.",""))</f>
        <v/>
      </c>
      <c r="CC168" s="29" t="str">
        <f>IF(AND($C168&gt;0,T168="")," * No olvide digitar la variable Niños, Niñas, Adolescentes y Jóvenes SENAME. Digite cero si no tiene.",IF(T168&gt;$C168," * La variable Niños, Niñas, Adolescentes y Jóvenes SENAME no puede ser mayor al Total Ambos Sexos.",""))</f>
        <v/>
      </c>
      <c r="CD168" s="29" t="str">
        <f>IF(AND($C168&gt;0,U168="")," * No olvide digitar la variable Pueblos Originarios. Digite cero si no tiene.",IF(U168&gt;$C168," * La variable Pueblos Originarios no puede ser mayor al Total Ambos Sexos.",""))</f>
        <v/>
      </c>
      <c r="CE168" s="29" t="str">
        <f>IF(AND($C168&gt;0,V168="")," * No olvide digitar la variable Migrantes. Digite cero si no tiene.",IF(V168&gt;$C168," * La variable Migrantes no puede ser mayor al Total Ambos Sexos.",""))</f>
        <v/>
      </c>
      <c r="CF168" s="29" t="str">
        <f>IF(AND($E168&gt;0,OR(W168=""))," * No olvide digitar la variable Trans (Masculino). Digite cero si no tiene.",IF((W168)&gt;$E168," * La variable Trans (Masculino) no puede ser mayor al Total Mujeres.",""))</f>
        <v/>
      </c>
      <c r="CG168" s="29" t="str">
        <f>IF(AND($D168&gt;0,OR(X168=""))," * No olvide digitar la variable Trans (Femenino). Digite cero si no tiene.",IF((X168)&gt;$D168," * La variable Trans (Femenino) no puede ser mayor al Total Hombres.",""))</f>
        <v/>
      </c>
      <c r="CK168" s="30">
        <f>IF(AND(C168&gt;0,R168=""),1,IF(R168&gt;C168,1,0))</f>
        <v>0</v>
      </c>
      <c r="CL168" s="30">
        <f>IF(AND(C168&gt;0,S168=""),1,IF(S168&gt;C168,1,0))</f>
        <v>0</v>
      </c>
      <c r="CM168" s="30">
        <f>IF(AND(C168&gt;0,T168=""),1,IF(T168&gt;C168,1,0))</f>
        <v>0</v>
      </c>
      <c r="CN168" s="30">
        <f>IF(AND(C168&gt;0,U168=""),1,IF(U168&gt;C168,1,0))</f>
        <v>0</v>
      </c>
      <c r="CO168" s="30">
        <f>IF(AND(C168&gt;0,V168=""),1,IF(V168&gt;C168,1,0))</f>
        <v>0</v>
      </c>
      <c r="CP168" s="30">
        <f>IF(AND(E168&gt;0,OR(W168="")),1,IF((W168)&gt;E168,1,0))</f>
        <v>0</v>
      </c>
      <c r="CQ168" s="30">
        <f>IF(AND(D168&gt;0,OR(X168="")),1,IF((X168)&gt;D168,1,0))</f>
        <v>0</v>
      </c>
    </row>
    <row r="169" spans="1:95" x14ac:dyDescent="0.25">
      <c r="A169" s="103" t="s">
        <v>205</v>
      </c>
      <c r="B169" s="463"/>
      <c r="C169" s="463"/>
      <c r="D169" s="463"/>
    </row>
    <row r="170" spans="1:95" ht="15" customHeight="1" x14ac:dyDescent="0.25">
      <c r="A170" s="772" t="s">
        <v>104</v>
      </c>
      <c r="B170" s="772" t="s">
        <v>105</v>
      </c>
      <c r="C170" s="846" t="s">
        <v>206</v>
      </c>
      <c r="D170" s="853" t="s">
        <v>207</v>
      </c>
    </row>
    <row r="171" spans="1:95" x14ac:dyDescent="0.25">
      <c r="A171" s="1019"/>
      <c r="B171" s="1019"/>
      <c r="C171" s="1023"/>
      <c r="D171" s="854"/>
    </row>
    <row r="172" spans="1:95" x14ac:dyDescent="0.25">
      <c r="A172" s="333" t="s">
        <v>108</v>
      </c>
      <c r="B172" s="228"/>
      <c r="C172" s="229"/>
      <c r="D172" s="230"/>
    </row>
    <row r="173" spans="1:95" x14ac:dyDescent="0.25">
      <c r="A173" s="334" t="s">
        <v>208</v>
      </c>
      <c r="B173" s="231"/>
      <c r="C173" s="232"/>
      <c r="D173" s="233"/>
    </row>
    <row r="174" spans="1:95" x14ac:dyDescent="0.25">
      <c r="A174" s="335" t="s">
        <v>209</v>
      </c>
      <c r="B174" s="238"/>
      <c r="C174" s="239"/>
      <c r="D174" s="240"/>
    </row>
    <row r="175" spans="1:95" x14ac:dyDescent="0.25">
      <c r="A175" s="103" t="s">
        <v>210</v>
      </c>
    </row>
    <row r="176" spans="1:95" ht="15" customHeight="1" x14ac:dyDescent="0.25">
      <c r="A176" s="752" t="s">
        <v>211</v>
      </c>
      <c r="B176" s="755" t="s">
        <v>191</v>
      </c>
      <c r="C176" s="756"/>
      <c r="D176" s="757"/>
      <c r="E176" s="761" t="s">
        <v>6</v>
      </c>
      <c r="F176" s="762"/>
      <c r="G176" s="762"/>
      <c r="H176" s="762"/>
      <c r="I176" s="762"/>
      <c r="J176" s="762"/>
      <c r="K176" s="762"/>
      <c r="L176" s="336"/>
      <c r="M176" s="764" t="s">
        <v>212</v>
      </c>
      <c r="N176" s="757" t="s">
        <v>213</v>
      </c>
    </row>
    <row r="177" spans="1:14" x14ac:dyDescent="0.25">
      <c r="A177" s="753"/>
      <c r="B177" s="1016"/>
      <c r="C177" s="922"/>
      <c r="D177" s="995"/>
      <c r="E177" s="761" t="s">
        <v>214</v>
      </c>
      <c r="F177" s="775"/>
      <c r="G177" s="761" t="s">
        <v>215</v>
      </c>
      <c r="H177" s="775"/>
      <c r="I177" s="761" t="s">
        <v>216</v>
      </c>
      <c r="J177" s="775"/>
      <c r="K177" s="761" t="s">
        <v>201</v>
      </c>
      <c r="L177" s="762"/>
      <c r="M177" s="765"/>
      <c r="N177" s="779"/>
    </row>
    <row r="178" spans="1:14" x14ac:dyDescent="0.25">
      <c r="A178" s="1015"/>
      <c r="B178" s="12" t="s">
        <v>34</v>
      </c>
      <c r="C178" s="337" t="s">
        <v>35</v>
      </c>
      <c r="D178" s="14" t="s">
        <v>36</v>
      </c>
      <c r="E178" s="15" t="s">
        <v>35</v>
      </c>
      <c r="F178" s="107" t="s">
        <v>36</v>
      </c>
      <c r="G178" s="15" t="s">
        <v>35</v>
      </c>
      <c r="H178" s="107" t="s">
        <v>36</v>
      </c>
      <c r="I178" s="15" t="s">
        <v>35</v>
      </c>
      <c r="J178" s="107" t="s">
        <v>36</v>
      </c>
      <c r="K178" s="15" t="s">
        <v>35</v>
      </c>
      <c r="L178" s="108" t="s">
        <v>36</v>
      </c>
      <c r="M178" s="766"/>
      <c r="N178" s="995"/>
    </row>
    <row r="179" spans="1:14" x14ac:dyDescent="0.25">
      <c r="A179" s="333" t="s">
        <v>217</v>
      </c>
      <c r="B179" s="18">
        <f>SUM(C179:D179)</f>
        <v>0</v>
      </c>
      <c r="C179" s="19">
        <f>SUM(E179+G179+I179+K179)</f>
        <v>0</v>
      </c>
      <c r="D179" s="20">
        <f>SUM(F179+H179+J179+L179)</f>
        <v>0</v>
      </c>
      <c r="E179" s="21"/>
      <c r="F179" s="28"/>
      <c r="G179" s="21"/>
      <c r="H179" s="28"/>
      <c r="I179" s="21"/>
      <c r="J179" s="28"/>
      <c r="K179" s="21"/>
      <c r="L179" s="162"/>
      <c r="M179" s="338"/>
      <c r="N179" s="230"/>
    </row>
    <row r="180" spans="1:14" x14ac:dyDescent="0.25">
      <c r="A180" s="600" t="s">
        <v>218</v>
      </c>
      <c r="B180" s="186">
        <f t="shared" ref="B180" si="79">SUM(C180:D180)</f>
        <v>0</v>
      </c>
      <c r="C180" s="33">
        <f>SUM(E180+G180+I180+K180)</f>
        <v>0</v>
      </c>
      <c r="D180" s="34">
        <f>SUM(F180+H180+J180+L180)</f>
        <v>0</v>
      </c>
      <c r="E180" s="35"/>
      <c r="F180" s="42"/>
      <c r="G180" s="35"/>
      <c r="H180" s="42"/>
      <c r="I180" s="35"/>
      <c r="J180" s="42"/>
      <c r="K180" s="35"/>
      <c r="L180" s="99"/>
      <c r="M180" s="339"/>
      <c r="N180" s="233"/>
    </row>
    <row r="181" spans="1:14" x14ac:dyDescent="0.25">
      <c r="A181" s="601" t="s">
        <v>48</v>
      </c>
      <c r="B181" s="56">
        <f>SUM(B179:B180)</f>
        <v>0</v>
      </c>
      <c r="C181" s="57">
        <f t="shared" ref="C181:N181" si="80">SUM(C179:C180)</f>
        <v>0</v>
      </c>
      <c r="D181" s="341">
        <f t="shared" si="80"/>
        <v>0</v>
      </c>
      <c r="E181" s="56">
        <f>SUM(E179:E180)</f>
        <v>0</v>
      </c>
      <c r="F181" s="341">
        <f t="shared" si="80"/>
        <v>0</v>
      </c>
      <c r="G181" s="56">
        <f t="shared" si="80"/>
        <v>0</v>
      </c>
      <c r="H181" s="341">
        <f t="shared" si="80"/>
        <v>0</v>
      </c>
      <c r="I181" s="56">
        <f t="shared" si="80"/>
        <v>0</v>
      </c>
      <c r="J181" s="341">
        <f t="shared" si="80"/>
        <v>0</v>
      </c>
      <c r="K181" s="56">
        <f t="shared" si="80"/>
        <v>0</v>
      </c>
      <c r="L181" s="341">
        <f t="shared" si="80"/>
        <v>0</v>
      </c>
      <c r="M181" s="342">
        <f t="shared" si="80"/>
        <v>0</v>
      </c>
      <c r="N181" s="58">
        <f t="shared" si="80"/>
        <v>0</v>
      </c>
    </row>
    <row r="205" spans="1:2" x14ac:dyDescent="0.25">
      <c r="A205" s="343">
        <f>SUM(C12:C21,C23:C26,B30:B32,E30:E32,B36:B38,E36:E38,C41:C44,C49:C50,C55:C76,B80:I83,B86:D93,B97:F101,B106:F108,B114:B116,B120:E120,B124:B126,B130,C135:C138,B143:B150,B154:C155,C160:C168,B172:D174,B179:B181)</f>
        <v>1315</v>
      </c>
      <c r="B205" s="344">
        <f>SUM(CK12:CS168)</f>
        <v>0</v>
      </c>
    </row>
  </sheetData>
  <mergeCells count="228">
    <mergeCell ref="A176:A178"/>
    <mergeCell ref="B176:D177"/>
    <mergeCell ref="E176:K176"/>
    <mergeCell ref="M176:M178"/>
    <mergeCell ref="N176:N178"/>
    <mergeCell ref="E177:F177"/>
    <mergeCell ref="G177:H177"/>
    <mergeCell ref="I177:J177"/>
    <mergeCell ref="K177:L177"/>
    <mergeCell ref="A160:A162"/>
    <mergeCell ref="A164:A166"/>
    <mergeCell ref="A168:B168"/>
    <mergeCell ref="A170:A171"/>
    <mergeCell ref="B170:B171"/>
    <mergeCell ref="C170:C171"/>
    <mergeCell ref="U157:U159"/>
    <mergeCell ref="V157:V159"/>
    <mergeCell ref="W157:X157"/>
    <mergeCell ref="F158:G158"/>
    <mergeCell ref="H158:I158"/>
    <mergeCell ref="J158:K158"/>
    <mergeCell ref="L158:M158"/>
    <mergeCell ref="W158:W159"/>
    <mergeCell ref="X158:X159"/>
    <mergeCell ref="O157:O159"/>
    <mergeCell ref="P157:P159"/>
    <mergeCell ref="Q157:Q159"/>
    <mergeCell ref="R157:R159"/>
    <mergeCell ref="S157:S159"/>
    <mergeCell ref="T157:T159"/>
    <mergeCell ref="D170:D171"/>
    <mergeCell ref="AP132:AP134"/>
    <mergeCell ref="AQ132:AQ134"/>
    <mergeCell ref="AR132:AR134"/>
    <mergeCell ref="AN132:AN134"/>
    <mergeCell ref="AO132:AO134"/>
    <mergeCell ref="A156:E156"/>
    <mergeCell ref="A157:A159"/>
    <mergeCell ref="B157:B159"/>
    <mergeCell ref="C157:E158"/>
    <mergeCell ref="F157:M157"/>
    <mergeCell ref="N157:N159"/>
    <mergeCell ref="A135:A138"/>
    <mergeCell ref="A140:A142"/>
    <mergeCell ref="B140:F140"/>
    <mergeCell ref="G140:G142"/>
    <mergeCell ref="H140:I141"/>
    <mergeCell ref="B141:B142"/>
    <mergeCell ref="C141:F141"/>
    <mergeCell ref="F133:G133"/>
    <mergeCell ref="H133:I133"/>
    <mergeCell ref="J133:K133"/>
    <mergeCell ref="L133:M133"/>
    <mergeCell ref="N133:O133"/>
    <mergeCell ref="P133:Q133"/>
    <mergeCell ref="R133:S133"/>
    <mergeCell ref="A132:A134"/>
    <mergeCell ref="B132:B134"/>
    <mergeCell ref="C132:E133"/>
    <mergeCell ref="F132:AM132"/>
    <mergeCell ref="T133:U133"/>
    <mergeCell ref="V133:W133"/>
    <mergeCell ref="X133:Y133"/>
    <mergeCell ref="Z133:AA133"/>
    <mergeCell ref="AB133:AC133"/>
    <mergeCell ref="AD133:AE133"/>
    <mergeCell ref="AF133:AG133"/>
    <mergeCell ref="AH133:AI133"/>
    <mergeCell ref="AJ133:AK133"/>
    <mergeCell ref="AL133:AM133"/>
    <mergeCell ref="G122:H122"/>
    <mergeCell ref="I122:J122"/>
    <mergeCell ref="A128:A129"/>
    <mergeCell ref="B128:B129"/>
    <mergeCell ref="C128:D128"/>
    <mergeCell ref="E128:F128"/>
    <mergeCell ref="G128:I128"/>
    <mergeCell ref="A118:A119"/>
    <mergeCell ref="B118:D118"/>
    <mergeCell ref="E118:E119"/>
    <mergeCell ref="A122:A123"/>
    <mergeCell ref="B122:D122"/>
    <mergeCell ref="E122:F122"/>
    <mergeCell ref="A111:A113"/>
    <mergeCell ref="B111:D112"/>
    <mergeCell ref="E111:M111"/>
    <mergeCell ref="O111:O113"/>
    <mergeCell ref="P111:P113"/>
    <mergeCell ref="E112:F112"/>
    <mergeCell ref="G112:H112"/>
    <mergeCell ref="I112:J112"/>
    <mergeCell ref="K112:L112"/>
    <mergeCell ref="M112:N112"/>
    <mergeCell ref="A104:A105"/>
    <mergeCell ref="B104:B105"/>
    <mergeCell ref="C104:C105"/>
    <mergeCell ref="D104:D105"/>
    <mergeCell ref="E104:E105"/>
    <mergeCell ref="F104:F105"/>
    <mergeCell ref="B78:C78"/>
    <mergeCell ref="D78:E78"/>
    <mergeCell ref="F78:G78"/>
    <mergeCell ref="H78:I78"/>
    <mergeCell ref="A95:A96"/>
    <mergeCell ref="B95:B96"/>
    <mergeCell ref="C95:C96"/>
    <mergeCell ref="D95:D96"/>
    <mergeCell ref="E95:F95"/>
    <mergeCell ref="A61:A62"/>
    <mergeCell ref="A63:A66"/>
    <mergeCell ref="A67:A68"/>
    <mergeCell ref="A69:A70"/>
    <mergeCell ref="A71:A76"/>
    <mergeCell ref="A78:A79"/>
    <mergeCell ref="A55:A60"/>
    <mergeCell ref="AL52:AL54"/>
    <mergeCell ref="AM52:AM54"/>
    <mergeCell ref="F53:G53"/>
    <mergeCell ref="H53:I53"/>
    <mergeCell ref="J53:K53"/>
    <mergeCell ref="L53:M53"/>
    <mergeCell ref="N53:O53"/>
    <mergeCell ref="P53:Q53"/>
    <mergeCell ref="R53:S53"/>
    <mergeCell ref="T53:U53"/>
    <mergeCell ref="A51:M51"/>
    <mergeCell ref="A52:B54"/>
    <mergeCell ref="C52:E53"/>
    <mergeCell ref="F52:AK52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N46:AN48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AF47:AG47"/>
    <mergeCell ref="AH47:AI47"/>
    <mergeCell ref="AJ47:AK47"/>
    <mergeCell ref="A43:A44"/>
    <mergeCell ref="A46:B48"/>
    <mergeCell ref="C46:E47"/>
    <mergeCell ref="F46:AK46"/>
    <mergeCell ref="AL46:AL48"/>
    <mergeCell ref="AM46:AM48"/>
    <mergeCell ref="X47:Y47"/>
    <mergeCell ref="Z47:AA47"/>
    <mergeCell ref="AB47:AC47"/>
    <mergeCell ref="AD47:AE47"/>
    <mergeCell ref="A34:A35"/>
    <mergeCell ref="B34:B35"/>
    <mergeCell ref="C34:D34"/>
    <mergeCell ref="E34:G34"/>
    <mergeCell ref="H34:M34"/>
    <mergeCell ref="A41:A42"/>
    <mergeCell ref="AP28:AP29"/>
    <mergeCell ref="AQ28:AQ29"/>
    <mergeCell ref="AR28:AR29"/>
    <mergeCell ref="R28:S28"/>
    <mergeCell ref="T28:U28"/>
    <mergeCell ref="V28:W28"/>
    <mergeCell ref="X28:Y28"/>
    <mergeCell ref="Z28:AA28"/>
    <mergeCell ref="AB28:AC28"/>
    <mergeCell ref="E28:G28"/>
    <mergeCell ref="H28:I28"/>
    <mergeCell ref="J28:K28"/>
    <mergeCell ref="L28:M28"/>
    <mergeCell ref="N28:O28"/>
    <mergeCell ref="P28:Q28"/>
    <mergeCell ref="AS28:AS29"/>
    <mergeCell ref="AT28:AT29"/>
    <mergeCell ref="AU28:AU29"/>
    <mergeCell ref="AD28:AE28"/>
    <mergeCell ref="AF28:AG28"/>
    <mergeCell ref="AH28:AI28"/>
    <mergeCell ref="AJ28:AK28"/>
    <mergeCell ref="AL28:AM28"/>
    <mergeCell ref="AN28:AO28"/>
    <mergeCell ref="A12:A22"/>
    <mergeCell ref="A23:B23"/>
    <mergeCell ref="A25:A26"/>
    <mergeCell ref="A28:A29"/>
    <mergeCell ref="B28:B29"/>
    <mergeCell ref="C28:D28"/>
    <mergeCell ref="AF10:AG10"/>
    <mergeCell ref="AH10:AI10"/>
    <mergeCell ref="AJ10:AK10"/>
    <mergeCell ref="AT10:AT11"/>
    <mergeCell ref="AU10:AU11"/>
    <mergeCell ref="AV9:AV11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O9:AO11"/>
    <mergeCell ref="AP9:AP11"/>
    <mergeCell ref="AQ9:AQ11"/>
    <mergeCell ref="AR9:AR11"/>
    <mergeCell ref="AS9:AS11"/>
    <mergeCell ref="AT9:AU9"/>
    <mergeCell ref="A6:W6"/>
    <mergeCell ref="A9:A11"/>
    <mergeCell ref="B9:B11"/>
    <mergeCell ref="C9:E10"/>
    <mergeCell ref="F9:AM9"/>
    <mergeCell ref="AN9:AN11"/>
    <mergeCell ref="X10:Y10"/>
    <mergeCell ref="Z10:AA10"/>
    <mergeCell ref="AB10:AC10"/>
    <mergeCell ref="AD10:AE10"/>
    <mergeCell ref="AL10:AM10"/>
  </mergeCells>
  <dataValidations count="4">
    <dataValidation type="whole" allowBlank="1" showInputMessage="1" showErrorMessage="1" sqref="B80:I83" xr:uid="{00000000-0002-0000-0700-000000000000}">
      <formula1>0</formula1>
      <formula2>9.99999999999999E+38</formula2>
    </dataValidation>
    <dataValidation type="whole" allowBlank="1" showInputMessage="1" showErrorMessage="1" sqref="F55:AM76" xr:uid="{00000000-0002-0000-0700-000001000000}">
      <formula1>0</formula1>
      <formula2>9.99999999999999E+36</formula2>
    </dataValidation>
    <dataValidation type="whole" operator="greaterThanOrEqual" allowBlank="1" showInputMessage="1" showErrorMessage="1" sqref="B172:D174 B97:F101 B86:D93 B106:F108 E114:P116 B120:E120 E124:J126 C130:I130 F135:AR137 C143:I150 C41:C44 F49:AN50 B154:C155 F168:X168 F12:AV26 C30:AU31 C36:M37 F160:X162 F164:X166 E179:N180" xr:uid="{00000000-0002-0000-0700-000002000000}">
      <formula1>0</formula1>
    </dataValidation>
    <dataValidation type="whole" allowBlank="1" showInputMessage="1" showErrorMessage="1" sqref="F156:AS156 S157" xr:uid="{00000000-0002-0000-0700-000003000000}">
      <formula1>0</formula1>
      <formula2>1E+30</formula2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S205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48.140625" customWidth="1"/>
    <col min="2" max="2" width="32.140625" customWidth="1"/>
    <col min="3" max="4" width="18.85546875" customWidth="1"/>
    <col min="5" max="5" width="17.140625" customWidth="1"/>
    <col min="6" max="6" width="13.85546875" customWidth="1"/>
    <col min="7" max="7" width="14.140625" customWidth="1"/>
    <col min="8" max="8" width="13.42578125" customWidth="1"/>
    <col min="9" max="9" width="13.28515625" customWidth="1"/>
    <col min="10" max="10" width="12.28515625" customWidth="1"/>
    <col min="11" max="11" width="13.42578125" customWidth="1"/>
    <col min="12" max="13" width="12" customWidth="1"/>
    <col min="18" max="45" width="11.42578125" customWidth="1"/>
    <col min="46" max="46" width="11" customWidth="1"/>
    <col min="47" max="78" width="11.42578125" customWidth="1"/>
    <col min="79" max="91" width="11.42578125" hidden="1" customWidth="1"/>
    <col min="92" max="95" width="12.140625" hidden="1" customWidth="1"/>
    <col min="96" max="96" width="12.28515625" hidden="1" customWidth="1"/>
    <col min="97" max="97" width="11.42578125" hidden="1" customWidth="1"/>
    <col min="98" max="148" width="11.42578125" customWidth="1"/>
  </cols>
  <sheetData>
    <row r="1" spans="1:97" x14ac:dyDescent="0.25">
      <c r="A1" s="1" t="s">
        <v>0</v>
      </c>
    </row>
    <row r="2" spans="1:97" x14ac:dyDescent="0.25">
      <c r="A2" s="1" t="str">
        <f>CONCATENATE("COMUNA: ",[9]NOMBRE!B2, " (",[9]NOMBRE!C2,[9]NOMBRE!D2,[9]NOMBRE!E2,[9]NOMBRE!F2,[9]NOMBRE!G2,")")</f>
        <v>COMUNA: LINARES (07401)</v>
      </c>
    </row>
    <row r="3" spans="1:97" x14ac:dyDescent="0.25">
      <c r="A3" s="1" t="str">
        <f>CONCATENATE("ESTABLECIMIENTO/ESTRATEGIA: ", [9]NOMBRE!B3, " (",[9]NOMBRE!C3,[9]NOMBRE!D3,[9]NOMBRE!E3,[9]NOMBRE!F3,[9]NOMBRE!G3,[9]NOMBRE!H3,")")</f>
        <v>ESTABLECIMIENTO/ESTRATEGIA: HOSPITAL PRESIDENTE CARLOS IBAÑEZ DEL CAMPO (116108)</v>
      </c>
    </row>
    <row r="4" spans="1:97" x14ac:dyDescent="0.25">
      <c r="A4" s="1" t="str">
        <f>CONCATENATE("MES: ",[9]NOMBRE!B6, " (",[9]NOMBRE!C6,[9]NOMBRE!D6,")")</f>
        <v>MES: AGOSTO (08)</v>
      </c>
    </row>
    <row r="5" spans="1:97" x14ac:dyDescent="0.25">
      <c r="A5" s="1" t="str">
        <f>CONCATENATE("AÑO: ",[9]NOMBRE!B7)</f>
        <v>AÑO: 2025</v>
      </c>
    </row>
    <row r="6" spans="1:97" s="4" customFormat="1" ht="18" customHeight="1" x14ac:dyDescent="0.2">
      <c r="A6" s="751" t="s">
        <v>1</v>
      </c>
      <c r="B6" s="751"/>
      <c r="C6" s="751"/>
      <c r="D6" s="751"/>
      <c r="E6" s="751"/>
      <c r="F6" s="751"/>
      <c r="G6" s="751"/>
      <c r="H6" s="751"/>
      <c r="I6" s="751"/>
      <c r="J6" s="751"/>
      <c r="K6" s="751"/>
      <c r="L6" s="751"/>
      <c r="M6" s="751"/>
      <c r="N6" s="751"/>
      <c r="O6" s="751"/>
      <c r="P6" s="751"/>
      <c r="Q6" s="751"/>
      <c r="R6" s="751"/>
      <c r="S6" s="751"/>
      <c r="T6" s="751"/>
      <c r="U6" s="751"/>
      <c r="V6" s="751"/>
      <c r="W6" s="75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3"/>
      <c r="AR6" s="3"/>
      <c r="AS6" s="3"/>
      <c r="AT6" s="3"/>
      <c r="AU6" s="3"/>
    </row>
    <row r="8" spans="1:97" s="11" customFormat="1" ht="18" customHeight="1" x14ac:dyDescent="0.2">
      <c r="A8" s="5" t="s">
        <v>2</v>
      </c>
      <c r="B8" s="6"/>
      <c r="C8" s="6"/>
      <c r="D8" s="6"/>
      <c r="E8" s="6"/>
      <c r="F8" s="6"/>
      <c r="G8" s="6"/>
      <c r="H8" s="6"/>
      <c r="I8" s="6"/>
      <c r="J8" s="6"/>
      <c r="K8" s="7"/>
      <c r="L8" s="6"/>
      <c r="M8" s="6"/>
      <c r="N8" s="6"/>
      <c r="O8" s="8"/>
      <c r="P8" s="8"/>
      <c r="Q8" s="8"/>
      <c r="R8" s="8"/>
      <c r="S8" s="8"/>
      <c r="T8" s="8"/>
      <c r="U8" s="8"/>
      <c r="V8" s="7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9"/>
      <c r="AQ8" s="9"/>
      <c r="AR8" s="9"/>
      <c r="AS8" s="9"/>
      <c r="AT8" s="9"/>
      <c r="AU8" s="9"/>
      <c r="AV8" s="10"/>
    </row>
    <row r="9" spans="1:97" ht="15" customHeight="1" x14ac:dyDescent="0.25">
      <c r="A9" s="752" t="s">
        <v>3</v>
      </c>
      <c r="B9" s="752" t="s">
        <v>4</v>
      </c>
      <c r="C9" s="755" t="s">
        <v>5</v>
      </c>
      <c r="D9" s="756"/>
      <c r="E9" s="757"/>
      <c r="F9" s="761" t="s">
        <v>6</v>
      </c>
      <c r="G9" s="762"/>
      <c r="H9" s="762"/>
      <c r="I9" s="762"/>
      <c r="J9" s="762"/>
      <c r="K9" s="762"/>
      <c r="L9" s="762"/>
      <c r="M9" s="762"/>
      <c r="N9" s="762"/>
      <c r="O9" s="762"/>
      <c r="P9" s="762"/>
      <c r="Q9" s="762"/>
      <c r="R9" s="762"/>
      <c r="S9" s="762"/>
      <c r="T9" s="762"/>
      <c r="U9" s="762"/>
      <c r="V9" s="762"/>
      <c r="W9" s="762"/>
      <c r="X9" s="762"/>
      <c r="Y9" s="762"/>
      <c r="Z9" s="762"/>
      <c r="AA9" s="762"/>
      <c r="AB9" s="762"/>
      <c r="AC9" s="762"/>
      <c r="AD9" s="762"/>
      <c r="AE9" s="762"/>
      <c r="AF9" s="762"/>
      <c r="AG9" s="762"/>
      <c r="AH9" s="762"/>
      <c r="AI9" s="762"/>
      <c r="AJ9" s="762"/>
      <c r="AK9" s="762"/>
      <c r="AL9" s="762"/>
      <c r="AM9" s="763"/>
      <c r="AN9" s="764" t="s">
        <v>7</v>
      </c>
      <c r="AO9" s="776" t="s">
        <v>8</v>
      </c>
      <c r="AP9" s="776" t="s">
        <v>9</v>
      </c>
      <c r="AQ9" s="757" t="s">
        <v>10</v>
      </c>
      <c r="AR9" s="780" t="s">
        <v>11</v>
      </c>
      <c r="AS9" s="757" t="s">
        <v>12</v>
      </c>
      <c r="AT9" s="783" t="s">
        <v>13</v>
      </c>
      <c r="AU9" s="784"/>
      <c r="AV9" s="772" t="s">
        <v>14</v>
      </c>
    </row>
    <row r="10" spans="1:97" x14ac:dyDescent="0.25">
      <c r="A10" s="753"/>
      <c r="B10" s="753"/>
      <c r="C10" s="1026"/>
      <c r="D10" s="1027"/>
      <c r="E10" s="1028"/>
      <c r="F10" s="761" t="s">
        <v>15</v>
      </c>
      <c r="G10" s="775"/>
      <c r="H10" s="761" t="s">
        <v>16</v>
      </c>
      <c r="I10" s="775"/>
      <c r="J10" s="761" t="s">
        <v>17</v>
      </c>
      <c r="K10" s="775"/>
      <c r="L10" s="761" t="s">
        <v>18</v>
      </c>
      <c r="M10" s="775"/>
      <c r="N10" s="761" t="s">
        <v>19</v>
      </c>
      <c r="O10" s="775"/>
      <c r="P10" s="767" t="s">
        <v>20</v>
      </c>
      <c r="Q10" s="768"/>
      <c r="R10" s="767" t="s">
        <v>21</v>
      </c>
      <c r="S10" s="768"/>
      <c r="T10" s="767" t="s">
        <v>22</v>
      </c>
      <c r="U10" s="768"/>
      <c r="V10" s="767" t="s">
        <v>23</v>
      </c>
      <c r="W10" s="768"/>
      <c r="X10" s="767" t="s">
        <v>24</v>
      </c>
      <c r="Y10" s="768"/>
      <c r="Z10" s="767" t="s">
        <v>25</v>
      </c>
      <c r="AA10" s="768"/>
      <c r="AB10" s="767" t="s">
        <v>26</v>
      </c>
      <c r="AC10" s="768"/>
      <c r="AD10" s="767" t="s">
        <v>27</v>
      </c>
      <c r="AE10" s="768"/>
      <c r="AF10" s="767" t="s">
        <v>28</v>
      </c>
      <c r="AG10" s="768"/>
      <c r="AH10" s="767" t="s">
        <v>29</v>
      </c>
      <c r="AI10" s="768"/>
      <c r="AJ10" s="767" t="s">
        <v>30</v>
      </c>
      <c r="AK10" s="768"/>
      <c r="AL10" s="767" t="s">
        <v>31</v>
      </c>
      <c r="AM10" s="769"/>
      <c r="AN10" s="765"/>
      <c r="AO10" s="777"/>
      <c r="AP10" s="777"/>
      <c r="AQ10" s="779"/>
      <c r="AR10" s="781"/>
      <c r="AS10" s="779"/>
      <c r="AT10" s="770" t="s">
        <v>32</v>
      </c>
      <c r="AU10" s="771" t="s">
        <v>33</v>
      </c>
      <c r="AV10" s="773"/>
    </row>
    <row r="11" spans="1:97" ht="19.5" customHeight="1" x14ac:dyDescent="0.25">
      <c r="A11" s="1025"/>
      <c r="B11" s="1025"/>
      <c r="C11" s="12" t="s">
        <v>34</v>
      </c>
      <c r="D11" s="13" t="s">
        <v>35</v>
      </c>
      <c r="E11" s="14" t="s">
        <v>36</v>
      </c>
      <c r="F11" s="15" t="s">
        <v>35</v>
      </c>
      <c r="G11" s="14" t="s">
        <v>36</v>
      </c>
      <c r="H11" s="15" t="s">
        <v>35</v>
      </c>
      <c r="I11" s="14" t="s">
        <v>36</v>
      </c>
      <c r="J11" s="15" t="s">
        <v>35</v>
      </c>
      <c r="K11" s="14" t="s">
        <v>36</v>
      </c>
      <c r="L11" s="15" t="s">
        <v>35</v>
      </c>
      <c r="M11" s="14" t="s">
        <v>36</v>
      </c>
      <c r="N11" s="15" t="s">
        <v>35</v>
      </c>
      <c r="O11" s="14" t="s">
        <v>36</v>
      </c>
      <c r="P11" s="15" t="s">
        <v>35</v>
      </c>
      <c r="Q11" s="14" t="s">
        <v>36</v>
      </c>
      <c r="R11" s="15" t="s">
        <v>35</v>
      </c>
      <c r="S11" s="14" t="s">
        <v>36</v>
      </c>
      <c r="T11" s="15" t="s">
        <v>35</v>
      </c>
      <c r="U11" s="14" t="s">
        <v>36</v>
      </c>
      <c r="V11" s="15" t="s">
        <v>35</v>
      </c>
      <c r="W11" s="14" t="s">
        <v>36</v>
      </c>
      <c r="X11" s="15" t="s">
        <v>35</v>
      </c>
      <c r="Y11" s="14" t="s">
        <v>36</v>
      </c>
      <c r="Z11" s="15" t="s">
        <v>35</v>
      </c>
      <c r="AA11" s="14" t="s">
        <v>36</v>
      </c>
      <c r="AB11" s="15" t="s">
        <v>35</v>
      </c>
      <c r="AC11" s="14" t="s">
        <v>36</v>
      </c>
      <c r="AD11" s="15" t="s">
        <v>35</v>
      </c>
      <c r="AE11" s="14" t="s">
        <v>36</v>
      </c>
      <c r="AF11" s="15" t="s">
        <v>35</v>
      </c>
      <c r="AG11" s="14" t="s">
        <v>36</v>
      </c>
      <c r="AH11" s="15" t="s">
        <v>35</v>
      </c>
      <c r="AI11" s="14" t="s">
        <v>36</v>
      </c>
      <c r="AJ11" s="15" t="s">
        <v>35</v>
      </c>
      <c r="AK11" s="14" t="s">
        <v>36</v>
      </c>
      <c r="AL11" s="15" t="s">
        <v>35</v>
      </c>
      <c r="AM11" s="16" t="s">
        <v>36</v>
      </c>
      <c r="AN11" s="766"/>
      <c r="AO11" s="778"/>
      <c r="AP11" s="778"/>
      <c r="AQ11" s="1028"/>
      <c r="AR11" s="1030"/>
      <c r="AS11" s="1028"/>
      <c r="AT11" s="770"/>
      <c r="AU11" s="771"/>
      <c r="AV11" s="1029"/>
    </row>
    <row r="12" spans="1:97" ht="15" customHeight="1" x14ac:dyDescent="0.25">
      <c r="A12" s="785" t="s">
        <v>37</v>
      </c>
      <c r="B12" s="17" t="s">
        <v>38</v>
      </c>
      <c r="C12" s="18">
        <f>SUM(D12+E12)</f>
        <v>0</v>
      </c>
      <c r="D12" s="19">
        <f>SUM(F12+H12+J12+L12+N12+P12+R12+T12+V12+X12+Z12+AB12+AD12+AF12+AH12+AJ12+AL12)</f>
        <v>0</v>
      </c>
      <c r="E12" s="20">
        <f>SUM(G12+I12+K12+M12+O12+Q12+S12+U12+W12+Y12+AA12+AC12+AE12+AG12+AI12+AK12+AM12)</f>
        <v>0</v>
      </c>
      <c r="F12" s="21"/>
      <c r="G12" s="22"/>
      <c r="H12" s="21"/>
      <c r="I12" s="22"/>
      <c r="J12" s="21"/>
      <c r="K12" s="23"/>
      <c r="L12" s="21"/>
      <c r="M12" s="23"/>
      <c r="N12" s="21"/>
      <c r="O12" s="23"/>
      <c r="P12" s="21"/>
      <c r="Q12" s="23"/>
      <c r="R12" s="21"/>
      <c r="S12" s="23"/>
      <c r="T12" s="21"/>
      <c r="U12" s="23"/>
      <c r="V12" s="21"/>
      <c r="W12" s="23"/>
      <c r="X12" s="21"/>
      <c r="Y12" s="23"/>
      <c r="Z12" s="21"/>
      <c r="AA12" s="23"/>
      <c r="AB12" s="21"/>
      <c r="AC12" s="23"/>
      <c r="AD12" s="21"/>
      <c r="AE12" s="23"/>
      <c r="AF12" s="21"/>
      <c r="AG12" s="23"/>
      <c r="AH12" s="21"/>
      <c r="AI12" s="23"/>
      <c r="AJ12" s="21"/>
      <c r="AK12" s="23"/>
      <c r="AL12" s="24"/>
      <c r="AM12" s="25"/>
      <c r="AN12" s="26"/>
      <c r="AO12" s="27"/>
      <c r="AP12" s="27"/>
      <c r="AQ12" s="22"/>
      <c r="AR12" s="28"/>
      <c r="AS12" s="22"/>
      <c r="AT12" s="21"/>
      <c r="AU12" s="23"/>
      <c r="AV12" s="22"/>
      <c r="AW12" t="str">
        <f>CA12&amp;CB12&amp;CC12&amp;CD12&amp;CE12&amp;CF12&amp;CG12&amp;CH12&amp;CI12</f>
        <v/>
      </c>
      <c r="CA12" s="29" t="str">
        <f>IF(AND($C12&gt;0,AN12="")," * No olvide digitar la variable Beneficiarios. Digite Cero si no tiene.",IF(AN12&gt;$C12," * La variable Beneficiarios No puede ser mayor al Total Ambos Sexos.",""))</f>
        <v/>
      </c>
      <c r="CB12" s="29" t="str">
        <f>IF(AND($C12&gt;0,AO12="")," * No olvide digitar la variable Niños, Niñas, adolescentes y Jóvenes SENAME. Digite Cero si no tiene.",IF(AO12&gt;$C12," * La variable Niños, Niñas, adolescentes y Jóvenes SENAME No puede ser mayor al Total Ambos Sexos.",""))</f>
        <v/>
      </c>
      <c r="CC12" s="29" t="str">
        <f>IF(AND($C12&gt;0,AP12="")," * No olvide digitar la variable Niños, Niñas, adolescentes y Jóvenes Mejor Niñez. Digite Cero si no tiene.",IF(AP12&gt;$C12," * La variable Niños, Niñas, adolescentes y Jóvenes Mejor Niñez No puede ser mayor al Total Ambos Sexos.",""))</f>
        <v/>
      </c>
      <c r="CD12" s="29" t="str">
        <f>IF(AND($C12&gt;0,AQ12="")," * No olvide digitar la variable Pueblos originarios. Digite Cero si no tiene.",IF(AQ12&gt;$C12," * La variable Pueblos Originarios No puede ser mayor al Total Ambos Sexos.",""))</f>
        <v/>
      </c>
      <c r="CE12" s="29" t="str">
        <f>IF(AND($C12&gt;0,AR12="")," * No olvide digitar la variable Migrantes. Digite Cero si no tiene.",IF(AR12&gt;$C12," * La variable Migrantes No puede ser mayor al Total Ambos Sexos.",""))</f>
        <v/>
      </c>
      <c r="CF12" s="29" t="str">
        <f>IF(AND($C12&gt;0,AS12="")," * No olvide digitar la variable Demencia. Digite Cero si no tiene.",IF(AS12&gt;$C12," * La variable Demencia No puede ser mayor al Total Ambos Sexos.",""))</f>
        <v/>
      </c>
      <c r="CG12" s="29" t="str">
        <f>IF(AND($E12&gt;0,OR(AT12=""))," * No olvide digitar la variable Trans (Masculino). Digite Cero si no tiene.",IF((AT12)&gt;$E12," * La variable Trans (Masculino) No puede ser mayor al Total Mujeres.",""))</f>
        <v/>
      </c>
      <c r="CH12" s="29" t="str">
        <f>IF(AND(D12&gt;0,OR(AU12=""))," * No olvide digitar la variable Trans (Femenino). Digite Cero si no tiene.",IF((AU12)&gt;D12," * La variable Trans (Femenino) No puede ser mayor al Total Hombres.",""))</f>
        <v/>
      </c>
      <c r="CI12" s="29" t="str">
        <f>IF(AND($C12&gt;0,AV12="")," * No olvide digitar la variable Cuidadores de personas con demencia. Digite Cero si no tiene.",IF(AV12&gt;$C12," * La variable Cuidadores de personas con demencia No puede ser mayor al Total Ambos Sexos.",""))</f>
        <v/>
      </c>
      <c r="CK12" s="30">
        <f t="shared" ref="CK12:CP12" si="0">IF(AND($C12&gt;0,AN12=""),1,IF(AN12&gt;$C12,1,0))</f>
        <v>0</v>
      </c>
      <c r="CL12" s="30">
        <f t="shared" si="0"/>
        <v>0</v>
      </c>
      <c r="CM12" s="30">
        <f t="shared" si="0"/>
        <v>0</v>
      </c>
      <c r="CN12" s="30">
        <f t="shared" si="0"/>
        <v>0</v>
      </c>
      <c r="CO12" s="30">
        <f t="shared" si="0"/>
        <v>0</v>
      </c>
      <c r="CP12" s="30">
        <f t="shared" si="0"/>
        <v>0</v>
      </c>
      <c r="CQ12" s="30">
        <f>IF(AND($E12&gt;0,OR(AT12="")),1,IF((AT12)&gt;$E12,1,0))</f>
        <v>0</v>
      </c>
      <c r="CR12" s="30">
        <f>IF(AND($D12&gt;0,OR(AU12="")),1,IF((AU12)&gt;$D12,1,0))</f>
        <v>0</v>
      </c>
      <c r="CS12" s="30">
        <f>IF(AND($C12&gt;0,AV12=""),1,IF(AV12&gt;$C12,1,0))</f>
        <v>0</v>
      </c>
    </row>
    <row r="13" spans="1:97" ht="15" customHeight="1" x14ac:dyDescent="0.25">
      <c r="A13" s="786"/>
      <c r="B13" s="31" t="s">
        <v>39</v>
      </c>
      <c r="C13" s="32">
        <f t="shared" ref="C13:C26" si="1">SUM(D13+E13)</f>
        <v>229</v>
      </c>
      <c r="D13" s="33">
        <f t="shared" ref="D13:E26" si="2">SUM(F13+H13+J13+L13+N13+P13+R13+T13+V13+X13+Z13+AB13+AD13+AF13+AH13+AJ13+AL13)</f>
        <v>49</v>
      </c>
      <c r="E13" s="34">
        <f t="shared" si="2"/>
        <v>180</v>
      </c>
      <c r="F13" s="35">
        <v>0</v>
      </c>
      <c r="G13" s="36">
        <v>2</v>
      </c>
      <c r="H13" s="35">
        <v>0</v>
      </c>
      <c r="I13" s="36">
        <v>4</v>
      </c>
      <c r="J13" s="35">
        <v>11</v>
      </c>
      <c r="K13" s="37">
        <v>64</v>
      </c>
      <c r="L13" s="35">
        <v>21</v>
      </c>
      <c r="M13" s="37">
        <v>89</v>
      </c>
      <c r="N13" s="35">
        <v>3</v>
      </c>
      <c r="O13" s="37">
        <v>2</v>
      </c>
      <c r="P13" s="35">
        <v>6</v>
      </c>
      <c r="Q13" s="37">
        <v>3</v>
      </c>
      <c r="R13" s="35">
        <v>0</v>
      </c>
      <c r="S13" s="37">
        <v>7</v>
      </c>
      <c r="T13" s="35">
        <v>2</v>
      </c>
      <c r="U13" s="37">
        <v>2</v>
      </c>
      <c r="V13" s="35">
        <v>2</v>
      </c>
      <c r="W13" s="37">
        <v>4</v>
      </c>
      <c r="X13" s="35">
        <v>0</v>
      </c>
      <c r="Y13" s="37">
        <v>1</v>
      </c>
      <c r="Z13" s="35">
        <v>0</v>
      </c>
      <c r="AA13" s="37">
        <v>0</v>
      </c>
      <c r="AB13" s="35">
        <v>4</v>
      </c>
      <c r="AC13" s="37">
        <v>0</v>
      </c>
      <c r="AD13" s="35">
        <v>0</v>
      </c>
      <c r="AE13" s="37">
        <v>0</v>
      </c>
      <c r="AF13" s="35">
        <v>0</v>
      </c>
      <c r="AG13" s="37">
        <v>1</v>
      </c>
      <c r="AH13" s="35">
        <v>0</v>
      </c>
      <c r="AI13" s="37">
        <v>0</v>
      </c>
      <c r="AJ13" s="35">
        <v>0</v>
      </c>
      <c r="AK13" s="37">
        <v>0</v>
      </c>
      <c r="AL13" s="38">
        <v>0</v>
      </c>
      <c r="AM13" s="39">
        <v>1</v>
      </c>
      <c r="AN13" s="40">
        <v>229</v>
      </c>
      <c r="AO13" s="41">
        <v>0</v>
      </c>
      <c r="AP13" s="41">
        <v>67</v>
      </c>
      <c r="AQ13" s="36">
        <v>6</v>
      </c>
      <c r="AR13" s="42">
        <v>0</v>
      </c>
      <c r="AS13" s="36">
        <v>0</v>
      </c>
      <c r="AT13" s="35">
        <v>0</v>
      </c>
      <c r="AU13" s="37">
        <v>0</v>
      </c>
      <c r="AV13" s="36">
        <v>0</v>
      </c>
      <c r="AW13" t="str">
        <f t="shared" ref="AW13:AW26" si="3">CA13&amp;CB13&amp;CC13&amp;CD13&amp;CE13&amp;CF13&amp;CG13&amp;CH13&amp;CI13</f>
        <v/>
      </c>
      <c r="CA13" s="29" t="str">
        <f t="shared" ref="CA13:CA21" si="4">IF(AND($C13&gt;0,AN13="")," * No olvide digitar la variable Beneficiarios. Digite Cero si no tiene.",IF(AN13&gt;$C13," * La variable Beneficiarios No puede ser mayor al Total Ambos Sexos.",""))</f>
        <v/>
      </c>
      <c r="CB13" s="29" t="str">
        <f t="shared" ref="CB13:CB21" si="5">IF(AND($C13&gt;0,AO13="")," * No olvide digitar la variable Niños, Niñas, adolescentes y Jóvenes SENAME. Digite Cero si no tiene.",IF(AO13&gt;$C13," * La variable Niños, Niñas, adolescentes y Jóvenes SENAME No puede ser mayor al Total Ambos Sexos.",""))</f>
        <v/>
      </c>
      <c r="CC13" s="29" t="str">
        <f t="shared" ref="CC13:CC21" si="6">IF(AND($C13&gt;0,AP13="")," * No olvide digitar la variable Niños, Niñas, adolescentes y Jóvenes Mejor Niñez. Digite Cero si no tiene.",IF(AP13&gt;$C13," * La variable Niños, Niñas, adolescentes y Jóvenes Mejor Niñez No puede ser mayor al Total Ambos Sexos.",""))</f>
        <v/>
      </c>
      <c r="CD13" s="29" t="str">
        <f t="shared" ref="CD13:CD21" si="7">IF(AND($C13&gt;0,AQ13="")," * No olvide digitar la variable Pueblos originarios. Digite Cero si no tiene.",IF(AQ13&gt;$C13," * La variable Pueblos Originarios No puede ser mayor al Total Ambos Sexos.",""))</f>
        <v/>
      </c>
      <c r="CE13" s="29" t="str">
        <f t="shared" ref="CE13:CE21" si="8">IF(AND($C13&gt;0,AR13="")," * No olvide digitar la variable Migrantes. Digite Cero si no tiene.",IF(AR13&gt;$C13," * La variable Migrantes No puede ser mayor al Total Ambos Sexos.",""))</f>
        <v/>
      </c>
      <c r="CF13" s="29" t="str">
        <f t="shared" ref="CF13:CF21" si="9">IF(AND($C13&gt;0,AS13="")," * No olvide digitar la variable Demencia. Digite Cero si no tiene.",IF(AS13&gt;$C13," * La variable Demencia No puede ser mayor al Total Ambos Sexos.",""))</f>
        <v/>
      </c>
      <c r="CG13" s="29" t="str">
        <f t="shared" ref="CG13:CG21" si="10">IF(AND($E13&gt;0,OR(AT13=""))," * No olvide digitar la variable Trans (Masculino). Digite Cero si no tiene.",IF((AT13)&gt;$E13," * La variable Trans (Masculino) No puede ser mayor al Total Mujeres.",""))</f>
        <v/>
      </c>
      <c r="CH13" s="29" t="str">
        <f t="shared" ref="CH13:CH21" si="11">IF(AND(D13&gt;0,OR(AU13=""))," * No olvide digitar la variable Trans (Femenino). Digite Cero si no tiene.",IF((AU13)&gt;D13," * La variable Trans (Femenino) No puede ser mayor al Total Hombres.",""))</f>
        <v/>
      </c>
      <c r="CI13" s="29" t="str">
        <f t="shared" ref="CI13:CI21" si="12">IF(AND($C13&gt;0,AV13="")," * No olvide digitar la variable Cuidadores de personas con demencia. Digite Cero si no tiene.",IF(AV13&gt;$C13," * La variable Cuidadores de personas con demencia No puede ser mayor al Total Ambos Sexos.",""))</f>
        <v/>
      </c>
      <c r="CK13" s="30">
        <f t="shared" ref="CK13:CK21" si="13">IF(AND(C13&gt;0,AN13=""),1,IF(AN13&gt;C13,1,0))</f>
        <v>0</v>
      </c>
      <c r="CL13" s="30">
        <f t="shared" ref="CL13:CL21" si="14">IF(AND(C13&gt;0,AO13=""),1,IF(AO13&gt;C13,1,0))</f>
        <v>0</v>
      </c>
      <c r="CM13" s="30">
        <f t="shared" ref="CM13:CM21" si="15">IF(AND(C13&gt;0,AP13=""),1,IF(AP13&gt;C13,1,0))</f>
        <v>0</v>
      </c>
      <c r="CN13" s="30">
        <f t="shared" ref="CN13:CN21" si="16">IF(AND(C13&gt;0,AQ13=""),1,IF(AQ13&gt;C13,1,0))</f>
        <v>0</v>
      </c>
      <c r="CO13" s="30">
        <f t="shared" ref="CO13:CO21" si="17">IF(AND(C13&gt;0,AR13=""),1,IF(AR13&gt;C13,1,0))</f>
        <v>0</v>
      </c>
      <c r="CP13" s="30">
        <f t="shared" ref="CP13:CP21" si="18">IF(AND(C13&gt;0,AS13=""),1,IF(AS13&gt;C13,1,0))</f>
        <v>0</v>
      </c>
      <c r="CQ13" s="30">
        <f t="shared" ref="CQ13:CQ21" si="19">IF(AND(E13&gt;0,OR(AT13="")),1,IF((AT13)&gt;E13,1,0))</f>
        <v>0</v>
      </c>
      <c r="CR13" s="30">
        <f t="shared" ref="CR13:CR21" si="20">IF(AND(D13&gt;0,OR(AU13="")),1,IF((AU13)&gt;D13,1,0))</f>
        <v>0</v>
      </c>
      <c r="CS13" s="30">
        <f t="shared" ref="CS13:CS26" si="21">IF(AND($C13&gt;0,AV13=""),1,IF(AV13&gt;$C13,1,0))</f>
        <v>0</v>
      </c>
    </row>
    <row r="14" spans="1:97" ht="15" customHeight="1" x14ac:dyDescent="0.25">
      <c r="A14" s="786"/>
      <c r="B14" s="31" t="s">
        <v>40</v>
      </c>
      <c r="C14" s="32">
        <f t="shared" si="1"/>
        <v>236</v>
      </c>
      <c r="D14" s="33">
        <f t="shared" si="2"/>
        <v>105</v>
      </c>
      <c r="E14" s="34">
        <f t="shared" si="2"/>
        <v>131</v>
      </c>
      <c r="F14" s="35">
        <v>0</v>
      </c>
      <c r="G14" s="36">
        <v>0</v>
      </c>
      <c r="H14" s="35">
        <v>0</v>
      </c>
      <c r="I14" s="36">
        <v>0</v>
      </c>
      <c r="J14" s="35">
        <v>0</v>
      </c>
      <c r="K14" s="37">
        <v>0</v>
      </c>
      <c r="L14" s="35">
        <v>1</v>
      </c>
      <c r="M14" s="37">
        <v>6</v>
      </c>
      <c r="N14" s="35">
        <v>12</v>
      </c>
      <c r="O14" s="37">
        <v>7</v>
      </c>
      <c r="P14" s="35">
        <v>8</v>
      </c>
      <c r="Q14" s="37">
        <v>2</v>
      </c>
      <c r="R14" s="35">
        <v>8</v>
      </c>
      <c r="S14" s="37">
        <v>9</v>
      </c>
      <c r="T14" s="35">
        <v>15</v>
      </c>
      <c r="U14" s="37">
        <v>11</v>
      </c>
      <c r="V14" s="35">
        <v>14</v>
      </c>
      <c r="W14" s="37">
        <v>14</v>
      </c>
      <c r="X14" s="35">
        <v>11</v>
      </c>
      <c r="Y14" s="37">
        <v>10</v>
      </c>
      <c r="Z14" s="35">
        <v>9</v>
      </c>
      <c r="AA14" s="37">
        <v>10</v>
      </c>
      <c r="AB14" s="35">
        <v>9</v>
      </c>
      <c r="AC14" s="37">
        <v>19</v>
      </c>
      <c r="AD14" s="35">
        <v>8</v>
      </c>
      <c r="AE14" s="37">
        <v>18</v>
      </c>
      <c r="AF14" s="35">
        <v>4</v>
      </c>
      <c r="AG14" s="37">
        <v>11</v>
      </c>
      <c r="AH14" s="35">
        <v>5</v>
      </c>
      <c r="AI14" s="37">
        <v>11</v>
      </c>
      <c r="AJ14" s="35">
        <v>1</v>
      </c>
      <c r="AK14" s="37">
        <v>0</v>
      </c>
      <c r="AL14" s="38">
        <v>0</v>
      </c>
      <c r="AM14" s="39">
        <v>3</v>
      </c>
      <c r="AN14" s="40">
        <v>236</v>
      </c>
      <c r="AO14" s="41">
        <v>0</v>
      </c>
      <c r="AP14" s="41">
        <v>0</v>
      </c>
      <c r="AQ14" s="36">
        <v>1</v>
      </c>
      <c r="AR14" s="42">
        <v>0</v>
      </c>
      <c r="AS14" s="36">
        <v>0</v>
      </c>
      <c r="AT14" s="35">
        <v>0</v>
      </c>
      <c r="AU14" s="37">
        <v>0</v>
      </c>
      <c r="AV14" s="36">
        <v>0</v>
      </c>
      <c r="AW14" t="str">
        <f t="shared" si="3"/>
        <v/>
      </c>
      <c r="CA14" s="29" t="str">
        <f t="shared" si="4"/>
        <v/>
      </c>
      <c r="CB14" s="29" t="str">
        <f t="shared" si="5"/>
        <v/>
      </c>
      <c r="CC14" s="29" t="str">
        <f t="shared" si="6"/>
        <v/>
      </c>
      <c r="CD14" s="29" t="str">
        <f t="shared" si="7"/>
        <v/>
      </c>
      <c r="CE14" s="29" t="str">
        <f t="shared" si="8"/>
        <v/>
      </c>
      <c r="CF14" s="29" t="str">
        <f t="shared" si="9"/>
        <v/>
      </c>
      <c r="CG14" s="29" t="str">
        <f t="shared" si="10"/>
        <v/>
      </c>
      <c r="CH14" s="29" t="str">
        <f t="shared" si="11"/>
        <v/>
      </c>
      <c r="CI14" s="29" t="str">
        <f t="shared" si="12"/>
        <v/>
      </c>
      <c r="CK14" s="30">
        <f t="shared" si="13"/>
        <v>0</v>
      </c>
      <c r="CL14" s="30">
        <f t="shared" si="14"/>
        <v>0</v>
      </c>
      <c r="CM14" s="30">
        <f t="shared" si="15"/>
        <v>0</v>
      </c>
      <c r="CN14" s="30">
        <f t="shared" si="16"/>
        <v>0</v>
      </c>
      <c r="CO14" s="30">
        <f t="shared" si="17"/>
        <v>0</v>
      </c>
      <c r="CP14" s="30">
        <f t="shared" si="18"/>
        <v>0</v>
      </c>
      <c r="CQ14" s="30">
        <f t="shared" si="19"/>
        <v>0</v>
      </c>
      <c r="CR14" s="30">
        <f t="shared" si="20"/>
        <v>0</v>
      </c>
      <c r="CS14" s="30">
        <f t="shared" si="21"/>
        <v>0</v>
      </c>
    </row>
    <row r="15" spans="1:97" ht="15" customHeight="1" x14ac:dyDescent="0.25">
      <c r="A15" s="786"/>
      <c r="B15" s="31" t="s">
        <v>41</v>
      </c>
      <c r="C15" s="32">
        <f t="shared" si="1"/>
        <v>0</v>
      </c>
      <c r="D15" s="33">
        <f t="shared" si="2"/>
        <v>0</v>
      </c>
      <c r="E15" s="34">
        <f t="shared" si="2"/>
        <v>0</v>
      </c>
      <c r="F15" s="35"/>
      <c r="G15" s="36"/>
      <c r="H15" s="35"/>
      <c r="I15" s="36"/>
      <c r="J15" s="35"/>
      <c r="K15" s="37"/>
      <c r="L15" s="35"/>
      <c r="M15" s="37"/>
      <c r="N15" s="35"/>
      <c r="O15" s="37"/>
      <c r="P15" s="35"/>
      <c r="Q15" s="37"/>
      <c r="R15" s="35"/>
      <c r="S15" s="37"/>
      <c r="T15" s="35"/>
      <c r="U15" s="37"/>
      <c r="V15" s="35"/>
      <c r="W15" s="37"/>
      <c r="X15" s="35"/>
      <c r="Y15" s="37"/>
      <c r="Z15" s="35"/>
      <c r="AA15" s="37"/>
      <c r="AB15" s="35"/>
      <c r="AC15" s="37"/>
      <c r="AD15" s="35"/>
      <c r="AE15" s="37"/>
      <c r="AF15" s="35"/>
      <c r="AG15" s="37"/>
      <c r="AH15" s="35"/>
      <c r="AI15" s="37"/>
      <c r="AJ15" s="35"/>
      <c r="AK15" s="37"/>
      <c r="AL15" s="38"/>
      <c r="AM15" s="39"/>
      <c r="AN15" s="40">
        <v>0</v>
      </c>
      <c r="AO15" s="41">
        <v>0</v>
      </c>
      <c r="AP15" s="41">
        <v>0</v>
      </c>
      <c r="AQ15" s="36">
        <v>0</v>
      </c>
      <c r="AR15" s="42">
        <v>0</v>
      </c>
      <c r="AS15" s="36">
        <v>0</v>
      </c>
      <c r="AT15" s="35">
        <v>0</v>
      </c>
      <c r="AU15" s="37">
        <v>0</v>
      </c>
      <c r="AV15" s="36">
        <v>0</v>
      </c>
      <c r="AW15" t="str">
        <f t="shared" si="3"/>
        <v/>
      </c>
      <c r="CA15" s="29" t="str">
        <f t="shared" si="4"/>
        <v/>
      </c>
      <c r="CB15" s="29" t="str">
        <f t="shared" si="5"/>
        <v/>
      </c>
      <c r="CC15" s="29" t="str">
        <f t="shared" si="6"/>
        <v/>
      </c>
      <c r="CD15" s="29" t="str">
        <f t="shared" si="7"/>
        <v/>
      </c>
      <c r="CE15" s="29" t="str">
        <f t="shared" si="8"/>
        <v/>
      </c>
      <c r="CF15" s="29" t="str">
        <f t="shared" si="9"/>
        <v/>
      </c>
      <c r="CG15" s="29" t="str">
        <f t="shared" si="10"/>
        <v/>
      </c>
      <c r="CH15" s="29" t="str">
        <f t="shared" si="11"/>
        <v/>
      </c>
      <c r="CI15" s="29" t="str">
        <f t="shared" si="12"/>
        <v/>
      </c>
      <c r="CK15" s="30">
        <f t="shared" si="13"/>
        <v>0</v>
      </c>
      <c r="CL15" s="30">
        <f t="shared" si="14"/>
        <v>0</v>
      </c>
      <c r="CM15" s="30">
        <f t="shared" si="15"/>
        <v>0</v>
      </c>
      <c r="CN15" s="30">
        <f t="shared" si="16"/>
        <v>0</v>
      </c>
      <c r="CO15" s="30">
        <f t="shared" si="17"/>
        <v>0</v>
      </c>
      <c r="CP15" s="30">
        <f t="shared" si="18"/>
        <v>0</v>
      </c>
      <c r="CQ15" s="30">
        <f t="shared" si="19"/>
        <v>0</v>
      </c>
      <c r="CR15" s="30">
        <f t="shared" si="20"/>
        <v>0</v>
      </c>
      <c r="CS15" s="30">
        <f t="shared" si="21"/>
        <v>0</v>
      </c>
    </row>
    <row r="16" spans="1:97" ht="15" customHeight="1" x14ac:dyDescent="0.25">
      <c r="A16" s="786"/>
      <c r="B16" s="31" t="s">
        <v>42</v>
      </c>
      <c r="C16" s="32">
        <f t="shared" si="1"/>
        <v>186</v>
      </c>
      <c r="D16" s="33">
        <f t="shared" si="2"/>
        <v>84</v>
      </c>
      <c r="E16" s="34">
        <f t="shared" si="2"/>
        <v>102</v>
      </c>
      <c r="F16" s="35">
        <v>0</v>
      </c>
      <c r="G16" s="36">
        <v>0</v>
      </c>
      <c r="H16" s="35">
        <v>0</v>
      </c>
      <c r="I16" s="36">
        <v>2</v>
      </c>
      <c r="J16" s="35">
        <v>5</v>
      </c>
      <c r="K16" s="37">
        <v>28</v>
      </c>
      <c r="L16" s="35">
        <v>17</v>
      </c>
      <c r="M16" s="37">
        <v>28</v>
      </c>
      <c r="N16" s="35">
        <v>7</v>
      </c>
      <c r="O16" s="37">
        <v>6</v>
      </c>
      <c r="P16" s="35">
        <v>11</v>
      </c>
      <c r="Q16" s="37">
        <v>1</v>
      </c>
      <c r="R16" s="35">
        <v>3</v>
      </c>
      <c r="S16" s="37">
        <v>4</v>
      </c>
      <c r="T16" s="35">
        <v>7</v>
      </c>
      <c r="U16" s="37">
        <v>5</v>
      </c>
      <c r="V16" s="35">
        <v>9</v>
      </c>
      <c r="W16" s="37">
        <v>5</v>
      </c>
      <c r="X16" s="35">
        <v>6</v>
      </c>
      <c r="Y16" s="37">
        <v>9</v>
      </c>
      <c r="Z16" s="35">
        <v>1</v>
      </c>
      <c r="AA16" s="37">
        <v>3</v>
      </c>
      <c r="AB16" s="35">
        <v>12</v>
      </c>
      <c r="AC16" s="37">
        <v>1</v>
      </c>
      <c r="AD16" s="35">
        <v>3</v>
      </c>
      <c r="AE16" s="37">
        <v>7</v>
      </c>
      <c r="AF16" s="35">
        <v>2</v>
      </c>
      <c r="AG16" s="37">
        <v>2</v>
      </c>
      <c r="AH16" s="35">
        <v>0</v>
      </c>
      <c r="AI16" s="37">
        <v>1</v>
      </c>
      <c r="AJ16" s="35">
        <v>1</v>
      </c>
      <c r="AK16" s="37">
        <v>0</v>
      </c>
      <c r="AL16" s="38">
        <v>0</v>
      </c>
      <c r="AM16" s="39">
        <v>0</v>
      </c>
      <c r="AN16" s="40">
        <v>186</v>
      </c>
      <c r="AO16" s="41">
        <v>0</v>
      </c>
      <c r="AP16" s="41">
        <v>28</v>
      </c>
      <c r="AQ16" s="36">
        <v>0</v>
      </c>
      <c r="AR16" s="42">
        <v>0</v>
      </c>
      <c r="AS16" s="36">
        <v>0</v>
      </c>
      <c r="AT16" s="35">
        <v>0</v>
      </c>
      <c r="AU16" s="37">
        <v>0</v>
      </c>
      <c r="AV16" s="36">
        <v>0</v>
      </c>
      <c r="AW16" t="str">
        <f t="shared" si="3"/>
        <v/>
      </c>
      <c r="CA16" s="29" t="str">
        <f t="shared" si="4"/>
        <v/>
      </c>
      <c r="CB16" s="29" t="str">
        <f t="shared" si="5"/>
        <v/>
      </c>
      <c r="CC16" s="29" t="str">
        <f t="shared" si="6"/>
        <v/>
      </c>
      <c r="CD16" s="29" t="str">
        <f t="shared" si="7"/>
        <v/>
      </c>
      <c r="CE16" s="29" t="str">
        <f t="shared" si="8"/>
        <v/>
      </c>
      <c r="CF16" s="29" t="str">
        <f t="shared" si="9"/>
        <v/>
      </c>
      <c r="CG16" s="29" t="str">
        <f t="shared" si="10"/>
        <v/>
      </c>
      <c r="CH16" s="29" t="str">
        <f t="shared" si="11"/>
        <v/>
      </c>
      <c r="CI16" s="29" t="str">
        <f t="shared" si="12"/>
        <v/>
      </c>
      <c r="CK16" s="30">
        <f t="shared" si="13"/>
        <v>0</v>
      </c>
      <c r="CL16" s="30">
        <f t="shared" si="14"/>
        <v>0</v>
      </c>
      <c r="CM16" s="30">
        <f t="shared" si="15"/>
        <v>0</v>
      </c>
      <c r="CN16" s="30">
        <f t="shared" si="16"/>
        <v>0</v>
      </c>
      <c r="CO16" s="30">
        <f t="shared" si="17"/>
        <v>0</v>
      </c>
      <c r="CP16" s="30">
        <f t="shared" si="18"/>
        <v>0</v>
      </c>
      <c r="CQ16" s="30">
        <f t="shared" si="19"/>
        <v>0</v>
      </c>
      <c r="CR16" s="30">
        <f t="shared" si="20"/>
        <v>0</v>
      </c>
      <c r="CS16" s="30">
        <f t="shared" si="21"/>
        <v>0</v>
      </c>
    </row>
    <row r="17" spans="1:97" ht="21" x14ac:dyDescent="0.25">
      <c r="A17" s="786"/>
      <c r="B17" s="31" t="s">
        <v>43</v>
      </c>
      <c r="C17" s="32">
        <f t="shared" si="1"/>
        <v>0</v>
      </c>
      <c r="D17" s="33">
        <f t="shared" si="2"/>
        <v>0</v>
      </c>
      <c r="E17" s="34">
        <f t="shared" si="2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>
        <v>0</v>
      </c>
      <c r="AO17" s="41">
        <v>0</v>
      </c>
      <c r="AP17" s="41">
        <v>0</v>
      </c>
      <c r="AQ17" s="36">
        <v>0</v>
      </c>
      <c r="AR17" s="42">
        <v>0</v>
      </c>
      <c r="AS17" s="36">
        <v>0</v>
      </c>
      <c r="AT17" s="35">
        <v>0</v>
      </c>
      <c r="AU17" s="37">
        <v>0</v>
      </c>
      <c r="AV17" s="36">
        <v>0</v>
      </c>
      <c r="AW17" t="str">
        <f t="shared" si="3"/>
        <v/>
      </c>
      <c r="CA17" s="29" t="str">
        <f t="shared" si="4"/>
        <v/>
      </c>
      <c r="CB17" s="29" t="str">
        <f t="shared" si="5"/>
        <v/>
      </c>
      <c r="CC17" s="29" t="str">
        <f t="shared" si="6"/>
        <v/>
      </c>
      <c r="CD17" s="29" t="str">
        <f t="shared" si="7"/>
        <v/>
      </c>
      <c r="CE17" s="29" t="str">
        <f t="shared" si="8"/>
        <v/>
      </c>
      <c r="CF17" s="29" t="str">
        <f t="shared" si="9"/>
        <v/>
      </c>
      <c r="CG17" s="29" t="str">
        <f t="shared" si="10"/>
        <v/>
      </c>
      <c r="CH17" s="29" t="str">
        <f t="shared" si="11"/>
        <v/>
      </c>
      <c r="CI17" s="29" t="str">
        <f t="shared" si="12"/>
        <v/>
      </c>
      <c r="CK17" s="30">
        <f t="shared" si="13"/>
        <v>0</v>
      </c>
      <c r="CL17" s="30">
        <f t="shared" si="14"/>
        <v>0</v>
      </c>
      <c r="CM17" s="30">
        <f t="shared" si="15"/>
        <v>0</v>
      </c>
      <c r="CN17" s="30">
        <f t="shared" si="16"/>
        <v>0</v>
      </c>
      <c r="CO17" s="30">
        <f t="shared" si="17"/>
        <v>0</v>
      </c>
      <c r="CP17" s="30">
        <f t="shared" si="18"/>
        <v>0</v>
      </c>
      <c r="CQ17" s="30">
        <f t="shared" si="19"/>
        <v>0</v>
      </c>
      <c r="CR17" s="30">
        <f t="shared" si="20"/>
        <v>0</v>
      </c>
      <c r="CS17" s="30">
        <f t="shared" si="21"/>
        <v>0</v>
      </c>
    </row>
    <row r="18" spans="1:97" ht="15" customHeight="1" x14ac:dyDescent="0.25">
      <c r="A18" s="786"/>
      <c r="B18" s="31" t="s">
        <v>44</v>
      </c>
      <c r="C18" s="43">
        <f t="shared" si="1"/>
        <v>75</v>
      </c>
      <c r="D18" s="44">
        <f t="shared" si="2"/>
        <v>40</v>
      </c>
      <c r="E18" s="45">
        <f t="shared" si="2"/>
        <v>35</v>
      </c>
      <c r="F18" s="46">
        <v>0</v>
      </c>
      <c r="G18" s="47">
        <v>4</v>
      </c>
      <c r="H18" s="46">
        <v>12</v>
      </c>
      <c r="I18" s="47">
        <v>5</v>
      </c>
      <c r="J18" s="46">
        <v>19</v>
      </c>
      <c r="K18" s="48">
        <v>9</v>
      </c>
      <c r="L18" s="46">
        <v>9</v>
      </c>
      <c r="M18" s="48">
        <v>17</v>
      </c>
      <c r="N18" s="46">
        <v>0</v>
      </c>
      <c r="O18" s="48">
        <v>0</v>
      </c>
      <c r="P18" s="46">
        <v>0</v>
      </c>
      <c r="Q18" s="48">
        <v>0</v>
      </c>
      <c r="R18" s="46">
        <v>0</v>
      </c>
      <c r="S18" s="48">
        <v>0</v>
      </c>
      <c r="T18" s="46">
        <v>0</v>
      </c>
      <c r="U18" s="48">
        <v>0</v>
      </c>
      <c r="V18" s="46">
        <v>0</v>
      </c>
      <c r="W18" s="48">
        <v>0</v>
      </c>
      <c r="X18" s="46">
        <v>0</v>
      </c>
      <c r="Y18" s="48">
        <v>0</v>
      </c>
      <c r="Z18" s="46">
        <v>0</v>
      </c>
      <c r="AA18" s="48">
        <v>0</v>
      </c>
      <c r="AB18" s="46">
        <v>0</v>
      </c>
      <c r="AC18" s="48">
        <v>0</v>
      </c>
      <c r="AD18" s="46">
        <v>0</v>
      </c>
      <c r="AE18" s="48">
        <v>0</v>
      </c>
      <c r="AF18" s="46">
        <v>0</v>
      </c>
      <c r="AG18" s="48">
        <v>0</v>
      </c>
      <c r="AH18" s="46">
        <v>0</v>
      </c>
      <c r="AI18" s="48">
        <v>0</v>
      </c>
      <c r="AJ18" s="46">
        <v>0</v>
      </c>
      <c r="AK18" s="48">
        <v>0</v>
      </c>
      <c r="AL18" s="49">
        <v>0</v>
      </c>
      <c r="AM18" s="50">
        <v>0</v>
      </c>
      <c r="AN18" s="51">
        <v>75</v>
      </c>
      <c r="AO18" s="52">
        <v>0</v>
      </c>
      <c r="AP18" s="52">
        <v>11</v>
      </c>
      <c r="AQ18" s="47">
        <v>0</v>
      </c>
      <c r="AR18" s="53">
        <v>0</v>
      </c>
      <c r="AS18" s="47">
        <v>0</v>
      </c>
      <c r="AT18" s="46">
        <v>0</v>
      </c>
      <c r="AU18" s="48">
        <v>0</v>
      </c>
      <c r="AV18" s="47">
        <v>0</v>
      </c>
      <c r="AW18" t="str">
        <f t="shared" si="3"/>
        <v/>
      </c>
      <c r="CA18" s="29" t="str">
        <f t="shared" si="4"/>
        <v/>
      </c>
      <c r="CB18" s="29" t="str">
        <f t="shared" si="5"/>
        <v/>
      </c>
      <c r="CC18" s="29" t="str">
        <f t="shared" si="6"/>
        <v/>
      </c>
      <c r="CD18" s="29" t="str">
        <f t="shared" si="7"/>
        <v/>
      </c>
      <c r="CE18" s="29" t="str">
        <f t="shared" si="8"/>
        <v/>
      </c>
      <c r="CF18" s="29" t="str">
        <f t="shared" si="9"/>
        <v/>
      </c>
      <c r="CG18" s="29" t="str">
        <f t="shared" si="10"/>
        <v/>
      </c>
      <c r="CH18" s="29" t="str">
        <f t="shared" si="11"/>
        <v/>
      </c>
      <c r="CI18" s="29" t="str">
        <f t="shared" si="12"/>
        <v/>
      </c>
      <c r="CK18" s="30">
        <f t="shared" si="13"/>
        <v>0</v>
      </c>
      <c r="CL18" s="30">
        <f t="shared" si="14"/>
        <v>0</v>
      </c>
      <c r="CM18" s="30">
        <f t="shared" si="15"/>
        <v>0</v>
      </c>
      <c r="CN18" s="30">
        <f t="shared" si="16"/>
        <v>0</v>
      </c>
      <c r="CO18" s="30">
        <f t="shared" si="17"/>
        <v>0</v>
      </c>
      <c r="CP18" s="30">
        <f t="shared" si="18"/>
        <v>0</v>
      </c>
      <c r="CQ18" s="30">
        <f t="shared" si="19"/>
        <v>0</v>
      </c>
      <c r="CR18" s="30">
        <f t="shared" si="20"/>
        <v>0</v>
      </c>
      <c r="CS18" s="30">
        <f t="shared" si="21"/>
        <v>0</v>
      </c>
    </row>
    <row r="19" spans="1:97" ht="21" x14ac:dyDescent="0.25">
      <c r="A19" s="786"/>
      <c r="B19" s="31" t="s">
        <v>45</v>
      </c>
      <c r="C19" s="43">
        <f t="shared" si="1"/>
        <v>0</v>
      </c>
      <c r="D19" s="44">
        <f t="shared" si="2"/>
        <v>0</v>
      </c>
      <c r="E19" s="45">
        <f t="shared" si="2"/>
        <v>0</v>
      </c>
      <c r="F19" s="46"/>
      <c r="G19" s="47"/>
      <c r="H19" s="46"/>
      <c r="I19" s="47"/>
      <c r="J19" s="46"/>
      <c r="K19" s="48"/>
      <c r="L19" s="46"/>
      <c r="M19" s="48"/>
      <c r="N19" s="46"/>
      <c r="O19" s="48"/>
      <c r="P19" s="46"/>
      <c r="Q19" s="48"/>
      <c r="R19" s="46"/>
      <c r="S19" s="48"/>
      <c r="T19" s="46"/>
      <c r="U19" s="48"/>
      <c r="V19" s="46"/>
      <c r="W19" s="48"/>
      <c r="X19" s="46"/>
      <c r="Y19" s="48"/>
      <c r="Z19" s="46"/>
      <c r="AA19" s="48"/>
      <c r="AB19" s="46"/>
      <c r="AC19" s="48"/>
      <c r="AD19" s="46"/>
      <c r="AE19" s="48"/>
      <c r="AF19" s="46"/>
      <c r="AG19" s="48"/>
      <c r="AH19" s="46"/>
      <c r="AI19" s="48"/>
      <c r="AJ19" s="46"/>
      <c r="AK19" s="48"/>
      <c r="AL19" s="49"/>
      <c r="AM19" s="50"/>
      <c r="AN19" s="51"/>
      <c r="AO19" s="52"/>
      <c r="AP19" s="52"/>
      <c r="AQ19" s="47"/>
      <c r="AR19" s="53"/>
      <c r="AS19" s="47"/>
      <c r="AT19" s="46"/>
      <c r="AU19" s="48"/>
      <c r="AV19" s="47"/>
      <c r="AW19" t="str">
        <f t="shared" si="3"/>
        <v/>
      </c>
      <c r="CA19" s="29" t="str">
        <f t="shared" si="4"/>
        <v/>
      </c>
      <c r="CB19" s="29" t="str">
        <f t="shared" si="5"/>
        <v/>
      </c>
      <c r="CC19" s="29" t="str">
        <f t="shared" si="6"/>
        <v/>
      </c>
      <c r="CD19" s="29" t="str">
        <f t="shared" si="7"/>
        <v/>
      </c>
      <c r="CE19" s="29" t="str">
        <f t="shared" si="8"/>
        <v/>
      </c>
      <c r="CF19" s="29" t="str">
        <f t="shared" si="9"/>
        <v/>
      </c>
      <c r="CG19" s="29" t="str">
        <f t="shared" si="10"/>
        <v/>
      </c>
      <c r="CH19" s="29" t="str">
        <f t="shared" si="11"/>
        <v/>
      </c>
      <c r="CI19" s="29" t="str">
        <f t="shared" si="12"/>
        <v/>
      </c>
      <c r="CK19" s="30">
        <f t="shared" si="13"/>
        <v>0</v>
      </c>
      <c r="CL19" s="30">
        <f t="shared" si="14"/>
        <v>0</v>
      </c>
      <c r="CM19" s="30">
        <f t="shared" si="15"/>
        <v>0</v>
      </c>
      <c r="CN19" s="30">
        <f t="shared" si="16"/>
        <v>0</v>
      </c>
      <c r="CO19" s="30">
        <f t="shared" si="17"/>
        <v>0</v>
      </c>
      <c r="CP19" s="30">
        <f t="shared" si="18"/>
        <v>0</v>
      </c>
      <c r="CQ19" s="30">
        <f t="shared" si="19"/>
        <v>0</v>
      </c>
      <c r="CR19" s="30">
        <f t="shared" si="20"/>
        <v>0</v>
      </c>
      <c r="CS19" s="30">
        <f t="shared" si="21"/>
        <v>0</v>
      </c>
    </row>
    <row r="20" spans="1:97" ht="15" customHeight="1" x14ac:dyDescent="0.25">
      <c r="A20" s="786"/>
      <c r="B20" s="31" t="s">
        <v>46</v>
      </c>
      <c r="C20" s="43">
        <f t="shared" si="1"/>
        <v>0</v>
      </c>
      <c r="D20" s="44">
        <f t="shared" si="2"/>
        <v>0</v>
      </c>
      <c r="E20" s="45">
        <f t="shared" si="2"/>
        <v>0</v>
      </c>
      <c r="F20" s="46"/>
      <c r="G20" s="47"/>
      <c r="H20" s="46"/>
      <c r="I20" s="47"/>
      <c r="J20" s="46"/>
      <c r="K20" s="48"/>
      <c r="L20" s="46"/>
      <c r="M20" s="48"/>
      <c r="N20" s="46"/>
      <c r="O20" s="48"/>
      <c r="P20" s="46"/>
      <c r="Q20" s="48"/>
      <c r="R20" s="46"/>
      <c r="S20" s="48"/>
      <c r="T20" s="46"/>
      <c r="U20" s="48"/>
      <c r="V20" s="46"/>
      <c r="W20" s="48"/>
      <c r="X20" s="46"/>
      <c r="Y20" s="48"/>
      <c r="Z20" s="46"/>
      <c r="AA20" s="48"/>
      <c r="AB20" s="46"/>
      <c r="AC20" s="48"/>
      <c r="AD20" s="46"/>
      <c r="AE20" s="48"/>
      <c r="AF20" s="46"/>
      <c r="AG20" s="48"/>
      <c r="AH20" s="46"/>
      <c r="AI20" s="48"/>
      <c r="AJ20" s="46"/>
      <c r="AK20" s="48"/>
      <c r="AL20" s="49"/>
      <c r="AM20" s="50"/>
      <c r="AN20" s="51"/>
      <c r="AO20" s="52"/>
      <c r="AP20" s="52"/>
      <c r="AQ20" s="47"/>
      <c r="AR20" s="53"/>
      <c r="AS20" s="47"/>
      <c r="AT20" s="46"/>
      <c r="AU20" s="48"/>
      <c r="AV20" s="47"/>
      <c r="AW20" t="str">
        <f t="shared" si="3"/>
        <v/>
      </c>
      <c r="CA20" s="29" t="str">
        <f t="shared" si="4"/>
        <v/>
      </c>
      <c r="CB20" s="29" t="str">
        <f t="shared" si="5"/>
        <v/>
      </c>
      <c r="CC20" s="29" t="str">
        <f t="shared" si="6"/>
        <v/>
      </c>
      <c r="CD20" s="29" t="str">
        <f t="shared" si="7"/>
        <v/>
      </c>
      <c r="CE20" s="29" t="str">
        <f t="shared" si="8"/>
        <v/>
      </c>
      <c r="CF20" s="29" t="str">
        <f t="shared" si="9"/>
        <v/>
      </c>
      <c r="CG20" s="29" t="str">
        <f t="shared" si="10"/>
        <v/>
      </c>
      <c r="CH20" s="29" t="str">
        <f t="shared" si="11"/>
        <v/>
      </c>
      <c r="CI20" s="29" t="str">
        <f t="shared" si="12"/>
        <v/>
      </c>
      <c r="CK20" s="30">
        <f t="shared" si="13"/>
        <v>0</v>
      </c>
      <c r="CL20" s="30">
        <f t="shared" si="14"/>
        <v>0</v>
      </c>
      <c r="CM20" s="30">
        <f t="shared" si="15"/>
        <v>0</v>
      </c>
      <c r="CN20" s="30">
        <f t="shared" si="16"/>
        <v>0</v>
      </c>
      <c r="CO20" s="30">
        <f t="shared" si="17"/>
        <v>0</v>
      </c>
      <c r="CP20" s="30">
        <f t="shared" si="18"/>
        <v>0</v>
      </c>
      <c r="CQ20" s="30">
        <f t="shared" si="19"/>
        <v>0</v>
      </c>
      <c r="CR20" s="30">
        <f t="shared" si="20"/>
        <v>0</v>
      </c>
      <c r="CS20" s="30">
        <f t="shared" si="21"/>
        <v>0</v>
      </c>
    </row>
    <row r="21" spans="1:97" ht="21" x14ac:dyDescent="0.25">
      <c r="A21" s="786"/>
      <c r="B21" s="31" t="s">
        <v>47</v>
      </c>
      <c r="C21" s="43">
        <f t="shared" si="1"/>
        <v>0</v>
      </c>
      <c r="D21" s="54">
        <f t="shared" si="2"/>
        <v>0</v>
      </c>
      <c r="E21" s="45">
        <f t="shared" si="2"/>
        <v>0</v>
      </c>
      <c r="F21" s="46"/>
      <c r="G21" s="47"/>
      <c r="H21" s="46"/>
      <c r="I21" s="47"/>
      <c r="J21" s="46"/>
      <c r="K21" s="48"/>
      <c r="L21" s="46"/>
      <c r="M21" s="48"/>
      <c r="N21" s="46"/>
      <c r="O21" s="48"/>
      <c r="P21" s="46"/>
      <c r="Q21" s="48"/>
      <c r="R21" s="46"/>
      <c r="S21" s="48"/>
      <c r="T21" s="46"/>
      <c r="U21" s="48"/>
      <c r="V21" s="46"/>
      <c r="W21" s="48"/>
      <c r="X21" s="46"/>
      <c r="Y21" s="48"/>
      <c r="Z21" s="46"/>
      <c r="AA21" s="48"/>
      <c r="AB21" s="46"/>
      <c r="AC21" s="48"/>
      <c r="AD21" s="46"/>
      <c r="AE21" s="48"/>
      <c r="AF21" s="46"/>
      <c r="AG21" s="48"/>
      <c r="AH21" s="46"/>
      <c r="AI21" s="48"/>
      <c r="AJ21" s="46"/>
      <c r="AK21" s="48"/>
      <c r="AL21" s="49"/>
      <c r="AM21" s="50"/>
      <c r="AN21" s="51"/>
      <c r="AO21" s="52"/>
      <c r="AP21" s="52"/>
      <c r="AQ21" s="47"/>
      <c r="AR21" s="53"/>
      <c r="AS21" s="47"/>
      <c r="AT21" s="46"/>
      <c r="AU21" s="48"/>
      <c r="AV21" s="47"/>
      <c r="AW21" t="str">
        <f t="shared" si="3"/>
        <v/>
      </c>
      <c r="CA21" s="29" t="str">
        <f t="shared" si="4"/>
        <v/>
      </c>
      <c r="CB21" s="29" t="str">
        <f t="shared" si="5"/>
        <v/>
      </c>
      <c r="CC21" s="29" t="str">
        <f t="shared" si="6"/>
        <v/>
      </c>
      <c r="CD21" s="29" t="str">
        <f t="shared" si="7"/>
        <v/>
      </c>
      <c r="CE21" s="29" t="str">
        <f t="shared" si="8"/>
        <v/>
      </c>
      <c r="CF21" s="29" t="str">
        <f t="shared" si="9"/>
        <v/>
      </c>
      <c r="CG21" s="29" t="str">
        <f t="shared" si="10"/>
        <v/>
      </c>
      <c r="CH21" s="29" t="str">
        <f t="shared" si="11"/>
        <v/>
      </c>
      <c r="CI21" s="29" t="str">
        <f t="shared" si="12"/>
        <v/>
      </c>
      <c r="CK21" s="30">
        <f t="shared" si="13"/>
        <v>0</v>
      </c>
      <c r="CL21" s="30">
        <f t="shared" si="14"/>
        <v>0</v>
      </c>
      <c r="CM21" s="30">
        <f t="shared" si="15"/>
        <v>0</v>
      </c>
      <c r="CN21" s="30">
        <f t="shared" si="16"/>
        <v>0</v>
      </c>
      <c r="CO21" s="30">
        <f t="shared" si="17"/>
        <v>0</v>
      </c>
      <c r="CP21" s="30">
        <f t="shared" si="18"/>
        <v>0</v>
      </c>
      <c r="CQ21" s="30">
        <f t="shared" si="19"/>
        <v>0</v>
      </c>
      <c r="CR21" s="30">
        <f t="shared" si="20"/>
        <v>0</v>
      </c>
      <c r="CS21" s="30">
        <f t="shared" si="21"/>
        <v>0</v>
      </c>
    </row>
    <row r="22" spans="1:97" ht="15" customHeight="1" x14ac:dyDescent="0.25">
      <c r="A22" s="1031"/>
      <c r="B22" s="55" t="s">
        <v>48</v>
      </c>
      <c r="C22" s="56">
        <f>SUM(D22+E22)</f>
        <v>726</v>
      </c>
      <c r="D22" s="57">
        <f t="shared" si="2"/>
        <v>278</v>
      </c>
      <c r="E22" s="58">
        <f>SUM(G22+I22+K22+M22+O22+Q22+S22+U22+W22+Y22+AA22+AC22+AE22+AG22+AI22+AK22+AM22)</f>
        <v>448</v>
      </c>
      <c r="F22" s="59">
        <f>SUM(F12:F21)</f>
        <v>0</v>
      </c>
      <c r="G22" s="60">
        <f t="shared" ref="G22:AS22" si="22">SUM(G12:G21)</f>
        <v>6</v>
      </c>
      <c r="H22" s="59">
        <f t="shared" si="22"/>
        <v>12</v>
      </c>
      <c r="I22" s="60">
        <f t="shared" si="22"/>
        <v>11</v>
      </c>
      <c r="J22" s="59">
        <f t="shared" si="22"/>
        <v>35</v>
      </c>
      <c r="K22" s="61">
        <f t="shared" si="22"/>
        <v>101</v>
      </c>
      <c r="L22" s="59">
        <f t="shared" si="22"/>
        <v>48</v>
      </c>
      <c r="M22" s="61">
        <f t="shared" si="22"/>
        <v>140</v>
      </c>
      <c r="N22" s="59">
        <f t="shared" si="22"/>
        <v>22</v>
      </c>
      <c r="O22" s="61">
        <f t="shared" si="22"/>
        <v>15</v>
      </c>
      <c r="P22" s="59">
        <f t="shared" si="22"/>
        <v>25</v>
      </c>
      <c r="Q22" s="61">
        <f t="shared" si="22"/>
        <v>6</v>
      </c>
      <c r="R22" s="59">
        <f t="shared" si="22"/>
        <v>11</v>
      </c>
      <c r="S22" s="61">
        <f t="shared" si="22"/>
        <v>20</v>
      </c>
      <c r="T22" s="59">
        <f t="shared" si="22"/>
        <v>24</v>
      </c>
      <c r="U22" s="61">
        <f t="shared" si="22"/>
        <v>18</v>
      </c>
      <c r="V22" s="59">
        <f t="shared" si="22"/>
        <v>25</v>
      </c>
      <c r="W22" s="61">
        <f t="shared" si="22"/>
        <v>23</v>
      </c>
      <c r="X22" s="59">
        <f t="shared" si="22"/>
        <v>17</v>
      </c>
      <c r="Y22" s="61">
        <f t="shared" si="22"/>
        <v>20</v>
      </c>
      <c r="Z22" s="59">
        <f t="shared" si="22"/>
        <v>10</v>
      </c>
      <c r="AA22" s="61">
        <f t="shared" si="22"/>
        <v>13</v>
      </c>
      <c r="AB22" s="59">
        <f t="shared" si="22"/>
        <v>25</v>
      </c>
      <c r="AC22" s="61">
        <f t="shared" si="22"/>
        <v>20</v>
      </c>
      <c r="AD22" s="59">
        <f t="shared" si="22"/>
        <v>11</v>
      </c>
      <c r="AE22" s="61">
        <f t="shared" si="22"/>
        <v>25</v>
      </c>
      <c r="AF22" s="59">
        <f t="shared" si="22"/>
        <v>6</v>
      </c>
      <c r="AG22" s="61">
        <f t="shared" si="22"/>
        <v>14</v>
      </c>
      <c r="AH22" s="59">
        <f t="shared" si="22"/>
        <v>5</v>
      </c>
      <c r="AI22" s="61">
        <f t="shared" si="22"/>
        <v>12</v>
      </c>
      <c r="AJ22" s="59">
        <f t="shared" si="22"/>
        <v>2</v>
      </c>
      <c r="AK22" s="61">
        <f t="shared" si="22"/>
        <v>0</v>
      </c>
      <c r="AL22" s="62">
        <f t="shared" si="22"/>
        <v>0</v>
      </c>
      <c r="AM22" s="63">
        <f t="shared" si="22"/>
        <v>4</v>
      </c>
      <c r="AN22" s="64">
        <f t="shared" si="22"/>
        <v>726</v>
      </c>
      <c r="AO22" s="65">
        <f t="shared" si="22"/>
        <v>0</v>
      </c>
      <c r="AP22" s="65">
        <f>SUM(AP12:AP21)</f>
        <v>106</v>
      </c>
      <c r="AQ22" s="60">
        <f t="shared" si="22"/>
        <v>7</v>
      </c>
      <c r="AR22" s="66">
        <f t="shared" si="22"/>
        <v>0</v>
      </c>
      <c r="AS22" s="60">
        <f t="shared" si="22"/>
        <v>0</v>
      </c>
      <c r="AT22" s="59">
        <f>SUM(AT12:AT21)</f>
        <v>0</v>
      </c>
      <c r="AU22" s="61">
        <f>SUM(AU12:AU21)</f>
        <v>0</v>
      </c>
      <c r="AV22" s="60">
        <f>SUM(AV12:AV21)</f>
        <v>0</v>
      </c>
    </row>
    <row r="23" spans="1:97" ht="15" customHeight="1" x14ac:dyDescent="0.25">
      <c r="A23" s="788" t="s">
        <v>49</v>
      </c>
      <c r="B23" s="789"/>
      <c r="C23" s="67">
        <f t="shared" si="1"/>
        <v>8</v>
      </c>
      <c r="D23" s="68">
        <f t="shared" si="2"/>
        <v>6</v>
      </c>
      <c r="E23" s="58">
        <f t="shared" si="2"/>
        <v>2</v>
      </c>
      <c r="F23" s="69">
        <v>0</v>
      </c>
      <c r="G23" s="70">
        <v>0</v>
      </c>
      <c r="H23" s="69">
        <v>2</v>
      </c>
      <c r="I23" s="70">
        <v>2</v>
      </c>
      <c r="J23" s="69">
        <v>3</v>
      </c>
      <c r="K23" s="71">
        <v>0</v>
      </c>
      <c r="L23" s="69">
        <v>1</v>
      </c>
      <c r="M23" s="71">
        <v>0</v>
      </c>
      <c r="N23" s="69">
        <v>0</v>
      </c>
      <c r="O23" s="71">
        <v>0</v>
      </c>
      <c r="P23" s="69">
        <v>0</v>
      </c>
      <c r="Q23" s="71">
        <v>0</v>
      </c>
      <c r="R23" s="69">
        <v>0</v>
      </c>
      <c r="S23" s="71">
        <v>0</v>
      </c>
      <c r="T23" s="69">
        <v>0</v>
      </c>
      <c r="U23" s="71">
        <v>0</v>
      </c>
      <c r="V23" s="69">
        <v>0</v>
      </c>
      <c r="W23" s="71">
        <v>0</v>
      </c>
      <c r="X23" s="69">
        <v>0</v>
      </c>
      <c r="Y23" s="71">
        <v>0</v>
      </c>
      <c r="Z23" s="69">
        <v>0</v>
      </c>
      <c r="AA23" s="71">
        <v>0</v>
      </c>
      <c r="AB23" s="69">
        <v>0</v>
      </c>
      <c r="AC23" s="71">
        <v>0</v>
      </c>
      <c r="AD23" s="69">
        <v>0</v>
      </c>
      <c r="AE23" s="71">
        <v>0</v>
      </c>
      <c r="AF23" s="69">
        <v>0</v>
      </c>
      <c r="AG23" s="71">
        <v>0</v>
      </c>
      <c r="AH23" s="69">
        <v>0</v>
      </c>
      <c r="AI23" s="71">
        <v>0</v>
      </c>
      <c r="AJ23" s="69">
        <v>0</v>
      </c>
      <c r="AK23" s="71">
        <v>0</v>
      </c>
      <c r="AL23" s="72">
        <v>0</v>
      </c>
      <c r="AM23" s="73">
        <v>0</v>
      </c>
      <c r="AN23" s="74">
        <v>8</v>
      </c>
      <c r="AO23" s="75">
        <v>0</v>
      </c>
      <c r="AP23" s="75">
        <v>0</v>
      </c>
      <c r="AQ23" s="70">
        <v>1</v>
      </c>
      <c r="AR23" s="76">
        <v>0</v>
      </c>
      <c r="AS23" s="70">
        <v>0</v>
      </c>
      <c r="AT23" s="69">
        <v>0</v>
      </c>
      <c r="AU23" s="71">
        <v>0</v>
      </c>
      <c r="AV23" s="70">
        <v>0</v>
      </c>
      <c r="AW23" t="str">
        <f t="shared" si="3"/>
        <v/>
      </c>
      <c r="CA23" s="29" t="str">
        <f t="shared" ref="CA23:CA26" si="23">IF(AND($C23&gt;0,AN23="")," * No olvide digitar la variable Beneficiarios. Digite Cero si no tiene.",IF(AN23&gt;$C23," * La variable Beneficiarios No puede ser mayor al Total Ambos Sexos.",""))</f>
        <v/>
      </c>
      <c r="CB23" s="29" t="str">
        <f t="shared" ref="CB23:CB26" si="24">IF(AND($C23&gt;0,AO23="")," * No olvide digitar la variable Niños, Niñas, adolescentes y Jóvenes SENAME. Digite Cero si no tiene.",IF(AO23&gt;$C23," * La variable Niños, Niñas, adolescentes y Jóvenes SENAME No puede ser mayor al Total Ambos Sexos.",""))</f>
        <v/>
      </c>
      <c r="CC23" s="29" t="str">
        <f t="shared" ref="CC23:CC26" si="25">IF(AND($C23&gt;0,AP23="")," * No olvide digitar la variable Niños, Niñas, adolescentes y Jóvenes Mejor Niñez. Digite Cero si no tiene.",IF(AP23&gt;$C23," * La variable Niños, Niñas, adolescentes y Jóvenes Mejor Niñez No puede ser mayor al Total Ambos Sexos.",""))</f>
        <v/>
      </c>
      <c r="CD23" s="29" t="str">
        <f t="shared" ref="CD23:CD26" si="26">IF(AND($C23&gt;0,AQ23="")," * No olvide digitar la variable Pueblos originarios. Digite Cero si no tiene.",IF(AQ23&gt;$C23," * La variable Pueblos Originarios No puede ser mayor al Total Ambos Sexos.",""))</f>
        <v/>
      </c>
      <c r="CE23" s="29" t="str">
        <f t="shared" ref="CE23:CE26" si="27">IF(AND($C23&gt;0,AR23="")," * No olvide digitar la variable Migrantes. Digite Cero si no tiene.",IF(AR23&gt;$C23," * La variable Migrantes No puede ser mayor al Total Ambos Sexos.",""))</f>
        <v/>
      </c>
      <c r="CF23" s="29" t="str">
        <f t="shared" ref="CF23:CF26" si="28">IF(AND($C23&gt;0,AS23="")," * No olvide digitar la variable Demencia. Digite Cero si no tiene.",IF(AS23&gt;$C23," * La variable Demencia No puede ser mayor al Total Ambos Sexos.",""))</f>
        <v/>
      </c>
      <c r="CG23" s="29" t="str">
        <f t="shared" ref="CG23:CG26" si="29">IF(AND($E23&gt;0,OR(AT23=""))," * No olvide digitar la variable Trans (Masculino). Digite Cero si no tiene.",IF((AT23)&gt;$E23," * La variable Trans (Masculino) No puede ser mayor al Total Mujeres.",""))</f>
        <v/>
      </c>
      <c r="CH23" s="29" t="str">
        <f t="shared" ref="CH23:CH26" si="30">IF(AND(D23&gt;0,OR(AU23=""))," * No olvide digitar la variable Trans (Femenino). Digite Cero si no tiene.",IF((AU23)&gt;D23," * La variable Trans (Femenino) No puede ser mayor al Total Hombres.",""))</f>
        <v/>
      </c>
      <c r="CI23" s="29" t="str">
        <f t="shared" ref="CI23:CI26" si="31">IF(AND($C23&gt;0,AV23="")," * No olvide digitar la variable Cuidadores de personas con demencia. Digite Cero si no tiene.",IF(AV23&gt;$C23," * La variable Cuidadores de personas con demencia No puede ser mayor al Total Ambos Sexos.",""))</f>
        <v/>
      </c>
      <c r="CK23" s="30">
        <f>IF(AND(C23&gt;0,AN23=""),1,IF(AN23&gt;C23,1,0))</f>
        <v>0</v>
      </c>
      <c r="CL23" s="30">
        <f>IF(AND(C23&gt;0,AO23=""),1,IF(AO23&gt;C23,1,0))</f>
        <v>0</v>
      </c>
      <c r="CM23" s="30">
        <f>IF(AND(C23&gt;0,AP23=""),1,IF(AP23&gt;C23,1,0))</f>
        <v>0</v>
      </c>
      <c r="CN23" s="30">
        <f>IF(AND(C23&gt;0,AQ23=""),1,IF(AQ23&gt;C23,1,0))</f>
        <v>0</v>
      </c>
      <c r="CO23" s="30">
        <f>IF(AND(C23&gt;0,AR23=""),1,IF(AR23&gt;C23,1,0))</f>
        <v>0</v>
      </c>
      <c r="CP23" s="30">
        <f>IF(AND(C23&gt;0,AS23=""),1,IF(AS23&gt;C23,1,0))</f>
        <v>0</v>
      </c>
      <c r="CQ23" s="30">
        <f>IF(AND(E23&gt;0,OR(AT23="")),1,IF((AT23)&gt;E23,1,0))</f>
        <v>0</v>
      </c>
      <c r="CR23" s="30">
        <f>IF(AND(D23&gt;0,OR(AU23="")),1,IF((AU23)&gt;D23,1,0))</f>
        <v>0</v>
      </c>
      <c r="CS23" s="30">
        <f t="shared" si="21"/>
        <v>0</v>
      </c>
    </row>
    <row r="24" spans="1:97" ht="15" customHeight="1" x14ac:dyDescent="0.25">
      <c r="A24" s="77" t="s">
        <v>50</v>
      </c>
      <c r="B24" s="78" t="s">
        <v>39</v>
      </c>
      <c r="C24" s="79">
        <f t="shared" si="1"/>
        <v>3</v>
      </c>
      <c r="D24" s="80">
        <f t="shared" si="2"/>
        <v>2</v>
      </c>
      <c r="E24" s="81">
        <f t="shared" si="2"/>
        <v>1</v>
      </c>
      <c r="F24" s="82">
        <v>1</v>
      </c>
      <c r="G24" s="83">
        <v>0</v>
      </c>
      <c r="H24" s="82">
        <v>1</v>
      </c>
      <c r="I24" s="83">
        <v>0</v>
      </c>
      <c r="J24" s="82">
        <v>0</v>
      </c>
      <c r="K24" s="84">
        <v>0</v>
      </c>
      <c r="L24" s="82">
        <v>0</v>
      </c>
      <c r="M24" s="84">
        <v>0</v>
      </c>
      <c r="N24" s="82">
        <v>0</v>
      </c>
      <c r="O24" s="84">
        <v>0</v>
      </c>
      <c r="P24" s="82">
        <v>0</v>
      </c>
      <c r="Q24" s="84">
        <v>0</v>
      </c>
      <c r="R24" s="82">
        <v>0</v>
      </c>
      <c r="S24" s="84">
        <v>0</v>
      </c>
      <c r="T24" s="82">
        <v>0</v>
      </c>
      <c r="U24" s="84">
        <v>1</v>
      </c>
      <c r="V24" s="82">
        <v>0</v>
      </c>
      <c r="W24" s="84">
        <v>0</v>
      </c>
      <c r="X24" s="82">
        <v>0</v>
      </c>
      <c r="Y24" s="84">
        <v>0</v>
      </c>
      <c r="Z24" s="82">
        <v>0</v>
      </c>
      <c r="AA24" s="84">
        <v>0</v>
      </c>
      <c r="AB24" s="82">
        <v>0</v>
      </c>
      <c r="AC24" s="84">
        <v>0</v>
      </c>
      <c r="AD24" s="82">
        <v>0</v>
      </c>
      <c r="AE24" s="84">
        <v>0</v>
      </c>
      <c r="AF24" s="82">
        <v>0</v>
      </c>
      <c r="AG24" s="84">
        <v>0</v>
      </c>
      <c r="AH24" s="82">
        <v>0</v>
      </c>
      <c r="AI24" s="84">
        <v>0</v>
      </c>
      <c r="AJ24" s="82">
        <v>0</v>
      </c>
      <c r="AK24" s="84">
        <v>0</v>
      </c>
      <c r="AL24" s="85">
        <v>0</v>
      </c>
      <c r="AM24" s="86">
        <v>0</v>
      </c>
      <c r="AN24" s="87">
        <v>3</v>
      </c>
      <c r="AO24" s="88">
        <v>0</v>
      </c>
      <c r="AP24" s="88">
        <v>0</v>
      </c>
      <c r="AQ24" s="83">
        <v>0</v>
      </c>
      <c r="AR24" s="89">
        <v>0</v>
      </c>
      <c r="AS24" s="83">
        <v>0</v>
      </c>
      <c r="AT24" s="82">
        <v>0</v>
      </c>
      <c r="AU24" s="84">
        <v>0</v>
      </c>
      <c r="AV24" s="83">
        <v>0</v>
      </c>
      <c r="AW24" t="str">
        <f>CA24&amp;CB24&amp;CC24&amp;CD24&amp;CE24&amp;CF24&amp;CG24&amp;CH24&amp;CI24</f>
        <v/>
      </c>
      <c r="CA24" s="29" t="str">
        <f t="shared" si="23"/>
        <v/>
      </c>
      <c r="CB24" s="29" t="str">
        <f t="shared" si="24"/>
        <v/>
      </c>
      <c r="CC24" s="29" t="str">
        <f t="shared" si="25"/>
        <v/>
      </c>
      <c r="CD24" s="29" t="str">
        <f t="shared" si="26"/>
        <v/>
      </c>
      <c r="CE24" s="29" t="str">
        <f t="shared" si="27"/>
        <v/>
      </c>
      <c r="CF24" s="29" t="str">
        <f t="shared" si="28"/>
        <v/>
      </c>
      <c r="CG24" s="29" t="str">
        <f t="shared" si="29"/>
        <v/>
      </c>
      <c r="CH24" s="29" t="str">
        <f t="shared" si="30"/>
        <v/>
      </c>
      <c r="CI24" s="29" t="str">
        <f t="shared" si="31"/>
        <v/>
      </c>
      <c r="CK24" s="30">
        <f>IF(AND(C24&gt;0,AN24=""),1,IF(AN24&gt;C24,1,0))</f>
        <v>0</v>
      </c>
      <c r="CL24" s="30">
        <f>IF(AND(C24&gt;0,AO24=""),1,IF(AO24&gt;C24,1,0))</f>
        <v>0</v>
      </c>
      <c r="CM24" s="30">
        <f>IF(AND(C24&gt;0,AP24=""),1,IF(AP24&gt;C24,1,0))</f>
        <v>0</v>
      </c>
      <c r="CN24" s="30">
        <f>IF(AND(C24&gt;0,AQ24=""),1,IF(AQ24&gt;C24,1,0))</f>
        <v>0</v>
      </c>
      <c r="CO24" s="30">
        <f>IF(AND(C24&gt;0,AR24=""),1,IF(AR24&gt;C24,1,0))</f>
        <v>0</v>
      </c>
      <c r="CP24" s="30">
        <f>IF(AND(C24&gt;0,AS24=""),1,IF(AS24&gt;C24,1,0))</f>
        <v>0</v>
      </c>
      <c r="CQ24" s="30">
        <f>IF(AND(E24&gt;0,OR(AT24="")),1,IF((AT24)&gt;E24,1,0))</f>
        <v>0</v>
      </c>
      <c r="CR24" s="30">
        <f>IF(AND(D24&gt;0,OR(AU24="")),1,IF((AU24)&gt;D24,1,0))</f>
        <v>0</v>
      </c>
      <c r="CS24" s="30">
        <f t="shared" si="21"/>
        <v>0</v>
      </c>
    </row>
    <row r="25" spans="1:97" ht="15" customHeight="1" x14ac:dyDescent="0.25">
      <c r="A25" s="785" t="s">
        <v>51</v>
      </c>
      <c r="B25" s="90" t="s">
        <v>39</v>
      </c>
      <c r="C25" s="18">
        <f t="shared" si="1"/>
        <v>142</v>
      </c>
      <c r="D25" s="19">
        <f t="shared" si="2"/>
        <v>44</v>
      </c>
      <c r="E25" s="20">
        <f t="shared" si="2"/>
        <v>98</v>
      </c>
      <c r="F25" s="21">
        <v>0</v>
      </c>
      <c r="G25" s="22">
        <v>0</v>
      </c>
      <c r="H25" s="21">
        <v>0</v>
      </c>
      <c r="I25" s="22">
        <v>0</v>
      </c>
      <c r="J25" s="21">
        <v>0</v>
      </c>
      <c r="K25" s="23">
        <v>0</v>
      </c>
      <c r="L25" s="21">
        <v>0</v>
      </c>
      <c r="M25" s="23">
        <v>1</v>
      </c>
      <c r="N25" s="21">
        <v>8</v>
      </c>
      <c r="O25" s="23">
        <v>5</v>
      </c>
      <c r="P25" s="21">
        <v>5</v>
      </c>
      <c r="Q25" s="23">
        <v>14</v>
      </c>
      <c r="R25" s="21">
        <v>5</v>
      </c>
      <c r="S25" s="23">
        <v>11</v>
      </c>
      <c r="T25" s="21">
        <v>6</v>
      </c>
      <c r="U25" s="23">
        <v>11</v>
      </c>
      <c r="V25" s="21">
        <v>2</v>
      </c>
      <c r="W25" s="23">
        <v>14</v>
      </c>
      <c r="X25" s="21">
        <v>5</v>
      </c>
      <c r="Y25" s="23">
        <v>15</v>
      </c>
      <c r="Z25" s="21">
        <v>7</v>
      </c>
      <c r="AA25" s="23">
        <v>12</v>
      </c>
      <c r="AB25" s="21">
        <v>3</v>
      </c>
      <c r="AC25" s="23">
        <v>5</v>
      </c>
      <c r="AD25" s="21">
        <v>3</v>
      </c>
      <c r="AE25" s="23">
        <v>4</v>
      </c>
      <c r="AF25" s="21">
        <v>0</v>
      </c>
      <c r="AG25" s="23">
        <v>4</v>
      </c>
      <c r="AH25" s="21">
        <v>0</v>
      </c>
      <c r="AI25" s="23">
        <v>0</v>
      </c>
      <c r="AJ25" s="21">
        <v>0</v>
      </c>
      <c r="AK25" s="23">
        <v>1</v>
      </c>
      <c r="AL25" s="24">
        <v>0</v>
      </c>
      <c r="AM25" s="25">
        <v>1</v>
      </c>
      <c r="AN25" s="26">
        <v>142</v>
      </c>
      <c r="AO25" s="27">
        <v>0</v>
      </c>
      <c r="AP25" s="27">
        <v>0</v>
      </c>
      <c r="AQ25" s="22">
        <v>1</v>
      </c>
      <c r="AR25" s="28">
        <v>0</v>
      </c>
      <c r="AS25" s="22">
        <v>0</v>
      </c>
      <c r="AT25" s="21">
        <v>0</v>
      </c>
      <c r="AU25" s="23">
        <v>0</v>
      </c>
      <c r="AV25" s="22">
        <v>0</v>
      </c>
      <c r="AW25" t="str">
        <f t="shared" si="3"/>
        <v/>
      </c>
      <c r="CA25" s="29" t="str">
        <f t="shared" si="23"/>
        <v/>
      </c>
      <c r="CB25" s="29" t="str">
        <f t="shared" si="24"/>
        <v/>
      </c>
      <c r="CC25" s="29" t="str">
        <f t="shared" si="25"/>
        <v/>
      </c>
      <c r="CD25" s="29" t="str">
        <f t="shared" si="26"/>
        <v/>
      </c>
      <c r="CE25" s="29" t="str">
        <f t="shared" si="27"/>
        <v/>
      </c>
      <c r="CF25" s="29" t="str">
        <f t="shared" si="28"/>
        <v/>
      </c>
      <c r="CG25" s="29" t="str">
        <f t="shared" si="29"/>
        <v/>
      </c>
      <c r="CH25" s="29" t="str">
        <f t="shared" si="30"/>
        <v/>
      </c>
      <c r="CI25" s="29" t="str">
        <f t="shared" si="31"/>
        <v/>
      </c>
      <c r="CK25" s="30">
        <f>IF(AND(C25&gt;0,AN25=""),1,IF(AN25&gt;C25,1,0))</f>
        <v>0</v>
      </c>
      <c r="CL25" s="30">
        <f>IF(AND(C25&gt;0,AO25=""),1,IF(AO25&gt;C25,1,0))</f>
        <v>0</v>
      </c>
      <c r="CM25" s="30">
        <f>IF(AND(C25&gt;0,AP25=""),1,IF(AP25&gt;C25,1,0))</f>
        <v>0</v>
      </c>
      <c r="CN25" s="30">
        <f>IF(AND(C25&gt;0,AQ25=""),1,IF(AQ25&gt;C25,1,0))</f>
        <v>0</v>
      </c>
      <c r="CO25" s="30">
        <f>IF(AND(C25&gt;0,AR25=""),1,IF(AR25&gt;C25,1,0))</f>
        <v>0</v>
      </c>
      <c r="CP25" s="30">
        <f>IF(AND(C25&gt;0,AS25=""),1,IF(AS25&gt;C25,1,0))</f>
        <v>0</v>
      </c>
      <c r="CQ25" s="30">
        <f>IF(AND(E25&gt;0,OR(AT25="")),1,IF((AT25)&gt;E25,1,0))</f>
        <v>0</v>
      </c>
      <c r="CR25" s="30">
        <f>IF(AND(D25&gt;0,OR(AU25="")),1,IF((AU25)&gt;D25,1,0))</f>
        <v>0</v>
      </c>
      <c r="CS25" s="30">
        <f>IF(AND($C25&gt;0,AV25=""),1,IF(AV25&gt;$C25,1,0))</f>
        <v>0</v>
      </c>
    </row>
    <row r="26" spans="1:97" ht="15" customHeight="1" x14ac:dyDescent="0.25">
      <c r="A26" s="1031"/>
      <c r="B26" s="675" t="s">
        <v>52</v>
      </c>
      <c r="C26" s="664">
        <f t="shared" si="1"/>
        <v>0</v>
      </c>
      <c r="D26" s="93">
        <f t="shared" si="2"/>
        <v>0</v>
      </c>
      <c r="E26" s="676">
        <f t="shared" si="2"/>
        <v>0</v>
      </c>
      <c r="F26" s="95"/>
      <c r="G26" s="677"/>
      <c r="H26" s="95"/>
      <c r="I26" s="96"/>
      <c r="J26" s="95"/>
      <c r="K26" s="96"/>
      <c r="L26" s="95"/>
      <c r="M26" s="96"/>
      <c r="N26" s="95"/>
      <c r="O26" s="97"/>
      <c r="P26" s="95"/>
      <c r="Q26" s="677"/>
      <c r="R26" s="678"/>
      <c r="S26" s="96"/>
      <c r="T26" s="95"/>
      <c r="U26" s="96"/>
      <c r="V26" s="95"/>
      <c r="W26" s="96"/>
      <c r="X26" s="95"/>
      <c r="Y26" s="677"/>
      <c r="Z26" s="95"/>
      <c r="AA26" s="677"/>
      <c r="AB26" s="95"/>
      <c r="AC26" s="96"/>
      <c r="AD26" s="95"/>
      <c r="AE26" s="677"/>
      <c r="AF26" s="95"/>
      <c r="AG26" s="677"/>
      <c r="AH26" s="95"/>
      <c r="AI26" s="96"/>
      <c r="AJ26" s="95"/>
      <c r="AK26" s="96"/>
      <c r="AL26" s="98"/>
      <c r="AM26" s="99"/>
      <c r="AN26" s="100"/>
      <c r="AO26" s="101"/>
      <c r="AP26" s="101"/>
      <c r="AQ26" s="97"/>
      <c r="AR26" s="102"/>
      <c r="AS26" s="97"/>
      <c r="AT26" s="95"/>
      <c r="AU26" s="96"/>
      <c r="AV26" s="97"/>
      <c r="AW26" t="str">
        <f t="shared" si="3"/>
        <v/>
      </c>
      <c r="CA26" s="29" t="str">
        <f t="shared" si="23"/>
        <v/>
      </c>
      <c r="CB26" s="29" t="str">
        <f t="shared" si="24"/>
        <v/>
      </c>
      <c r="CC26" s="29" t="str">
        <f t="shared" si="25"/>
        <v/>
      </c>
      <c r="CD26" s="29" t="str">
        <f t="shared" si="26"/>
        <v/>
      </c>
      <c r="CE26" s="29" t="str">
        <f t="shared" si="27"/>
        <v/>
      </c>
      <c r="CF26" s="29" t="str">
        <f t="shared" si="28"/>
        <v/>
      </c>
      <c r="CG26" s="29" t="str">
        <f t="shared" si="29"/>
        <v/>
      </c>
      <c r="CH26" s="29" t="str">
        <f t="shared" si="30"/>
        <v/>
      </c>
      <c r="CI26" s="29" t="str">
        <f t="shared" si="31"/>
        <v/>
      </c>
      <c r="CK26" s="30">
        <f>IF(AND(C26&gt;0,AN26=""),1,IF(AN26&gt;C26,1,0))</f>
        <v>0</v>
      </c>
      <c r="CL26" s="30">
        <f>IF(AND(C26&gt;0,AO26=""),1,IF(AO26&gt;C26,1,0))</f>
        <v>0</v>
      </c>
      <c r="CM26" s="30">
        <f>IF(AND(C26&gt;0,AP26=""),1,IF(AP26&gt;C26,1,0))</f>
        <v>0</v>
      </c>
      <c r="CN26" s="30">
        <f>IF(AND(C26&gt;0,AQ26=""),1,IF(AQ26&gt;C26,1,0))</f>
        <v>0</v>
      </c>
      <c r="CO26" s="30">
        <f>IF(AND(C26&gt;0,AR26=""),1,IF(AR26&gt;C26,1,0))</f>
        <v>0</v>
      </c>
      <c r="CP26" s="30">
        <f>IF(AND(C26&gt;0,AS26=""),1,IF(AS26&gt;C26,1,0))</f>
        <v>0</v>
      </c>
      <c r="CQ26" s="30">
        <f>IF(AND(E26&gt;0,OR(AT26="")),1,IF((AT26)&gt;E26,1,0))</f>
        <v>0</v>
      </c>
      <c r="CR26" s="30">
        <f>IF(AND(D26&gt;0,OR(AU26="")),1,IF((AU26)&gt;D26,1,0))</f>
        <v>0</v>
      </c>
      <c r="CS26" s="30">
        <f t="shared" si="21"/>
        <v>0</v>
      </c>
    </row>
    <row r="27" spans="1:97" s="11" customFormat="1" ht="18" customHeight="1" x14ac:dyDescent="0.2">
      <c r="A27" s="103" t="s">
        <v>53</v>
      </c>
      <c r="B27" s="103"/>
      <c r="C27" s="5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"/>
      <c r="P27" s="10"/>
      <c r="Q27" s="10"/>
      <c r="R27" s="10"/>
      <c r="S27" s="10"/>
      <c r="T27" s="10"/>
      <c r="U27" s="10"/>
      <c r="V27" s="104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97" ht="21.75" customHeight="1" x14ac:dyDescent="0.25">
      <c r="A28" s="772" t="s">
        <v>3</v>
      </c>
      <c r="B28" s="772" t="s">
        <v>54</v>
      </c>
      <c r="C28" s="761" t="s">
        <v>55</v>
      </c>
      <c r="D28" s="775"/>
      <c r="E28" s="761" t="s">
        <v>56</v>
      </c>
      <c r="F28" s="762"/>
      <c r="G28" s="775"/>
      <c r="H28" s="761" t="s">
        <v>15</v>
      </c>
      <c r="I28" s="775"/>
      <c r="J28" s="761" t="s">
        <v>16</v>
      </c>
      <c r="K28" s="775"/>
      <c r="L28" s="761" t="s">
        <v>17</v>
      </c>
      <c r="M28" s="775"/>
      <c r="N28" s="761" t="s">
        <v>18</v>
      </c>
      <c r="O28" s="775"/>
      <c r="P28" s="761" t="s">
        <v>19</v>
      </c>
      <c r="Q28" s="775"/>
      <c r="R28" s="767" t="s">
        <v>20</v>
      </c>
      <c r="S28" s="768"/>
      <c r="T28" s="767" t="s">
        <v>21</v>
      </c>
      <c r="U28" s="768"/>
      <c r="V28" s="767" t="s">
        <v>22</v>
      </c>
      <c r="W28" s="768"/>
      <c r="X28" s="767" t="s">
        <v>23</v>
      </c>
      <c r="Y28" s="768"/>
      <c r="Z28" s="767" t="s">
        <v>24</v>
      </c>
      <c r="AA28" s="768"/>
      <c r="AB28" s="767" t="s">
        <v>25</v>
      </c>
      <c r="AC28" s="768"/>
      <c r="AD28" s="767" t="s">
        <v>26</v>
      </c>
      <c r="AE28" s="768"/>
      <c r="AF28" s="767" t="s">
        <v>27</v>
      </c>
      <c r="AG28" s="768"/>
      <c r="AH28" s="767" t="s">
        <v>28</v>
      </c>
      <c r="AI28" s="768"/>
      <c r="AJ28" s="767" t="s">
        <v>29</v>
      </c>
      <c r="AK28" s="768"/>
      <c r="AL28" s="767" t="s">
        <v>30</v>
      </c>
      <c r="AM28" s="768"/>
      <c r="AN28" s="767" t="s">
        <v>31</v>
      </c>
      <c r="AO28" s="769"/>
      <c r="AP28" s="764" t="s">
        <v>10</v>
      </c>
      <c r="AQ28" s="776" t="s">
        <v>11</v>
      </c>
      <c r="AR28" s="776" t="s">
        <v>8</v>
      </c>
      <c r="AS28" s="776" t="s">
        <v>9</v>
      </c>
      <c r="AT28" s="776" t="s">
        <v>57</v>
      </c>
      <c r="AU28" s="757" t="s">
        <v>58</v>
      </c>
    </row>
    <row r="29" spans="1:97" ht="42" x14ac:dyDescent="0.25">
      <c r="A29" s="1029"/>
      <c r="B29" s="1029"/>
      <c r="C29" s="670" t="s">
        <v>59</v>
      </c>
      <c r="D29" s="670" t="s">
        <v>60</v>
      </c>
      <c r="E29" s="15" t="s">
        <v>34</v>
      </c>
      <c r="F29" s="106" t="s">
        <v>35</v>
      </c>
      <c r="G29" s="107" t="s">
        <v>36</v>
      </c>
      <c r="H29" s="15" t="s">
        <v>35</v>
      </c>
      <c r="I29" s="107" t="s">
        <v>36</v>
      </c>
      <c r="J29" s="15" t="s">
        <v>35</v>
      </c>
      <c r="K29" s="107" t="s">
        <v>36</v>
      </c>
      <c r="L29" s="15" t="s">
        <v>35</v>
      </c>
      <c r="M29" s="107" t="s">
        <v>36</v>
      </c>
      <c r="N29" s="15" t="s">
        <v>35</v>
      </c>
      <c r="O29" s="107" t="s">
        <v>36</v>
      </c>
      <c r="P29" s="15" t="s">
        <v>35</v>
      </c>
      <c r="Q29" s="107" t="s">
        <v>36</v>
      </c>
      <c r="R29" s="15" t="s">
        <v>35</v>
      </c>
      <c r="S29" s="107" t="s">
        <v>36</v>
      </c>
      <c r="T29" s="15" t="s">
        <v>35</v>
      </c>
      <c r="U29" s="108" t="s">
        <v>36</v>
      </c>
      <c r="V29" s="15" t="s">
        <v>35</v>
      </c>
      <c r="W29" s="107" t="s">
        <v>36</v>
      </c>
      <c r="X29" s="15" t="s">
        <v>35</v>
      </c>
      <c r="Y29" s="107" t="s">
        <v>36</v>
      </c>
      <c r="Z29" s="15" t="s">
        <v>35</v>
      </c>
      <c r="AA29" s="107" t="s">
        <v>36</v>
      </c>
      <c r="AB29" s="15" t="s">
        <v>35</v>
      </c>
      <c r="AC29" s="107" t="s">
        <v>36</v>
      </c>
      <c r="AD29" s="15" t="s">
        <v>35</v>
      </c>
      <c r="AE29" s="107" t="s">
        <v>36</v>
      </c>
      <c r="AF29" s="15" t="s">
        <v>35</v>
      </c>
      <c r="AG29" s="107" t="s">
        <v>36</v>
      </c>
      <c r="AH29" s="15" t="s">
        <v>35</v>
      </c>
      <c r="AI29" s="107" t="s">
        <v>36</v>
      </c>
      <c r="AJ29" s="15" t="s">
        <v>35</v>
      </c>
      <c r="AK29" s="107" t="s">
        <v>36</v>
      </c>
      <c r="AL29" s="15" t="s">
        <v>35</v>
      </c>
      <c r="AM29" s="107" t="s">
        <v>36</v>
      </c>
      <c r="AN29" s="15" t="s">
        <v>35</v>
      </c>
      <c r="AO29" s="109" t="s">
        <v>36</v>
      </c>
      <c r="AP29" s="766"/>
      <c r="AQ29" s="778"/>
      <c r="AR29" s="778"/>
      <c r="AS29" s="778"/>
      <c r="AT29" s="778"/>
      <c r="AU29" s="1028"/>
    </row>
    <row r="30" spans="1:97" x14ac:dyDescent="0.25">
      <c r="A30" s="90" t="s">
        <v>61</v>
      </c>
      <c r="B30" s="110">
        <f>SUM(C30:D30)</f>
        <v>0</v>
      </c>
      <c r="C30" s="22"/>
      <c r="D30" s="111"/>
      <c r="E30" s="112">
        <f>SUM(F30+G30)</f>
        <v>0</v>
      </c>
      <c r="F30" s="113">
        <f>SUM(H30+J30+L30+N30+P30+R30+T30+V30+X30+Z30+AB30+AD30+AF30+AH30+AJ30+AL30+AN30)</f>
        <v>0</v>
      </c>
      <c r="G30" s="114">
        <f>SUM(I30+K30+M30+O30+Q30+S30+U30+W30+Y30+AA30+AC30+AE30+AG30+AI30+AK30+AM30+AO30)</f>
        <v>0</v>
      </c>
      <c r="H30" s="21"/>
      <c r="I30" s="22"/>
      <c r="J30" s="21"/>
      <c r="K30" s="23"/>
      <c r="L30" s="21"/>
      <c r="M30" s="23"/>
      <c r="N30" s="21"/>
      <c r="O30" s="23"/>
      <c r="P30" s="21"/>
      <c r="Q30" s="22"/>
      <c r="R30" s="21"/>
      <c r="S30" s="22"/>
      <c r="T30" s="24"/>
      <c r="U30" s="23"/>
      <c r="V30" s="21"/>
      <c r="W30" s="23"/>
      <c r="X30" s="21"/>
      <c r="Y30" s="23"/>
      <c r="Z30" s="21"/>
      <c r="AA30" s="22"/>
      <c r="AB30" s="21"/>
      <c r="AC30" s="22"/>
      <c r="AD30" s="21"/>
      <c r="AE30" s="23"/>
      <c r="AF30" s="21"/>
      <c r="AG30" s="22"/>
      <c r="AH30" s="21"/>
      <c r="AI30" s="22"/>
      <c r="AJ30" s="21"/>
      <c r="AK30" s="23"/>
      <c r="AL30" s="21"/>
      <c r="AM30" s="23"/>
      <c r="AN30" s="24"/>
      <c r="AO30" s="25"/>
      <c r="AP30" s="26"/>
      <c r="AQ30" s="27"/>
      <c r="AR30" s="27"/>
      <c r="AS30" s="27"/>
      <c r="AT30" s="27"/>
      <c r="AU30" s="22"/>
      <c r="AV30" t="str">
        <f>CA30&amp;CB30&amp;CC30&amp;CD30&amp;CE30&amp;CF30</f>
        <v/>
      </c>
      <c r="CA30" s="29" t="str">
        <f>IF(AND($E30&gt;0,AP30=""),"  * No olvide digitar la variable Pueblos originarios. Digite Cero si no tiene.",IF(AP30&gt;E30," * La variable Pueblos originarios No puede ser mayor al Total Ambos Sexos.",""))</f>
        <v/>
      </c>
      <c r="CB30" s="29" t="str">
        <f>IF(AND($E30&gt;0,AQ30=""),"  * No olvide digitar la variable Migrantes. Digite Cero si no tiene.",IF(AQ30&gt;$E30," * La variable Migrantes No puede ser mayor al Total Ambos Sexos.",""))</f>
        <v/>
      </c>
      <c r="CC30" s="29" t="str">
        <f>IF(AND($E30&gt;0,AR30=""),"  * No olvide digitar la variable Niños, Niñas, adolescentes y jóvenes SENAME. Digite Cero si no tiene.",IF(AR30&gt;$E30," * La variable Niños, Niñas, adolescentes y jóvenes SENAME No puede ser mayor al Total Ambos Sexos.",""))</f>
        <v/>
      </c>
      <c r="CD30" s="29" t="str">
        <f>IF(AND($E30&gt;0,AS30=""),"  * No olvide digitar la variable Niños, Niñas, adolescentes y jóvenes Mejor Niñez. Digite Cero si no tiene.",IF(AS30&gt;$E30," * La variable Niños, Niñas, adolescentes y jóvenes Mejor Niñez No puede ser mayor al Total Ambos Sexos.",""))</f>
        <v/>
      </c>
      <c r="CE30" s="29" t="str">
        <f>IF(AND($E30&gt;0,AT30="")," * No olvide digitar la variable Personas con sospecha de demencia. Digite Cero si no tiene.",IF(AT30&gt;$E30," * La variable Personas con sospecha de demencia No puede ser mayor al Total Ambos Sexos.",""))</f>
        <v/>
      </c>
      <c r="CF30" s="29" t="str">
        <f>IF(AND($E30&gt;0,AU30="")," * No olvide digitar la variable Personas con diagnóstico de demencia. Digite Cero si no tiene.",IF(AU30&gt;$E30," * La variable Personas con diagnóstico de demencia No puede ser mayor al Total Ambos Sexos.",""))</f>
        <v/>
      </c>
      <c r="CK30" s="30">
        <f>IF(AND(E30&gt;0,AP30=""),1,IF(AP30&gt;E30,1,0))</f>
        <v>0</v>
      </c>
      <c r="CL30" s="30">
        <f>IF(AND(E30&gt;0,AQ30=""),1,IF(AQ30&gt;E30,1,0))</f>
        <v>0</v>
      </c>
      <c r="CM30" s="30">
        <f>IF(AND(E30&gt;0,AR30=""),1,IF(AR30&gt;E30,1,0))</f>
        <v>0</v>
      </c>
      <c r="CN30" s="30">
        <f>IF(AND(E30&gt;0,AS30=""),1,IF(AS30&gt;E30,1,0))</f>
        <v>0</v>
      </c>
      <c r="CO30" s="30">
        <f>IF(AND(E30&gt;0,AT30=""),1,IF(AT30&gt;E30,1,0))</f>
        <v>0</v>
      </c>
      <c r="CP30" s="30">
        <f>IF(AND(E30&gt;0,AU30=""),1,IF(AU30&gt;E30,1,0))</f>
        <v>0</v>
      </c>
    </row>
    <row r="31" spans="1:97" x14ac:dyDescent="0.25">
      <c r="A31" s="115" t="s">
        <v>62</v>
      </c>
      <c r="B31" s="116">
        <f>SUM(C31:D31)</f>
        <v>0</v>
      </c>
      <c r="C31" s="97"/>
      <c r="D31" s="117"/>
      <c r="E31" s="118">
        <f>SUM(F31+G31)</f>
        <v>0</v>
      </c>
      <c r="F31" s="119">
        <f>SUM(H31+J31+L31+N31+P31+R31+T31+V31+X31+Z31+AB31+AD31+AF31+AH31+AJ31+AL31+AN31)</f>
        <v>0</v>
      </c>
      <c r="G31" s="120">
        <f>SUM(I31+K31+M31+O31+Q31+S31+U31+W31+Y31+AA31+AC31+AE31+AG31+AI31+AK31+AM31+AO31)</f>
        <v>0</v>
      </c>
      <c r="H31" s="95"/>
      <c r="I31" s="97"/>
      <c r="J31" s="95"/>
      <c r="K31" s="96"/>
      <c r="L31" s="95"/>
      <c r="M31" s="96"/>
      <c r="N31" s="95"/>
      <c r="O31" s="96"/>
      <c r="P31" s="95"/>
      <c r="Q31" s="97"/>
      <c r="R31" s="95"/>
      <c r="S31" s="97"/>
      <c r="T31" s="98"/>
      <c r="U31" s="96"/>
      <c r="V31" s="95"/>
      <c r="W31" s="96"/>
      <c r="X31" s="95"/>
      <c r="Y31" s="96"/>
      <c r="Z31" s="95"/>
      <c r="AA31" s="97"/>
      <c r="AB31" s="95"/>
      <c r="AC31" s="97"/>
      <c r="AD31" s="95"/>
      <c r="AE31" s="96"/>
      <c r="AF31" s="95"/>
      <c r="AG31" s="97"/>
      <c r="AH31" s="95"/>
      <c r="AI31" s="97"/>
      <c r="AJ31" s="95"/>
      <c r="AK31" s="96"/>
      <c r="AL31" s="95"/>
      <c r="AM31" s="96"/>
      <c r="AN31" s="98"/>
      <c r="AO31" s="99"/>
      <c r="AP31" s="100"/>
      <c r="AQ31" s="101"/>
      <c r="AR31" s="101"/>
      <c r="AS31" s="101"/>
      <c r="AT31" s="101"/>
      <c r="AU31" s="97"/>
      <c r="AV31" t="str">
        <f>CA31&amp;CB31&amp;CC31&amp;CD31&amp;CE31&amp;CF31</f>
        <v/>
      </c>
      <c r="CA31" s="29" t="str">
        <f>IF(AND($E31&gt;0,AP31=""),"  * No olvide digitar la variable Pueblos originarios. Digite Cero si no tiene.",IF(AP31&gt;E31," * La variable Pueblos originarios No puede ser mayor al Total Ambos Sexos.",""))</f>
        <v/>
      </c>
      <c r="CB31" s="29" t="str">
        <f>IF(AND($E31&gt;0,AQ31=""),"  * No olvide digitar la variable Migrantes. Digite Cero si no tiene.",IF(AQ31&gt;$E31," * La variable Migrantes No puede ser mayor al Total Ambos Sexos.",""))</f>
        <v/>
      </c>
      <c r="CC31" s="29" t="str">
        <f>IF(AND($E31&gt;0,AR31=""),"  * No olvide digitar la variable Niños, Niñas, adolescentes y jóvenes SENAME. Digite Cero si no tiene.",IF(AR31&gt;$E31," * La variable Niños, Niñas, adolescentes y jóvenes SENAME No puede ser mayor al Total Ambos Sexos.",""))</f>
        <v/>
      </c>
      <c r="CD31" s="29" t="str">
        <f>IF(AND($E31&gt;0,AS31=""),"  * No olvide digitar la variable Niños, Niñas, adolescentes y jóvenes Mejor Niñez. Digite Cero si no tiene.",IF(AS31&gt;$E31," * La variable Niños, Niñas, adolescentes y jóvenes Mejor Niñez No puede ser mayor al Total Ambos Sexos.",""))</f>
        <v/>
      </c>
      <c r="CE31" s="29" t="str">
        <f>IF(AND($E31&gt;0,AT31="")," * No olvide digitar la variable Personas con sospecha de demencia. Digite Cero si no tiene.",IF(AT31&gt;$E31," * La variable Personas con sospecha de demencia No puede ser mayor al Total Ambos Sexos.",""))</f>
        <v/>
      </c>
      <c r="CF31" s="29" t="str">
        <f>IF(AND($E31&gt;0,AU31="")," * No olvide digitar la variable Personas con diagnóstico de demencia. Digite Cero si no tiene.",IF(AU31&gt;$E31," * La variable Personas con diagnóstico de demencia No puede ser mayor al Total Ambos Sexos.",""))</f>
        <v/>
      </c>
      <c r="CK31" s="30">
        <f>IF(AND(E31&gt;0,AP31=""),1,IF(AP31&gt;E31,1,0))</f>
        <v>0</v>
      </c>
      <c r="CL31" s="30">
        <f>IF(AND(E31&gt;0,AQ31=""),1,IF(AQ31&gt;E31,1,0))</f>
        <v>0</v>
      </c>
      <c r="CM31" s="30">
        <f>IF(AND(E31&gt;0,AR31=""),1,IF(AR31&gt;E31,1,0))</f>
        <v>0</v>
      </c>
      <c r="CN31" s="30">
        <f>IF(AND(E31&gt;0,AS31=""),1,IF(AS31&gt;E31,1,0))</f>
        <v>0</v>
      </c>
      <c r="CO31" s="30">
        <f>IF(AND(E31&gt;0,AT31=""),1,IF(AT31&gt;E31,1,0))</f>
        <v>0</v>
      </c>
      <c r="CP31" s="30">
        <f>IF(AND(E31&gt;0,AU31=""),1,IF(AU31&gt;E31,1,0))</f>
        <v>0</v>
      </c>
    </row>
    <row r="32" spans="1:97" s="124" customFormat="1" ht="15" customHeight="1" x14ac:dyDescent="0.15">
      <c r="A32" s="121" t="s">
        <v>48</v>
      </c>
      <c r="B32" s="122">
        <f t="shared" ref="B32:H32" si="32">SUM(B30:B31)</f>
        <v>0</v>
      </c>
      <c r="C32" s="60">
        <f t="shared" si="32"/>
        <v>0</v>
      </c>
      <c r="D32" s="122">
        <f t="shared" si="32"/>
        <v>0</v>
      </c>
      <c r="E32" s="66">
        <f t="shared" si="32"/>
        <v>0</v>
      </c>
      <c r="F32" s="66">
        <f t="shared" si="32"/>
        <v>0</v>
      </c>
      <c r="G32" s="66">
        <f t="shared" si="32"/>
        <v>0</v>
      </c>
      <c r="H32" s="59">
        <f t="shared" si="32"/>
        <v>0</v>
      </c>
      <c r="I32" s="66">
        <f t="shared" ref="I32:AU32" si="33">SUM(I30:I31)</f>
        <v>0</v>
      </c>
      <c r="J32" s="59">
        <f t="shared" si="33"/>
        <v>0</v>
      </c>
      <c r="K32" s="66">
        <f t="shared" si="33"/>
        <v>0</v>
      </c>
      <c r="L32" s="59">
        <f t="shared" si="33"/>
        <v>0</v>
      </c>
      <c r="M32" s="66">
        <f t="shared" si="33"/>
        <v>0</v>
      </c>
      <c r="N32" s="59">
        <f t="shared" si="33"/>
        <v>0</v>
      </c>
      <c r="O32" s="66">
        <f t="shared" si="33"/>
        <v>0</v>
      </c>
      <c r="P32" s="59">
        <f t="shared" si="33"/>
        <v>0</v>
      </c>
      <c r="Q32" s="66">
        <f t="shared" si="33"/>
        <v>0</v>
      </c>
      <c r="R32" s="59">
        <f t="shared" si="33"/>
        <v>0</v>
      </c>
      <c r="S32" s="66">
        <f t="shared" si="33"/>
        <v>0</v>
      </c>
      <c r="T32" s="59">
        <f t="shared" si="33"/>
        <v>0</v>
      </c>
      <c r="U32" s="66">
        <f t="shared" si="33"/>
        <v>0</v>
      </c>
      <c r="V32" s="59">
        <f t="shared" si="33"/>
        <v>0</v>
      </c>
      <c r="W32" s="66">
        <f t="shared" si="33"/>
        <v>0</v>
      </c>
      <c r="X32" s="59">
        <f t="shared" si="33"/>
        <v>0</v>
      </c>
      <c r="Y32" s="66">
        <f t="shared" si="33"/>
        <v>0</v>
      </c>
      <c r="Z32" s="59">
        <f t="shared" si="33"/>
        <v>0</v>
      </c>
      <c r="AA32" s="66">
        <f t="shared" si="33"/>
        <v>0</v>
      </c>
      <c r="AB32" s="59">
        <f t="shared" si="33"/>
        <v>0</v>
      </c>
      <c r="AC32" s="66">
        <f t="shared" si="33"/>
        <v>0</v>
      </c>
      <c r="AD32" s="59">
        <f t="shared" si="33"/>
        <v>0</v>
      </c>
      <c r="AE32" s="66">
        <f t="shared" si="33"/>
        <v>0</v>
      </c>
      <c r="AF32" s="59">
        <f t="shared" si="33"/>
        <v>0</v>
      </c>
      <c r="AG32" s="66">
        <f t="shared" si="33"/>
        <v>0</v>
      </c>
      <c r="AH32" s="59">
        <f t="shared" si="33"/>
        <v>0</v>
      </c>
      <c r="AI32" s="66">
        <f t="shared" si="33"/>
        <v>0</v>
      </c>
      <c r="AJ32" s="59">
        <f t="shared" si="33"/>
        <v>0</v>
      </c>
      <c r="AK32" s="66">
        <f t="shared" si="33"/>
        <v>0</v>
      </c>
      <c r="AL32" s="59">
        <f t="shared" si="33"/>
        <v>0</v>
      </c>
      <c r="AM32" s="66">
        <f t="shared" si="33"/>
        <v>0</v>
      </c>
      <c r="AN32" s="59">
        <f t="shared" si="33"/>
        <v>0</v>
      </c>
      <c r="AO32" s="123">
        <f t="shared" si="33"/>
        <v>0</v>
      </c>
      <c r="AP32" s="64">
        <f t="shared" si="33"/>
        <v>0</v>
      </c>
      <c r="AQ32" s="65">
        <f t="shared" si="33"/>
        <v>0</v>
      </c>
      <c r="AR32" s="65">
        <f t="shared" si="33"/>
        <v>0</v>
      </c>
      <c r="AS32" s="65">
        <f t="shared" si="33"/>
        <v>0</v>
      </c>
      <c r="AT32" s="65">
        <f t="shared" si="33"/>
        <v>0</v>
      </c>
      <c r="AU32" s="60">
        <f t="shared" si="33"/>
        <v>0</v>
      </c>
    </row>
    <row r="33" spans="1:42" s="11" customFormat="1" ht="18" customHeight="1" x14ac:dyDescent="0.2">
      <c r="A33" s="103" t="s">
        <v>63</v>
      </c>
      <c r="B33" s="103"/>
      <c r="C33" s="5"/>
      <c r="D33" s="103"/>
      <c r="E33" s="103"/>
      <c r="F33" s="103"/>
      <c r="G33" s="103"/>
      <c r="H33" s="103"/>
      <c r="I33" s="103"/>
      <c r="J33" s="103"/>
      <c r="K33" s="103"/>
      <c r="L33" s="103"/>
      <c r="M33" s="103"/>
    </row>
    <row r="34" spans="1:42" ht="24" customHeight="1" x14ac:dyDescent="0.25">
      <c r="A34" s="772" t="s">
        <v>3</v>
      </c>
      <c r="B34" s="772" t="s">
        <v>64</v>
      </c>
      <c r="C34" s="761" t="s">
        <v>65</v>
      </c>
      <c r="D34" s="775"/>
      <c r="E34" s="761" t="s">
        <v>56</v>
      </c>
      <c r="F34" s="762"/>
      <c r="G34" s="775"/>
      <c r="H34" s="790" t="s">
        <v>66</v>
      </c>
      <c r="I34" s="791"/>
      <c r="J34" s="791"/>
      <c r="K34" s="791"/>
      <c r="L34" s="791"/>
      <c r="M34" s="792"/>
    </row>
    <row r="35" spans="1:42" ht="42" x14ac:dyDescent="0.25">
      <c r="A35" s="1029"/>
      <c r="B35" s="1029"/>
      <c r="C35" s="15" t="s">
        <v>59</v>
      </c>
      <c r="D35" s="662" t="s">
        <v>67</v>
      </c>
      <c r="E35" s="15" t="s">
        <v>34</v>
      </c>
      <c r="F35" s="106" t="s">
        <v>35</v>
      </c>
      <c r="G35" s="126" t="s">
        <v>36</v>
      </c>
      <c r="H35" s="127" t="s">
        <v>68</v>
      </c>
      <c r="I35" s="128" t="s">
        <v>69</v>
      </c>
      <c r="J35" s="128" t="s">
        <v>70</v>
      </c>
      <c r="K35" s="128" t="s">
        <v>71</v>
      </c>
      <c r="L35" s="128" t="s">
        <v>72</v>
      </c>
      <c r="M35" s="129" t="s">
        <v>73</v>
      </c>
    </row>
    <row r="36" spans="1:42" ht="15" customHeight="1" x14ac:dyDescent="0.25">
      <c r="A36" s="90" t="s">
        <v>61</v>
      </c>
      <c r="B36" s="110">
        <f>SUM(C36:D36)</f>
        <v>4</v>
      </c>
      <c r="C36" s="21"/>
      <c r="D36" s="22">
        <v>4</v>
      </c>
      <c r="E36" s="130">
        <f>SUM(F36:G36)</f>
        <v>12</v>
      </c>
      <c r="F36" s="28">
        <v>4</v>
      </c>
      <c r="G36" s="22">
        <v>8</v>
      </c>
      <c r="H36" s="21"/>
      <c r="I36" s="27"/>
      <c r="J36" s="27"/>
      <c r="K36" s="27">
        <v>4</v>
      </c>
      <c r="L36" s="27"/>
      <c r="M36" s="23"/>
    </row>
    <row r="37" spans="1:42" ht="15" customHeight="1" x14ac:dyDescent="0.25">
      <c r="A37" s="663" t="s">
        <v>62</v>
      </c>
      <c r="B37" s="679">
        <f>SUM(C37:D37)</f>
        <v>0</v>
      </c>
      <c r="C37" s="680"/>
      <c r="D37" s="677"/>
      <c r="E37" s="681">
        <f>SUM(F37:G37)</f>
        <v>0</v>
      </c>
      <c r="F37" s="682"/>
      <c r="G37" s="677"/>
      <c r="H37" s="680"/>
      <c r="I37" s="134"/>
      <c r="J37" s="134"/>
      <c r="K37" s="134"/>
      <c r="L37" s="134"/>
      <c r="M37" s="135"/>
    </row>
    <row r="38" spans="1:42" ht="15" customHeight="1" x14ac:dyDescent="0.25">
      <c r="A38" s="121" t="s">
        <v>48</v>
      </c>
      <c r="B38" s="122">
        <f t="shared" ref="B38:M38" si="34">SUM(B36:B37)</f>
        <v>4</v>
      </c>
      <c r="C38" s="136">
        <f t="shared" si="34"/>
        <v>0</v>
      </c>
      <c r="D38" s="137">
        <f t="shared" si="34"/>
        <v>4</v>
      </c>
      <c r="E38" s="136">
        <f t="shared" si="34"/>
        <v>12</v>
      </c>
      <c r="F38" s="138">
        <f t="shared" si="34"/>
        <v>4</v>
      </c>
      <c r="G38" s="138">
        <f t="shared" si="34"/>
        <v>8</v>
      </c>
      <c r="H38" s="136">
        <f t="shared" si="34"/>
        <v>0</v>
      </c>
      <c r="I38" s="139">
        <f t="shared" si="34"/>
        <v>0</v>
      </c>
      <c r="J38" s="139">
        <f t="shared" si="34"/>
        <v>0</v>
      </c>
      <c r="K38" s="139">
        <f t="shared" si="34"/>
        <v>4</v>
      </c>
      <c r="L38" s="139">
        <f t="shared" si="34"/>
        <v>0</v>
      </c>
      <c r="M38" s="140">
        <f t="shared" si="34"/>
        <v>0</v>
      </c>
    </row>
    <row r="39" spans="1:42" s="11" customFormat="1" ht="18" customHeight="1" x14ac:dyDescent="0.2">
      <c r="A39" s="141" t="s">
        <v>74</v>
      </c>
      <c r="B39" s="6"/>
      <c r="C39" s="6"/>
    </row>
    <row r="40" spans="1:42" x14ac:dyDescent="0.25">
      <c r="A40" s="142" t="s">
        <v>3</v>
      </c>
      <c r="B40" s="143" t="s">
        <v>4</v>
      </c>
      <c r="C40" s="143" t="s">
        <v>5</v>
      </c>
    </row>
    <row r="41" spans="1:42" x14ac:dyDescent="0.25">
      <c r="A41" s="785" t="s">
        <v>75</v>
      </c>
      <c r="B41" s="78" t="s">
        <v>52</v>
      </c>
      <c r="C41" s="144"/>
    </row>
    <row r="42" spans="1:42" x14ac:dyDescent="0.25">
      <c r="A42" s="1031"/>
      <c r="B42" s="145" t="s">
        <v>39</v>
      </c>
      <c r="C42" s="146"/>
    </row>
    <row r="43" spans="1:42" x14ac:dyDescent="0.25">
      <c r="A43" s="785" t="s">
        <v>76</v>
      </c>
      <c r="B43" s="78" t="s">
        <v>52</v>
      </c>
      <c r="C43" s="144"/>
    </row>
    <row r="44" spans="1:42" x14ac:dyDescent="0.25">
      <c r="A44" s="1031"/>
      <c r="B44" s="147" t="s">
        <v>39</v>
      </c>
      <c r="C44" s="117"/>
    </row>
    <row r="45" spans="1:42" s="11" customFormat="1" ht="18" customHeight="1" x14ac:dyDescent="0.2">
      <c r="A45" s="103" t="s">
        <v>77</v>
      </c>
      <c r="B45" s="148"/>
      <c r="C45" s="148"/>
      <c r="D45" s="683"/>
      <c r="E45" s="683"/>
      <c r="F45" s="683"/>
      <c r="G45" s="683"/>
      <c r="H45" s="683"/>
      <c r="I45" s="683"/>
      <c r="J45" s="683"/>
      <c r="K45" s="683"/>
      <c r="L45" s="684"/>
      <c r="M45" s="685"/>
      <c r="N45" s="686"/>
      <c r="O45" s="587"/>
      <c r="P45" s="587"/>
      <c r="Q45" s="587"/>
      <c r="R45" s="587"/>
      <c r="S45" s="587"/>
      <c r="T45" s="587"/>
      <c r="U45" s="587"/>
      <c r="V45" s="687"/>
      <c r="W45" s="587"/>
      <c r="X45" s="587"/>
      <c r="Y45" s="587"/>
      <c r="Z45" s="587"/>
      <c r="AA45" s="587"/>
      <c r="AB45" s="587"/>
      <c r="AC45" s="587"/>
      <c r="AD45" s="587"/>
      <c r="AE45" s="587"/>
      <c r="AF45" s="587"/>
      <c r="AG45" s="587"/>
      <c r="AH45" s="587"/>
      <c r="AI45" s="587"/>
      <c r="AJ45" s="587"/>
      <c r="AK45" s="587"/>
      <c r="AL45" s="587"/>
      <c r="AM45" s="587"/>
      <c r="AN45" s="155"/>
      <c r="AO45" s="156"/>
      <c r="AP45" s="156"/>
    </row>
    <row r="46" spans="1:42" ht="15" customHeight="1" x14ac:dyDescent="0.25">
      <c r="A46" s="793" t="s">
        <v>78</v>
      </c>
      <c r="B46" s="794"/>
      <c r="C46" s="799" t="s">
        <v>5</v>
      </c>
      <c r="D46" s="800"/>
      <c r="E46" s="801"/>
      <c r="F46" s="761" t="s">
        <v>6</v>
      </c>
      <c r="G46" s="762"/>
      <c r="H46" s="762"/>
      <c r="I46" s="762"/>
      <c r="J46" s="762"/>
      <c r="K46" s="762"/>
      <c r="L46" s="762"/>
      <c r="M46" s="762"/>
      <c r="N46" s="762"/>
      <c r="O46" s="762"/>
      <c r="P46" s="762"/>
      <c r="Q46" s="762"/>
      <c r="R46" s="762"/>
      <c r="S46" s="762"/>
      <c r="T46" s="762"/>
      <c r="U46" s="762"/>
      <c r="V46" s="762"/>
      <c r="W46" s="762"/>
      <c r="X46" s="762"/>
      <c r="Y46" s="762"/>
      <c r="Z46" s="762"/>
      <c r="AA46" s="762"/>
      <c r="AB46" s="762"/>
      <c r="AC46" s="762"/>
      <c r="AD46" s="762"/>
      <c r="AE46" s="762"/>
      <c r="AF46" s="762"/>
      <c r="AG46" s="762"/>
      <c r="AH46" s="762"/>
      <c r="AI46" s="762"/>
      <c r="AJ46" s="762"/>
      <c r="AK46" s="763"/>
      <c r="AL46" s="764" t="s">
        <v>7</v>
      </c>
      <c r="AM46" s="776" t="s">
        <v>10</v>
      </c>
      <c r="AN46" s="757" t="s">
        <v>11</v>
      </c>
    </row>
    <row r="47" spans="1:42" x14ac:dyDescent="0.25">
      <c r="A47" s="795"/>
      <c r="B47" s="796"/>
      <c r="C47" s="1034"/>
      <c r="D47" s="1035"/>
      <c r="E47" s="1036"/>
      <c r="F47" s="761" t="s">
        <v>16</v>
      </c>
      <c r="G47" s="775"/>
      <c r="H47" s="761" t="s">
        <v>17</v>
      </c>
      <c r="I47" s="775"/>
      <c r="J47" s="761" t="s">
        <v>18</v>
      </c>
      <c r="K47" s="775"/>
      <c r="L47" s="761" t="s">
        <v>19</v>
      </c>
      <c r="M47" s="775"/>
      <c r="N47" s="767" t="s">
        <v>20</v>
      </c>
      <c r="O47" s="768"/>
      <c r="P47" s="767" t="s">
        <v>21</v>
      </c>
      <c r="Q47" s="768"/>
      <c r="R47" s="767" t="s">
        <v>22</v>
      </c>
      <c r="S47" s="768"/>
      <c r="T47" s="767" t="s">
        <v>23</v>
      </c>
      <c r="U47" s="768"/>
      <c r="V47" s="767" t="s">
        <v>24</v>
      </c>
      <c r="W47" s="768"/>
      <c r="X47" s="767" t="s">
        <v>25</v>
      </c>
      <c r="Y47" s="768"/>
      <c r="Z47" s="767" t="s">
        <v>26</v>
      </c>
      <c r="AA47" s="768"/>
      <c r="AB47" s="767" t="s">
        <v>27</v>
      </c>
      <c r="AC47" s="768"/>
      <c r="AD47" s="767" t="s">
        <v>28</v>
      </c>
      <c r="AE47" s="768"/>
      <c r="AF47" s="767" t="s">
        <v>29</v>
      </c>
      <c r="AG47" s="768"/>
      <c r="AH47" s="767" t="s">
        <v>30</v>
      </c>
      <c r="AI47" s="768"/>
      <c r="AJ47" s="767" t="s">
        <v>31</v>
      </c>
      <c r="AK47" s="769"/>
      <c r="AL47" s="765"/>
      <c r="AM47" s="777"/>
      <c r="AN47" s="779"/>
    </row>
    <row r="48" spans="1:42" x14ac:dyDescent="0.25">
      <c r="A48" s="1032"/>
      <c r="B48" s="1033"/>
      <c r="C48" s="157" t="s">
        <v>34</v>
      </c>
      <c r="D48" s="158" t="s">
        <v>35</v>
      </c>
      <c r="E48" s="688" t="s">
        <v>36</v>
      </c>
      <c r="F48" s="15" t="s">
        <v>35</v>
      </c>
      <c r="G48" s="107" t="s">
        <v>36</v>
      </c>
      <c r="H48" s="15" t="s">
        <v>35</v>
      </c>
      <c r="I48" s="107" t="s">
        <v>36</v>
      </c>
      <c r="J48" s="15" t="s">
        <v>35</v>
      </c>
      <c r="K48" s="107" t="s">
        <v>36</v>
      </c>
      <c r="L48" s="15" t="s">
        <v>35</v>
      </c>
      <c r="M48" s="107" t="s">
        <v>36</v>
      </c>
      <c r="N48" s="15" t="s">
        <v>35</v>
      </c>
      <c r="O48" s="107" t="s">
        <v>36</v>
      </c>
      <c r="P48" s="15" t="s">
        <v>35</v>
      </c>
      <c r="Q48" s="107" t="s">
        <v>36</v>
      </c>
      <c r="R48" s="15" t="s">
        <v>35</v>
      </c>
      <c r="S48" s="107" t="s">
        <v>36</v>
      </c>
      <c r="T48" s="15" t="s">
        <v>35</v>
      </c>
      <c r="U48" s="107" t="s">
        <v>36</v>
      </c>
      <c r="V48" s="15" t="s">
        <v>35</v>
      </c>
      <c r="W48" s="107" t="s">
        <v>36</v>
      </c>
      <c r="X48" s="15" t="s">
        <v>35</v>
      </c>
      <c r="Y48" s="107" t="s">
        <v>36</v>
      </c>
      <c r="Z48" s="15" t="s">
        <v>35</v>
      </c>
      <c r="AA48" s="107" t="s">
        <v>36</v>
      </c>
      <c r="AB48" s="15" t="s">
        <v>35</v>
      </c>
      <c r="AC48" s="107" t="s">
        <v>36</v>
      </c>
      <c r="AD48" s="15" t="s">
        <v>35</v>
      </c>
      <c r="AE48" s="107" t="s">
        <v>36</v>
      </c>
      <c r="AF48" s="15" t="s">
        <v>35</v>
      </c>
      <c r="AG48" s="107" t="s">
        <v>36</v>
      </c>
      <c r="AH48" s="15" t="s">
        <v>35</v>
      </c>
      <c r="AI48" s="107" t="s">
        <v>36</v>
      </c>
      <c r="AJ48" s="160" t="s">
        <v>35</v>
      </c>
      <c r="AK48" s="109" t="s">
        <v>36</v>
      </c>
      <c r="AL48" s="766"/>
      <c r="AM48" s="778"/>
      <c r="AN48" s="1028"/>
    </row>
    <row r="49" spans="1:91" x14ac:dyDescent="0.25">
      <c r="A49" s="161" t="s">
        <v>79</v>
      </c>
      <c r="B49" s="161" t="s">
        <v>80</v>
      </c>
      <c r="C49" s="18">
        <f>SUM(D49+E49)</f>
        <v>0</v>
      </c>
      <c r="D49" s="19">
        <f>SUM(F49+H49+J49+L49+N49+P49+R49+T49+V49+X49+Z49+AB49+AD49+AF49+AH49+AJ49)</f>
        <v>0</v>
      </c>
      <c r="E49" s="20">
        <f>SUM(G49+I49+K49+M49+O49+Q49+S49+U49+W49+Y49+AA49+AC49+AE49+AG49+AI49+AK49)</f>
        <v>0</v>
      </c>
      <c r="F49" s="21"/>
      <c r="G49" s="28"/>
      <c r="H49" s="21"/>
      <c r="I49" s="28"/>
      <c r="J49" s="21"/>
      <c r="K49" s="23"/>
      <c r="L49" s="21"/>
      <c r="M49" s="23"/>
      <c r="N49" s="24"/>
      <c r="O49" s="23"/>
      <c r="P49" s="24"/>
      <c r="Q49" s="23"/>
      <c r="R49" s="24"/>
      <c r="S49" s="23"/>
      <c r="T49" s="24"/>
      <c r="U49" s="23"/>
      <c r="V49" s="24"/>
      <c r="W49" s="23"/>
      <c r="X49" s="24"/>
      <c r="Y49" s="23"/>
      <c r="Z49" s="24"/>
      <c r="AA49" s="23"/>
      <c r="AB49" s="24"/>
      <c r="AC49" s="23"/>
      <c r="AD49" s="24"/>
      <c r="AE49" s="23"/>
      <c r="AF49" s="24"/>
      <c r="AG49" s="23"/>
      <c r="AH49" s="24"/>
      <c r="AI49" s="23"/>
      <c r="AJ49" s="162"/>
      <c r="AK49" s="25"/>
      <c r="AL49" s="163"/>
      <c r="AM49" s="164"/>
      <c r="AN49" s="165"/>
      <c r="AO49" t="str">
        <f>CA49&amp;CB49&amp;CC49&amp;CD49</f>
        <v/>
      </c>
      <c r="CA49" s="29" t="str">
        <f>IF(AND($C49&gt;0,AL49="")," * No olvide digitar la variable Beneficiarios. Digite Cero si no tiene.",IF(AL49&gt;$C49,"  * La variable Beneficiarios No puede ser mayor al Total Ambos Sexos.",""))</f>
        <v/>
      </c>
      <c r="CB49" s="29" t="str">
        <f>IF(AND($C49&gt;0,AM49=""),"  * No olvide digitar la variable Pueblos originarios. Digite Cero si no tiene.",IF(AM49&gt;$C49,"  * La variable Pueblos originarios No puede ser mayor al Total Ambos Sexos.",""))</f>
        <v/>
      </c>
      <c r="CC49" s="29" t="str">
        <f>IF(AND($C49&gt;0,AN49="")," * No olvide digitar la variable Migrantes. Digite Cero si no tiene.",IF(AN49&gt;$C49,"  * La variable Migrantes No puede ser mayor al Total Ambos Sexos.",""))</f>
        <v/>
      </c>
      <c r="CK49" s="30">
        <f>IF(AND(C49&gt;0,AL49=""),1,IF(AL49&gt;C49,1,0))</f>
        <v>0</v>
      </c>
      <c r="CL49" s="30">
        <f>IF(AND(C49&gt;0,AM49=""),1,IF(AM49&gt;C49,1,0))</f>
        <v>0</v>
      </c>
      <c r="CM49" s="30">
        <f>IF(AND(C49&gt;0,AN49=""),1,IF(AN49&gt;C49,1,0))</f>
        <v>0</v>
      </c>
    </row>
    <row r="50" spans="1:91" x14ac:dyDescent="0.25">
      <c r="A50" s="689" t="s">
        <v>81</v>
      </c>
      <c r="B50" s="689" t="s">
        <v>80</v>
      </c>
      <c r="C50" s="664">
        <f>SUM(D50+E50)</f>
        <v>0</v>
      </c>
      <c r="D50" s="93">
        <f>SUM(F50+H50+J50+L50+N50+P50+R50+T50+V50+X50+Z50+AB50+AD50+AF50+AH50+AJ50)</f>
        <v>0</v>
      </c>
      <c r="E50" s="666">
        <f>SUM(G50+I50+K50+M50+O50+Q50+S50+U50+W50+Y50+AA50+AC50+AE50+AG50+AI50+AK50)</f>
        <v>0</v>
      </c>
      <c r="F50" s="680"/>
      <c r="G50" s="682"/>
      <c r="H50" s="680"/>
      <c r="I50" s="682"/>
      <c r="J50" s="680"/>
      <c r="K50" s="135"/>
      <c r="L50" s="680"/>
      <c r="M50" s="135"/>
      <c r="N50" s="678"/>
      <c r="O50" s="135"/>
      <c r="P50" s="678"/>
      <c r="Q50" s="135"/>
      <c r="R50" s="678"/>
      <c r="S50" s="135"/>
      <c r="T50" s="678"/>
      <c r="U50" s="135"/>
      <c r="V50" s="678"/>
      <c r="W50" s="135"/>
      <c r="X50" s="678"/>
      <c r="Y50" s="135"/>
      <c r="Z50" s="678"/>
      <c r="AA50" s="135"/>
      <c r="AB50" s="678"/>
      <c r="AC50" s="135"/>
      <c r="AD50" s="678"/>
      <c r="AE50" s="135"/>
      <c r="AF50" s="678"/>
      <c r="AG50" s="135"/>
      <c r="AH50" s="678"/>
      <c r="AI50" s="135"/>
      <c r="AJ50" s="690"/>
      <c r="AK50" s="168"/>
      <c r="AL50" s="169"/>
      <c r="AM50" s="170"/>
      <c r="AN50" s="691"/>
      <c r="AO50" t="str">
        <f>CA50&amp;CB50&amp;CC50&amp;CD50</f>
        <v/>
      </c>
      <c r="CA50" s="29" t="str">
        <f>IF(AND($C50&gt;0,AL50="")," * No olvide digitar la variable Beneficiarios. Digite Cero si no tiene.",IF(AL50&gt;$C50,"  * La variable Beneficiarios No puede ser mayor al Total Ambos Sexos.",""))</f>
        <v/>
      </c>
      <c r="CB50" s="29" t="str">
        <f>IF(AND($C50&gt;0,AM50=""),"  * No olvide digitar la variable Pueblos originarios. Digite Cero si no tiene.",IF(AM50&gt;$C50,"  * La variable Pueblos originarios No puede ser mayor al Total Ambos Sexos.",""))</f>
        <v/>
      </c>
      <c r="CC50" s="29" t="str">
        <f>IF(AND($C50&gt;0,AN50="")," * No olvide digitar la variable Migrantes. Digite Cero si no tiene.",IF(AN50&gt;$C50,"  * La variable Migrantes No puede ser mayor al Total Ambos Sexos.",""))</f>
        <v/>
      </c>
      <c r="CK50" s="30">
        <f>IF(AND(C50&gt;0,AL50=""),1,IF(AL50&gt;C50,1,0))</f>
        <v>0</v>
      </c>
      <c r="CL50" s="30">
        <f>IF(AND(C50&gt;0,AM50=""),1,IF(AM50&gt;C50,1,0))</f>
        <v>0</v>
      </c>
      <c r="CM50" s="30">
        <f>IF(AND(C50&gt;0,AN50=""),1,IF(AN50&gt;C50,1,0))</f>
        <v>0</v>
      </c>
    </row>
    <row r="51" spans="1:91" s="11" customFormat="1" ht="18" customHeight="1" x14ac:dyDescent="0.2">
      <c r="A51" s="805" t="s">
        <v>82</v>
      </c>
      <c r="B51" s="805"/>
      <c r="C51" s="805"/>
      <c r="D51" s="805"/>
      <c r="E51" s="805"/>
      <c r="F51" s="805"/>
      <c r="G51" s="805"/>
      <c r="H51" s="805"/>
      <c r="I51" s="805"/>
      <c r="J51" s="805"/>
      <c r="K51" s="805"/>
      <c r="L51" s="805"/>
      <c r="M51" s="805"/>
      <c r="N51" s="171"/>
      <c r="O51" s="172"/>
      <c r="P51" s="172"/>
      <c r="Q51" s="172"/>
      <c r="R51" s="172"/>
      <c r="S51" s="172"/>
      <c r="T51" s="172"/>
      <c r="U51" s="172"/>
      <c r="V51" s="173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4"/>
    </row>
    <row r="52" spans="1:91" ht="15" customHeight="1" x14ac:dyDescent="0.25">
      <c r="A52" s="793" t="s">
        <v>3</v>
      </c>
      <c r="B52" s="794"/>
      <c r="C52" s="800" t="s">
        <v>5</v>
      </c>
      <c r="D52" s="800"/>
      <c r="E52" s="801"/>
      <c r="F52" s="806" t="s">
        <v>6</v>
      </c>
      <c r="G52" s="807"/>
      <c r="H52" s="807"/>
      <c r="I52" s="807"/>
      <c r="J52" s="807"/>
      <c r="K52" s="807"/>
      <c r="L52" s="807"/>
      <c r="M52" s="807"/>
      <c r="N52" s="807"/>
      <c r="O52" s="807"/>
      <c r="P52" s="807"/>
      <c r="Q52" s="807"/>
      <c r="R52" s="807"/>
      <c r="S52" s="807"/>
      <c r="T52" s="807"/>
      <c r="U52" s="807"/>
      <c r="V52" s="807"/>
      <c r="W52" s="807"/>
      <c r="X52" s="807"/>
      <c r="Y52" s="807"/>
      <c r="Z52" s="807"/>
      <c r="AA52" s="807"/>
      <c r="AB52" s="807"/>
      <c r="AC52" s="807"/>
      <c r="AD52" s="807"/>
      <c r="AE52" s="807"/>
      <c r="AF52" s="807"/>
      <c r="AG52" s="807"/>
      <c r="AH52" s="807"/>
      <c r="AI52" s="807"/>
      <c r="AJ52" s="807"/>
      <c r="AK52" s="808"/>
      <c r="AL52" s="764" t="s">
        <v>10</v>
      </c>
      <c r="AM52" s="757" t="s">
        <v>11</v>
      </c>
    </row>
    <row r="53" spans="1:91" x14ac:dyDescent="0.25">
      <c r="A53" s="795"/>
      <c r="B53" s="796"/>
      <c r="C53" s="1035"/>
      <c r="D53" s="1035"/>
      <c r="E53" s="1036"/>
      <c r="F53" s="761" t="s">
        <v>16</v>
      </c>
      <c r="G53" s="775"/>
      <c r="H53" s="761" t="s">
        <v>17</v>
      </c>
      <c r="I53" s="775"/>
      <c r="J53" s="761" t="s">
        <v>18</v>
      </c>
      <c r="K53" s="775"/>
      <c r="L53" s="761" t="s">
        <v>19</v>
      </c>
      <c r="M53" s="775"/>
      <c r="N53" s="767" t="s">
        <v>20</v>
      </c>
      <c r="O53" s="768"/>
      <c r="P53" s="767" t="s">
        <v>21</v>
      </c>
      <c r="Q53" s="768"/>
      <c r="R53" s="767" t="s">
        <v>22</v>
      </c>
      <c r="S53" s="768"/>
      <c r="T53" s="767" t="s">
        <v>23</v>
      </c>
      <c r="U53" s="768"/>
      <c r="V53" s="767" t="s">
        <v>24</v>
      </c>
      <c r="W53" s="768"/>
      <c r="X53" s="767" t="s">
        <v>25</v>
      </c>
      <c r="Y53" s="768"/>
      <c r="Z53" s="767" t="s">
        <v>26</v>
      </c>
      <c r="AA53" s="768"/>
      <c r="AB53" s="767" t="s">
        <v>27</v>
      </c>
      <c r="AC53" s="768"/>
      <c r="AD53" s="767" t="s">
        <v>28</v>
      </c>
      <c r="AE53" s="768"/>
      <c r="AF53" s="767" t="s">
        <v>29</v>
      </c>
      <c r="AG53" s="768"/>
      <c r="AH53" s="767" t="s">
        <v>30</v>
      </c>
      <c r="AI53" s="768"/>
      <c r="AJ53" s="767" t="s">
        <v>31</v>
      </c>
      <c r="AK53" s="769"/>
      <c r="AL53" s="765"/>
      <c r="AM53" s="779"/>
    </row>
    <row r="54" spans="1:91" x14ac:dyDescent="0.25">
      <c r="A54" s="1032"/>
      <c r="B54" s="1033"/>
      <c r="C54" s="175" t="s">
        <v>34</v>
      </c>
      <c r="D54" s="176" t="s">
        <v>35</v>
      </c>
      <c r="E54" s="177" t="s">
        <v>36</v>
      </c>
      <c r="F54" s="12" t="s">
        <v>35</v>
      </c>
      <c r="G54" s="178" t="s">
        <v>36</v>
      </c>
      <c r="H54" s="12" t="s">
        <v>35</v>
      </c>
      <c r="I54" s="178" t="s">
        <v>36</v>
      </c>
      <c r="J54" s="12" t="s">
        <v>35</v>
      </c>
      <c r="K54" s="178" t="s">
        <v>36</v>
      </c>
      <c r="L54" s="12" t="s">
        <v>35</v>
      </c>
      <c r="M54" s="178" t="s">
        <v>36</v>
      </c>
      <c r="N54" s="12" t="s">
        <v>35</v>
      </c>
      <c r="O54" s="178" t="s">
        <v>36</v>
      </c>
      <c r="P54" s="12" t="s">
        <v>35</v>
      </c>
      <c r="Q54" s="178" t="s">
        <v>36</v>
      </c>
      <c r="R54" s="12" t="s">
        <v>35</v>
      </c>
      <c r="S54" s="178" t="s">
        <v>36</v>
      </c>
      <c r="T54" s="12" t="s">
        <v>35</v>
      </c>
      <c r="U54" s="178" t="s">
        <v>36</v>
      </c>
      <c r="V54" s="12" t="s">
        <v>35</v>
      </c>
      <c r="W54" s="178" t="s">
        <v>36</v>
      </c>
      <c r="X54" s="12" t="s">
        <v>35</v>
      </c>
      <c r="Y54" s="178" t="s">
        <v>36</v>
      </c>
      <c r="Z54" s="12" t="s">
        <v>35</v>
      </c>
      <c r="AA54" s="178" t="s">
        <v>36</v>
      </c>
      <c r="AB54" s="12" t="s">
        <v>35</v>
      </c>
      <c r="AC54" s="178" t="s">
        <v>36</v>
      </c>
      <c r="AD54" s="12" t="s">
        <v>35</v>
      </c>
      <c r="AE54" s="178" t="s">
        <v>36</v>
      </c>
      <c r="AF54" s="12" t="s">
        <v>35</v>
      </c>
      <c r="AG54" s="178" t="s">
        <v>36</v>
      </c>
      <c r="AH54" s="12" t="s">
        <v>35</v>
      </c>
      <c r="AI54" s="178" t="s">
        <v>36</v>
      </c>
      <c r="AJ54" s="179" t="s">
        <v>35</v>
      </c>
      <c r="AK54" s="180" t="s">
        <v>36</v>
      </c>
      <c r="AL54" s="766"/>
      <c r="AM54" s="1028"/>
    </row>
    <row r="55" spans="1:91" x14ac:dyDescent="0.25">
      <c r="A55" s="809" t="s">
        <v>83</v>
      </c>
      <c r="B55" s="181" t="s">
        <v>38</v>
      </c>
      <c r="C55" s="18">
        <f>SUM(D55+E55)</f>
        <v>0</v>
      </c>
      <c r="D55" s="19">
        <f t="shared" ref="D55:E60" si="35">SUM(F55+H55+J55+L55+N55+P55+R55+T55+V55+X55+Z55+AB55+AD55+AF55+AH55+AJ55)</f>
        <v>0</v>
      </c>
      <c r="E55" s="20">
        <f t="shared" si="35"/>
        <v>0</v>
      </c>
      <c r="F55" s="21"/>
      <c r="G55" s="22"/>
      <c r="H55" s="21"/>
      <c r="I55" s="23"/>
      <c r="J55" s="21"/>
      <c r="K55" s="23"/>
      <c r="L55" s="21"/>
      <c r="M55" s="23"/>
      <c r="N55" s="24"/>
      <c r="O55" s="23"/>
      <c r="P55" s="24"/>
      <c r="Q55" s="23"/>
      <c r="R55" s="24"/>
      <c r="S55" s="23"/>
      <c r="T55" s="24"/>
      <c r="U55" s="23"/>
      <c r="V55" s="24"/>
      <c r="W55" s="23"/>
      <c r="X55" s="24"/>
      <c r="Y55" s="23"/>
      <c r="Z55" s="24"/>
      <c r="AA55" s="23"/>
      <c r="AB55" s="24"/>
      <c r="AC55" s="23"/>
      <c r="AD55" s="24"/>
      <c r="AE55" s="23"/>
      <c r="AF55" s="24"/>
      <c r="AG55" s="23"/>
      <c r="AH55" s="24"/>
      <c r="AI55" s="23"/>
      <c r="AJ55" s="24"/>
      <c r="AK55" s="25"/>
      <c r="AL55" s="163"/>
      <c r="AM55" s="165"/>
      <c r="AN55" t="str">
        <f t="shared" ref="AN55:AN76" si="36">CA55&amp;CB55&amp;CC55</f>
        <v/>
      </c>
      <c r="CA55" s="29" t="str">
        <f>IF(AND($C55&gt;0,AL55="")," * No olvide digitar la variable Pueblos Originarios. Digite cero si no tiene.",IF(AL55&gt;$C55," * La variable Pueblos Originarios no puede ser mayor al Total Ambos Sexos.",""))</f>
        <v/>
      </c>
      <c r="CB55" s="29" t="str">
        <f>IF(AND($C55&gt;0,AM55="")," * No olvide digitar la variable Migrantes. Digite cero si no tiene.",IF(AM55&gt;$C55," * La variable Migrantes no puede ser mayor al Total Ambos Sexos.",""))</f>
        <v/>
      </c>
      <c r="CK55" s="30">
        <f t="shared" ref="CK55:CK76" si="37">IF(AND(C55&gt;0,AL55=""),1,IF(AL55&gt;C55,1,0))</f>
        <v>0</v>
      </c>
      <c r="CL55" s="30">
        <f t="shared" ref="CL55:CL76" si="38">IF(AND(C55&gt;0,AM55=""),1,IF(AM55&gt;C55,1,0))</f>
        <v>0</v>
      </c>
    </row>
    <row r="56" spans="1:91" x14ac:dyDescent="0.25">
      <c r="A56" s="810"/>
      <c r="B56" s="182" t="s">
        <v>52</v>
      </c>
      <c r="C56" s="32">
        <f t="shared" ref="C56:C76" si="39">SUM(D56+E56)</f>
        <v>0</v>
      </c>
      <c r="D56" s="33">
        <f t="shared" si="35"/>
        <v>0</v>
      </c>
      <c r="E56" s="34">
        <f t="shared" si="35"/>
        <v>0</v>
      </c>
      <c r="F56" s="35"/>
      <c r="G56" s="36"/>
      <c r="H56" s="35"/>
      <c r="I56" s="37"/>
      <c r="J56" s="35"/>
      <c r="K56" s="37"/>
      <c r="L56" s="35"/>
      <c r="M56" s="37"/>
      <c r="N56" s="38"/>
      <c r="O56" s="37"/>
      <c r="P56" s="38"/>
      <c r="Q56" s="37"/>
      <c r="R56" s="38"/>
      <c r="S56" s="37"/>
      <c r="T56" s="38"/>
      <c r="U56" s="37"/>
      <c r="V56" s="38"/>
      <c r="W56" s="37"/>
      <c r="X56" s="38"/>
      <c r="Y56" s="37"/>
      <c r="Z56" s="38"/>
      <c r="AA56" s="37"/>
      <c r="AB56" s="38"/>
      <c r="AC56" s="37"/>
      <c r="AD56" s="38"/>
      <c r="AE56" s="37"/>
      <c r="AF56" s="38"/>
      <c r="AG56" s="37"/>
      <c r="AH56" s="38"/>
      <c r="AI56" s="37"/>
      <c r="AJ56" s="38"/>
      <c r="AK56" s="39"/>
      <c r="AL56" s="183"/>
      <c r="AM56" s="184"/>
      <c r="AN56" t="str">
        <f t="shared" si="36"/>
        <v/>
      </c>
      <c r="CA56" s="29" t="str">
        <f t="shared" ref="CA56:CA76" si="40">IF(AND($C56&gt;0,AL56="")," * No olvide digitar la variable Pueblos Originarios. Digite cero si no tiene.",IF(AL56&gt;$C56," * La variable Pueblos Originarios no puede ser mayor al Total Ambos Sexos.",""))</f>
        <v/>
      </c>
      <c r="CB56" s="29" t="str">
        <f t="shared" ref="CB56:CB76" si="41">IF(AND($C56&gt;0,AM56="")," * No olvide digitar la variable Migrantes. Digite cero si no tiene.",IF(AM56&gt;$C56," * La variable Migrantes no puede ser mayor al Total Ambos Sexos.",""))</f>
        <v/>
      </c>
      <c r="CK56" s="30">
        <f t="shared" si="37"/>
        <v>0</v>
      </c>
      <c r="CL56" s="30">
        <f t="shared" si="38"/>
        <v>0</v>
      </c>
    </row>
    <row r="57" spans="1:91" x14ac:dyDescent="0.25">
      <c r="A57" s="810"/>
      <c r="B57" s="182" t="s">
        <v>39</v>
      </c>
      <c r="C57" s="32">
        <f t="shared" si="39"/>
        <v>0</v>
      </c>
      <c r="D57" s="33">
        <f t="shared" si="35"/>
        <v>0</v>
      </c>
      <c r="E57" s="34">
        <f t="shared" si="35"/>
        <v>0</v>
      </c>
      <c r="F57" s="35"/>
      <c r="G57" s="36"/>
      <c r="H57" s="35"/>
      <c r="I57" s="37"/>
      <c r="J57" s="35"/>
      <c r="K57" s="37"/>
      <c r="L57" s="35"/>
      <c r="M57" s="37"/>
      <c r="N57" s="38"/>
      <c r="O57" s="37"/>
      <c r="P57" s="38"/>
      <c r="Q57" s="37"/>
      <c r="R57" s="38"/>
      <c r="S57" s="37"/>
      <c r="T57" s="38"/>
      <c r="U57" s="37"/>
      <c r="V57" s="38"/>
      <c r="W57" s="37"/>
      <c r="X57" s="38"/>
      <c r="Y57" s="37"/>
      <c r="Z57" s="38"/>
      <c r="AA57" s="37"/>
      <c r="AB57" s="38"/>
      <c r="AC57" s="37"/>
      <c r="AD57" s="38"/>
      <c r="AE57" s="37"/>
      <c r="AF57" s="38"/>
      <c r="AG57" s="37"/>
      <c r="AH57" s="38"/>
      <c r="AI57" s="37"/>
      <c r="AJ57" s="38"/>
      <c r="AK57" s="39"/>
      <c r="AL57" s="183"/>
      <c r="AM57" s="184"/>
      <c r="AN57" t="str">
        <f t="shared" si="36"/>
        <v/>
      </c>
      <c r="CA57" s="29" t="str">
        <f t="shared" si="40"/>
        <v/>
      </c>
      <c r="CB57" s="29" t="str">
        <f t="shared" si="41"/>
        <v/>
      </c>
      <c r="CK57" s="30">
        <f t="shared" si="37"/>
        <v>0</v>
      </c>
      <c r="CL57" s="30">
        <f t="shared" si="38"/>
        <v>0</v>
      </c>
    </row>
    <row r="58" spans="1:91" x14ac:dyDescent="0.25">
      <c r="A58" s="810"/>
      <c r="B58" s="182" t="s">
        <v>84</v>
      </c>
      <c r="C58" s="32">
        <f t="shared" si="39"/>
        <v>0</v>
      </c>
      <c r="D58" s="33">
        <f t="shared" si="35"/>
        <v>0</v>
      </c>
      <c r="E58" s="34">
        <f t="shared" si="35"/>
        <v>0</v>
      </c>
      <c r="F58" s="35"/>
      <c r="G58" s="36"/>
      <c r="H58" s="35"/>
      <c r="I58" s="37"/>
      <c r="J58" s="35"/>
      <c r="K58" s="37"/>
      <c r="L58" s="35"/>
      <c r="M58" s="37"/>
      <c r="N58" s="38"/>
      <c r="O58" s="37"/>
      <c r="P58" s="38"/>
      <c r="Q58" s="37"/>
      <c r="R58" s="38"/>
      <c r="S58" s="37"/>
      <c r="T58" s="38"/>
      <c r="U58" s="37"/>
      <c r="V58" s="38"/>
      <c r="W58" s="37"/>
      <c r="X58" s="38"/>
      <c r="Y58" s="37"/>
      <c r="Z58" s="38"/>
      <c r="AA58" s="37"/>
      <c r="AB58" s="38"/>
      <c r="AC58" s="37"/>
      <c r="AD58" s="38"/>
      <c r="AE58" s="37"/>
      <c r="AF58" s="38"/>
      <c r="AG58" s="37"/>
      <c r="AH58" s="38"/>
      <c r="AI58" s="37"/>
      <c r="AJ58" s="38"/>
      <c r="AK58" s="39"/>
      <c r="AL58" s="183"/>
      <c r="AM58" s="184"/>
      <c r="AN58" t="str">
        <f t="shared" si="36"/>
        <v/>
      </c>
      <c r="CA58" s="29" t="str">
        <f t="shared" si="40"/>
        <v/>
      </c>
      <c r="CB58" s="29" t="str">
        <f t="shared" si="41"/>
        <v/>
      </c>
      <c r="CK58" s="30">
        <f t="shared" si="37"/>
        <v>0</v>
      </c>
      <c r="CL58" s="30">
        <f t="shared" si="38"/>
        <v>0</v>
      </c>
    </row>
    <row r="59" spans="1:91" x14ac:dyDescent="0.25">
      <c r="A59" s="810"/>
      <c r="B59" s="182" t="s">
        <v>42</v>
      </c>
      <c r="C59" s="32">
        <f t="shared" si="39"/>
        <v>0</v>
      </c>
      <c r="D59" s="33">
        <f t="shared" si="35"/>
        <v>0</v>
      </c>
      <c r="E59" s="34">
        <f t="shared" si="35"/>
        <v>0</v>
      </c>
      <c r="F59" s="35"/>
      <c r="G59" s="36"/>
      <c r="H59" s="35"/>
      <c r="I59" s="37"/>
      <c r="J59" s="35"/>
      <c r="K59" s="37"/>
      <c r="L59" s="35"/>
      <c r="M59" s="37"/>
      <c r="N59" s="38"/>
      <c r="O59" s="37"/>
      <c r="P59" s="38"/>
      <c r="Q59" s="37"/>
      <c r="R59" s="38"/>
      <c r="S59" s="37"/>
      <c r="T59" s="38"/>
      <c r="U59" s="37"/>
      <c r="V59" s="38"/>
      <c r="W59" s="37"/>
      <c r="X59" s="38"/>
      <c r="Y59" s="37"/>
      <c r="Z59" s="38"/>
      <c r="AA59" s="37"/>
      <c r="AB59" s="38"/>
      <c r="AC59" s="37"/>
      <c r="AD59" s="38"/>
      <c r="AE59" s="37"/>
      <c r="AF59" s="38"/>
      <c r="AG59" s="37"/>
      <c r="AH59" s="38"/>
      <c r="AI59" s="37"/>
      <c r="AJ59" s="38"/>
      <c r="AK59" s="39"/>
      <c r="AL59" s="183"/>
      <c r="AM59" s="184"/>
      <c r="AN59" t="str">
        <f t="shared" si="36"/>
        <v/>
      </c>
      <c r="CA59" s="29" t="str">
        <f t="shared" si="40"/>
        <v/>
      </c>
      <c r="CB59" s="29" t="str">
        <f t="shared" si="41"/>
        <v/>
      </c>
      <c r="CK59" s="30">
        <f t="shared" si="37"/>
        <v>0</v>
      </c>
      <c r="CL59" s="30">
        <f t="shared" si="38"/>
        <v>0</v>
      </c>
    </row>
    <row r="60" spans="1:91" x14ac:dyDescent="0.25">
      <c r="A60" s="1037"/>
      <c r="B60" s="185" t="s">
        <v>85</v>
      </c>
      <c r="C60" s="186">
        <f t="shared" si="39"/>
        <v>0</v>
      </c>
      <c r="D60" s="54">
        <f t="shared" si="35"/>
        <v>0</v>
      </c>
      <c r="E60" s="187">
        <f t="shared" si="35"/>
        <v>0</v>
      </c>
      <c r="F60" s="95"/>
      <c r="G60" s="97"/>
      <c r="H60" s="95"/>
      <c r="I60" s="96"/>
      <c r="J60" s="95"/>
      <c r="K60" s="96"/>
      <c r="L60" s="95"/>
      <c r="M60" s="96"/>
      <c r="N60" s="98"/>
      <c r="O60" s="96"/>
      <c r="P60" s="98"/>
      <c r="Q60" s="96"/>
      <c r="R60" s="98"/>
      <c r="S60" s="96"/>
      <c r="T60" s="98"/>
      <c r="U60" s="96"/>
      <c r="V60" s="98"/>
      <c r="W60" s="96"/>
      <c r="X60" s="98"/>
      <c r="Y60" s="96"/>
      <c r="Z60" s="98"/>
      <c r="AA60" s="96"/>
      <c r="AB60" s="98"/>
      <c r="AC60" s="96"/>
      <c r="AD60" s="98"/>
      <c r="AE60" s="96"/>
      <c r="AF60" s="98"/>
      <c r="AG60" s="96"/>
      <c r="AH60" s="98"/>
      <c r="AI60" s="96"/>
      <c r="AJ60" s="98"/>
      <c r="AK60" s="99"/>
      <c r="AL60" s="188"/>
      <c r="AM60" s="189"/>
      <c r="AN60" t="str">
        <f t="shared" si="36"/>
        <v/>
      </c>
      <c r="CA60" s="29" t="str">
        <f t="shared" si="40"/>
        <v/>
      </c>
      <c r="CB60" s="29" t="str">
        <f t="shared" si="41"/>
        <v/>
      </c>
      <c r="CK60" s="30">
        <f t="shared" si="37"/>
        <v>0</v>
      </c>
      <c r="CL60" s="30">
        <f t="shared" si="38"/>
        <v>0</v>
      </c>
    </row>
    <row r="61" spans="1:91" x14ac:dyDescent="0.25">
      <c r="A61" s="809" t="s">
        <v>86</v>
      </c>
      <c r="B61" s="181" t="s">
        <v>39</v>
      </c>
      <c r="C61" s="18">
        <f t="shared" si="39"/>
        <v>0</v>
      </c>
      <c r="D61" s="19">
        <f t="shared" ref="D61:E66" si="42">SUM(H61+J61+L61)</f>
        <v>0</v>
      </c>
      <c r="E61" s="20">
        <f t="shared" si="42"/>
        <v>0</v>
      </c>
      <c r="F61" s="190"/>
      <c r="G61" s="191"/>
      <c r="H61" s="21"/>
      <c r="I61" s="23"/>
      <c r="J61" s="21"/>
      <c r="K61" s="23"/>
      <c r="L61" s="21"/>
      <c r="M61" s="23"/>
      <c r="N61" s="192"/>
      <c r="O61" s="193"/>
      <c r="P61" s="192"/>
      <c r="Q61" s="193"/>
      <c r="R61" s="192"/>
      <c r="S61" s="193"/>
      <c r="T61" s="192"/>
      <c r="U61" s="193"/>
      <c r="V61" s="192"/>
      <c r="W61" s="193"/>
      <c r="X61" s="192"/>
      <c r="Y61" s="193"/>
      <c r="Z61" s="192"/>
      <c r="AA61" s="193"/>
      <c r="AB61" s="192"/>
      <c r="AC61" s="193"/>
      <c r="AD61" s="192"/>
      <c r="AE61" s="193"/>
      <c r="AF61" s="192"/>
      <c r="AG61" s="193"/>
      <c r="AH61" s="190"/>
      <c r="AI61" s="193"/>
      <c r="AJ61" s="192"/>
      <c r="AK61" s="194"/>
      <c r="AL61" s="163"/>
      <c r="AM61" s="165"/>
      <c r="AN61" t="str">
        <f t="shared" si="36"/>
        <v/>
      </c>
      <c r="CA61" s="29" t="str">
        <f t="shared" si="40"/>
        <v/>
      </c>
      <c r="CB61" s="29" t="str">
        <f t="shared" si="41"/>
        <v/>
      </c>
      <c r="CK61" s="30">
        <f t="shared" si="37"/>
        <v>0</v>
      </c>
      <c r="CL61" s="30">
        <f t="shared" si="38"/>
        <v>0</v>
      </c>
    </row>
    <row r="62" spans="1:91" x14ac:dyDescent="0.25">
      <c r="A62" s="1037"/>
      <c r="B62" s="182" t="s">
        <v>42</v>
      </c>
      <c r="C62" s="186">
        <f t="shared" si="39"/>
        <v>0</v>
      </c>
      <c r="D62" s="54">
        <f t="shared" si="42"/>
        <v>0</v>
      </c>
      <c r="E62" s="187">
        <f t="shared" si="42"/>
        <v>0</v>
      </c>
      <c r="F62" s="195"/>
      <c r="G62" s="196"/>
      <c r="H62" s="95"/>
      <c r="I62" s="96"/>
      <c r="J62" s="95"/>
      <c r="K62" s="96"/>
      <c r="L62" s="95"/>
      <c r="M62" s="96"/>
      <c r="N62" s="197"/>
      <c r="O62" s="198"/>
      <c r="P62" s="197"/>
      <c r="Q62" s="198"/>
      <c r="R62" s="197"/>
      <c r="S62" s="198"/>
      <c r="T62" s="197"/>
      <c r="U62" s="198"/>
      <c r="V62" s="197"/>
      <c r="W62" s="198"/>
      <c r="X62" s="197"/>
      <c r="Y62" s="198"/>
      <c r="Z62" s="197"/>
      <c r="AA62" s="198"/>
      <c r="AB62" s="197"/>
      <c r="AC62" s="198"/>
      <c r="AD62" s="197"/>
      <c r="AE62" s="198"/>
      <c r="AF62" s="197"/>
      <c r="AG62" s="198"/>
      <c r="AH62" s="195"/>
      <c r="AI62" s="198"/>
      <c r="AJ62" s="197"/>
      <c r="AK62" s="199"/>
      <c r="AL62" s="188"/>
      <c r="AM62" s="189"/>
      <c r="AN62" t="str">
        <f t="shared" si="36"/>
        <v/>
      </c>
      <c r="CA62" s="29" t="str">
        <f t="shared" si="40"/>
        <v/>
      </c>
      <c r="CB62" s="29" t="str">
        <f t="shared" si="41"/>
        <v/>
      </c>
      <c r="CK62" s="30">
        <f t="shared" si="37"/>
        <v>0</v>
      </c>
      <c r="CL62" s="30">
        <f t="shared" si="38"/>
        <v>0</v>
      </c>
    </row>
    <row r="63" spans="1:91" x14ac:dyDescent="0.25">
      <c r="A63" s="809" t="s">
        <v>87</v>
      </c>
      <c r="B63" s="181" t="s">
        <v>38</v>
      </c>
      <c r="C63" s="18">
        <f t="shared" si="39"/>
        <v>0</v>
      </c>
      <c r="D63" s="19">
        <f t="shared" si="42"/>
        <v>0</v>
      </c>
      <c r="E63" s="20">
        <f t="shared" si="42"/>
        <v>0</v>
      </c>
      <c r="F63" s="190"/>
      <c r="G63" s="191"/>
      <c r="H63" s="21"/>
      <c r="I63" s="23"/>
      <c r="J63" s="21"/>
      <c r="K63" s="23"/>
      <c r="L63" s="21"/>
      <c r="M63" s="23"/>
      <c r="N63" s="192"/>
      <c r="O63" s="193"/>
      <c r="P63" s="192"/>
      <c r="Q63" s="193"/>
      <c r="R63" s="192"/>
      <c r="S63" s="193"/>
      <c r="T63" s="192"/>
      <c r="U63" s="193"/>
      <c r="V63" s="192"/>
      <c r="W63" s="193"/>
      <c r="X63" s="192"/>
      <c r="Y63" s="193"/>
      <c r="Z63" s="192"/>
      <c r="AA63" s="193"/>
      <c r="AB63" s="192"/>
      <c r="AC63" s="193"/>
      <c r="AD63" s="192"/>
      <c r="AE63" s="193"/>
      <c r="AF63" s="192"/>
      <c r="AG63" s="193"/>
      <c r="AH63" s="190"/>
      <c r="AI63" s="193"/>
      <c r="AJ63" s="192"/>
      <c r="AK63" s="194"/>
      <c r="AL63" s="163"/>
      <c r="AM63" s="165"/>
      <c r="AN63" t="str">
        <f t="shared" si="36"/>
        <v/>
      </c>
      <c r="CA63" s="29" t="str">
        <f t="shared" si="40"/>
        <v/>
      </c>
      <c r="CB63" s="29" t="str">
        <f t="shared" si="41"/>
        <v/>
      </c>
      <c r="CK63" s="30">
        <f t="shared" si="37"/>
        <v>0</v>
      </c>
      <c r="CL63" s="30">
        <f t="shared" si="38"/>
        <v>0</v>
      </c>
    </row>
    <row r="64" spans="1:91" x14ac:dyDescent="0.25">
      <c r="A64" s="810"/>
      <c r="B64" s="182" t="s">
        <v>52</v>
      </c>
      <c r="C64" s="32">
        <f t="shared" si="39"/>
        <v>0</v>
      </c>
      <c r="D64" s="33">
        <f t="shared" si="42"/>
        <v>0</v>
      </c>
      <c r="E64" s="34">
        <f t="shared" si="42"/>
        <v>0</v>
      </c>
      <c r="F64" s="200"/>
      <c r="G64" s="201"/>
      <c r="H64" s="35"/>
      <c r="I64" s="37"/>
      <c r="J64" s="35"/>
      <c r="K64" s="37"/>
      <c r="L64" s="35"/>
      <c r="M64" s="37"/>
      <c r="N64" s="202"/>
      <c r="O64" s="203"/>
      <c r="P64" s="202"/>
      <c r="Q64" s="203"/>
      <c r="R64" s="202"/>
      <c r="S64" s="203"/>
      <c r="T64" s="202"/>
      <c r="U64" s="203"/>
      <c r="V64" s="202"/>
      <c r="W64" s="203"/>
      <c r="X64" s="202"/>
      <c r="Y64" s="203"/>
      <c r="Z64" s="202"/>
      <c r="AA64" s="203"/>
      <c r="AB64" s="202"/>
      <c r="AC64" s="203"/>
      <c r="AD64" s="202"/>
      <c r="AE64" s="203"/>
      <c r="AF64" s="202"/>
      <c r="AG64" s="203"/>
      <c r="AH64" s="200"/>
      <c r="AI64" s="203"/>
      <c r="AJ64" s="202"/>
      <c r="AK64" s="204"/>
      <c r="AL64" s="183"/>
      <c r="AM64" s="184"/>
      <c r="AN64" t="str">
        <f t="shared" si="36"/>
        <v/>
      </c>
      <c r="CA64" s="29" t="str">
        <f t="shared" si="40"/>
        <v/>
      </c>
      <c r="CB64" s="29" t="str">
        <f t="shared" si="41"/>
        <v/>
      </c>
      <c r="CK64" s="30">
        <f t="shared" si="37"/>
        <v>0</v>
      </c>
      <c r="CL64" s="30">
        <f t="shared" si="38"/>
        <v>0</v>
      </c>
    </row>
    <row r="65" spans="1:90" x14ac:dyDescent="0.25">
      <c r="A65" s="810"/>
      <c r="B65" s="182" t="s">
        <v>39</v>
      </c>
      <c r="C65" s="32">
        <f t="shared" si="39"/>
        <v>0</v>
      </c>
      <c r="D65" s="33">
        <f t="shared" si="42"/>
        <v>0</v>
      </c>
      <c r="E65" s="34">
        <f t="shared" si="42"/>
        <v>0</v>
      </c>
      <c r="F65" s="200"/>
      <c r="G65" s="201"/>
      <c r="H65" s="35"/>
      <c r="I65" s="37"/>
      <c r="J65" s="35"/>
      <c r="K65" s="37"/>
      <c r="L65" s="35"/>
      <c r="M65" s="37"/>
      <c r="N65" s="202"/>
      <c r="O65" s="203"/>
      <c r="P65" s="202"/>
      <c r="Q65" s="203"/>
      <c r="R65" s="202"/>
      <c r="S65" s="203"/>
      <c r="T65" s="202"/>
      <c r="U65" s="203"/>
      <c r="V65" s="202"/>
      <c r="W65" s="203"/>
      <c r="X65" s="202"/>
      <c r="Y65" s="203"/>
      <c r="Z65" s="202"/>
      <c r="AA65" s="203"/>
      <c r="AB65" s="202"/>
      <c r="AC65" s="203"/>
      <c r="AD65" s="202"/>
      <c r="AE65" s="203"/>
      <c r="AF65" s="202"/>
      <c r="AG65" s="203"/>
      <c r="AH65" s="200"/>
      <c r="AI65" s="203"/>
      <c r="AJ65" s="202"/>
      <c r="AK65" s="204"/>
      <c r="AL65" s="183"/>
      <c r="AM65" s="184"/>
      <c r="AN65" t="str">
        <f t="shared" si="36"/>
        <v/>
      </c>
      <c r="CA65" s="29" t="str">
        <f t="shared" si="40"/>
        <v/>
      </c>
      <c r="CB65" s="29" t="str">
        <f t="shared" si="41"/>
        <v/>
      </c>
      <c r="CK65" s="30">
        <f t="shared" si="37"/>
        <v>0</v>
      </c>
      <c r="CL65" s="30">
        <f t="shared" si="38"/>
        <v>0</v>
      </c>
    </row>
    <row r="66" spans="1:90" x14ac:dyDescent="0.25">
      <c r="A66" s="1037"/>
      <c r="B66" s="182" t="s">
        <v>42</v>
      </c>
      <c r="C66" s="186">
        <f t="shared" si="39"/>
        <v>0</v>
      </c>
      <c r="D66" s="54">
        <f t="shared" si="42"/>
        <v>0</v>
      </c>
      <c r="E66" s="187">
        <f t="shared" si="42"/>
        <v>0</v>
      </c>
      <c r="F66" s="195"/>
      <c r="G66" s="196"/>
      <c r="H66" s="95"/>
      <c r="I66" s="96"/>
      <c r="J66" s="95"/>
      <c r="K66" s="96"/>
      <c r="L66" s="95"/>
      <c r="M66" s="96"/>
      <c r="N66" s="197"/>
      <c r="O66" s="198"/>
      <c r="P66" s="197"/>
      <c r="Q66" s="198"/>
      <c r="R66" s="197"/>
      <c r="S66" s="198"/>
      <c r="T66" s="197"/>
      <c r="U66" s="198"/>
      <c r="V66" s="197"/>
      <c r="W66" s="198"/>
      <c r="X66" s="197"/>
      <c r="Y66" s="198"/>
      <c r="Z66" s="197"/>
      <c r="AA66" s="198"/>
      <c r="AB66" s="197"/>
      <c r="AC66" s="198"/>
      <c r="AD66" s="197"/>
      <c r="AE66" s="198"/>
      <c r="AF66" s="197"/>
      <c r="AG66" s="198"/>
      <c r="AH66" s="195"/>
      <c r="AI66" s="198"/>
      <c r="AJ66" s="197"/>
      <c r="AK66" s="199"/>
      <c r="AL66" s="188"/>
      <c r="AM66" s="189"/>
      <c r="AN66" t="str">
        <f t="shared" si="36"/>
        <v/>
      </c>
      <c r="CA66" s="29" t="str">
        <f t="shared" si="40"/>
        <v/>
      </c>
      <c r="CB66" s="29" t="str">
        <f t="shared" si="41"/>
        <v/>
      </c>
      <c r="CK66" s="30">
        <f t="shared" si="37"/>
        <v>0</v>
      </c>
      <c r="CL66" s="30">
        <f t="shared" si="38"/>
        <v>0</v>
      </c>
    </row>
    <row r="67" spans="1:90" x14ac:dyDescent="0.25">
      <c r="A67" s="809" t="s">
        <v>88</v>
      </c>
      <c r="B67" s="181" t="s">
        <v>38</v>
      </c>
      <c r="C67" s="18">
        <f t="shared" si="39"/>
        <v>0</v>
      </c>
      <c r="D67" s="19">
        <f t="shared" ref="D67:D76" si="43">SUM(H67+J67+L67+N67+P67+R67+T67+V67+X67+Z67+AB67+AD67+AF67+AH67+AJ67)</f>
        <v>0</v>
      </c>
      <c r="E67" s="20">
        <f t="shared" ref="E67:E76" si="44">SUM(I67+K67+M67+O67+Q67+S67+U67+W67+Y67+AA67+AC67+AE67+AG67+AI67+AK67)</f>
        <v>0</v>
      </c>
      <c r="F67" s="190"/>
      <c r="G67" s="193"/>
      <c r="H67" s="21"/>
      <c r="I67" s="23"/>
      <c r="J67" s="21"/>
      <c r="K67" s="23"/>
      <c r="L67" s="21"/>
      <c r="M67" s="23"/>
      <c r="N67" s="21"/>
      <c r="O67" s="23"/>
      <c r="P67" s="21"/>
      <c r="Q67" s="23"/>
      <c r="R67" s="21"/>
      <c r="S67" s="23"/>
      <c r="T67" s="21"/>
      <c r="U67" s="23"/>
      <c r="V67" s="21"/>
      <c r="W67" s="23"/>
      <c r="X67" s="21"/>
      <c r="Y67" s="23"/>
      <c r="Z67" s="21"/>
      <c r="AA67" s="23"/>
      <c r="AB67" s="21"/>
      <c r="AC67" s="23"/>
      <c r="AD67" s="21"/>
      <c r="AE67" s="23"/>
      <c r="AF67" s="21"/>
      <c r="AG67" s="23"/>
      <c r="AH67" s="21"/>
      <c r="AI67" s="23"/>
      <c r="AJ67" s="21"/>
      <c r="AK67" s="25"/>
      <c r="AL67" s="163"/>
      <c r="AM67" s="165"/>
      <c r="AN67" t="str">
        <f t="shared" si="36"/>
        <v/>
      </c>
      <c r="CA67" s="29" t="str">
        <f t="shared" si="40"/>
        <v/>
      </c>
      <c r="CB67" s="29" t="str">
        <f t="shared" si="41"/>
        <v/>
      </c>
      <c r="CK67" s="30">
        <f t="shared" si="37"/>
        <v>0</v>
      </c>
      <c r="CL67" s="30">
        <f t="shared" si="38"/>
        <v>0</v>
      </c>
    </row>
    <row r="68" spans="1:90" x14ac:dyDescent="0.25">
      <c r="A68" s="1037"/>
      <c r="B68" s="182" t="s">
        <v>52</v>
      </c>
      <c r="C68" s="43">
        <f t="shared" si="39"/>
        <v>0</v>
      </c>
      <c r="D68" s="44">
        <f t="shared" si="43"/>
        <v>0</v>
      </c>
      <c r="E68" s="187">
        <f t="shared" si="44"/>
        <v>0</v>
      </c>
      <c r="F68" s="195"/>
      <c r="G68" s="198"/>
      <c r="H68" s="95"/>
      <c r="I68" s="96"/>
      <c r="J68" s="95"/>
      <c r="K68" s="96"/>
      <c r="L68" s="95"/>
      <c r="M68" s="96"/>
      <c r="N68" s="95"/>
      <c r="O68" s="96"/>
      <c r="P68" s="95"/>
      <c r="Q68" s="96"/>
      <c r="R68" s="95"/>
      <c r="S68" s="96"/>
      <c r="T68" s="95"/>
      <c r="U68" s="96"/>
      <c r="V68" s="95"/>
      <c r="W68" s="96"/>
      <c r="X68" s="95"/>
      <c r="Y68" s="96"/>
      <c r="Z68" s="95"/>
      <c r="AA68" s="96"/>
      <c r="AB68" s="95"/>
      <c r="AC68" s="96"/>
      <c r="AD68" s="95"/>
      <c r="AE68" s="96"/>
      <c r="AF68" s="95"/>
      <c r="AG68" s="96"/>
      <c r="AH68" s="95"/>
      <c r="AI68" s="96"/>
      <c r="AJ68" s="95"/>
      <c r="AK68" s="99"/>
      <c r="AL68" s="188"/>
      <c r="AM68" s="189"/>
      <c r="AN68" t="str">
        <f t="shared" si="36"/>
        <v/>
      </c>
      <c r="CA68" s="29" t="str">
        <f t="shared" si="40"/>
        <v/>
      </c>
      <c r="CB68" s="29" t="str">
        <f t="shared" si="41"/>
        <v/>
      </c>
      <c r="CK68" s="30">
        <f t="shared" si="37"/>
        <v>0</v>
      </c>
      <c r="CL68" s="30">
        <f t="shared" si="38"/>
        <v>0</v>
      </c>
    </row>
    <row r="69" spans="1:90" x14ac:dyDescent="0.25">
      <c r="A69" s="809" t="s">
        <v>89</v>
      </c>
      <c r="B69" s="181" t="s">
        <v>38</v>
      </c>
      <c r="C69" s="18">
        <f t="shared" si="39"/>
        <v>0</v>
      </c>
      <c r="D69" s="19">
        <f t="shared" si="43"/>
        <v>0</v>
      </c>
      <c r="E69" s="20">
        <f t="shared" si="44"/>
        <v>0</v>
      </c>
      <c r="F69" s="190"/>
      <c r="G69" s="191"/>
      <c r="H69" s="21"/>
      <c r="I69" s="23"/>
      <c r="J69" s="21"/>
      <c r="K69" s="23"/>
      <c r="L69" s="21"/>
      <c r="M69" s="23"/>
      <c r="N69" s="21"/>
      <c r="O69" s="23"/>
      <c r="P69" s="21"/>
      <c r="Q69" s="23"/>
      <c r="R69" s="21"/>
      <c r="S69" s="23"/>
      <c r="T69" s="21"/>
      <c r="U69" s="23"/>
      <c r="V69" s="21"/>
      <c r="W69" s="23"/>
      <c r="X69" s="21"/>
      <c r="Y69" s="23"/>
      <c r="Z69" s="21"/>
      <c r="AA69" s="23"/>
      <c r="AB69" s="21"/>
      <c r="AC69" s="23"/>
      <c r="AD69" s="21"/>
      <c r="AE69" s="23"/>
      <c r="AF69" s="21"/>
      <c r="AG69" s="23"/>
      <c r="AH69" s="21"/>
      <c r="AI69" s="23"/>
      <c r="AJ69" s="21"/>
      <c r="AK69" s="25"/>
      <c r="AL69" s="163"/>
      <c r="AM69" s="165"/>
      <c r="AN69" t="str">
        <f t="shared" si="36"/>
        <v/>
      </c>
      <c r="CA69" s="29" t="str">
        <f t="shared" si="40"/>
        <v/>
      </c>
      <c r="CB69" s="29" t="str">
        <f t="shared" si="41"/>
        <v/>
      </c>
      <c r="CK69" s="30">
        <f t="shared" si="37"/>
        <v>0</v>
      </c>
      <c r="CL69" s="30">
        <f t="shared" si="38"/>
        <v>0</v>
      </c>
    </row>
    <row r="70" spans="1:90" x14ac:dyDescent="0.25">
      <c r="A70" s="1037"/>
      <c r="B70" s="182" t="s">
        <v>52</v>
      </c>
      <c r="C70" s="186">
        <f t="shared" si="39"/>
        <v>0</v>
      </c>
      <c r="D70" s="54">
        <f t="shared" si="43"/>
        <v>0</v>
      </c>
      <c r="E70" s="187">
        <f t="shared" si="44"/>
        <v>0</v>
      </c>
      <c r="F70" s="195"/>
      <c r="G70" s="196"/>
      <c r="H70" s="95"/>
      <c r="I70" s="96"/>
      <c r="J70" s="95"/>
      <c r="K70" s="96"/>
      <c r="L70" s="95"/>
      <c r="M70" s="96"/>
      <c r="N70" s="95"/>
      <c r="O70" s="96"/>
      <c r="P70" s="95"/>
      <c r="Q70" s="96"/>
      <c r="R70" s="95"/>
      <c r="S70" s="96"/>
      <c r="T70" s="95"/>
      <c r="U70" s="96"/>
      <c r="V70" s="95"/>
      <c r="W70" s="96"/>
      <c r="X70" s="95"/>
      <c r="Y70" s="96"/>
      <c r="Z70" s="95"/>
      <c r="AA70" s="96"/>
      <c r="AB70" s="95"/>
      <c r="AC70" s="96"/>
      <c r="AD70" s="95"/>
      <c r="AE70" s="96"/>
      <c r="AF70" s="95"/>
      <c r="AG70" s="96"/>
      <c r="AH70" s="95"/>
      <c r="AI70" s="96"/>
      <c r="AJ70" s="95"/>
      <c r="AK70" s="99"/>
      <c r="AL70" s="188"/>
      <c r="AM70" s="189"/>
      <c r="AN70" t="str">
        <f t="shared" si="36"/>
        <v/>
      </c>
      <c r="CA70" s="29" t="str">
        <f t="shared" si="40"/>
        <v/>
      </c>
      <c r="CB70" s="29" t="str">
        <f t="shared" si="41"/>
        <v/>
      </c>
      <c r="CK70" s="30">
        <f t="shared" si="37"/>
        <v>0</v>
      </c>
      <c r="CL70" s="30">
        <f t="shared" si="38"/>
        <v>0</v>
      </c>
    </row>
    <row r="71" spans="1:90" x14ac:dyDescent="0.25">
      <c r="A71" s="809" t="s">
        <v>90</v>
      </c>
      <c r="B71" s="181" t="s">
        <v>38</v>
      </c>
      <c r="C71" s="18">
        <f t="shared" si="39"/>
        <v>0</v>
      </c>
      <c r="D71" s="19">
        <f t="shared" si="43"/>
        <v>0</v>
      </c>
      <c r="E71" s="20">
        <f t="shared" si="44"/>
        <v>0</v>
      </c>
      <c r="F71" s="190"/>
      <c r="G71" s="191"/>
      <c r="H71" s="21"/>
      <c r="I71" s="23"/>
      <c r="J71" s="21"/>
      <c r="K71" s="23"/>
      <c r="L71" s="21"/>
      <c r="M71" s="23"/>
      <c r="N71" s="21"/>
      <c r="O71" s="23"/>
      <c r="P71" s="21"/>
      <c r="Q71" s="23"/>
      <c r="R71" s="21"/>
      <c r="S71" s="23"/>
      <c r="T71" s="21"/>
      <c r="U71" s="23"/>
      <c r="V71" s="21"/>
      <c r="W71" s="23"/>
      <c r="X71" s="21"/>
      <c r="Y71" s="23"/>
      <c r="Z71" s="21"/>
      <c r="AA71" s="23"/>
      <c r="AB71" s="21"/>
      <c r="AC71" s="23"/>
      <c r="AD71" s="21"/>
      <c r="AE71" s="23"/>
      <c r="AF71" s="21"/>
      <c r="AG71" s="23"/>
      <c r="AH71" s="21"/>
      <c r="AI71" s="23"/>
      <c r="AJ71" s="21"/>
      <c r="AK71" s="25"/>
      <c r="AL71" s="163"/>
      <c r="AM71" s="165"/>
      <c r="AN71" t="str">
        <f t="shared" si="36"/>
        <v/>
      </c>
      <c r="CA71" s="29" t="str">
        <f t="shared" si="40"/>
        <v/>
      </c>
      <c r="CB71" s="29" t="str">
        <f t="shared" si="41"/>
        <v/>
      </c>
      <c r="CK71" s="30">
        <f t="shared" si="37"/>
        <v>0</v>
      </c>
      <c r="CL71" s="30">
        <f t="shared" si="38"/>
        <v>0</v>
      </c>
    </row>
    <row r="72" spans="1:90" x14ac:dyDescent="0.25">
      <c r="A72" s="810"/>
      <c r="B72" s="182" t="s">
        <v>52</v>
      </c>
      <c r="C72" s="32">
        <f t="shared" si="39"/>
        <v>0</v>
      </c>
      <c r="D72" s="33">
        <f t="shared" si="43"/>
        <v>0</v>
      </c>
      <c r="E72" s="34">
        <f t="shared" si="44"/>
        <v>0</v>
      </c>
      <c r="F72" s="200"/>
      <c r="G72" s="201"/>
      <c r="H72" s="35"/>
      <c r="I72" s="37"/>
      <c r="J72" s="35"/>
      <c r="K72" s="37"/>
      <c r="L72" s="35"/>
      <c r="M72" s="37"/>
      <c r="N72" s="35"/>
      <c r="O72" s="37"/>
      <c r="P72" s="35"/>
      <c r="Q72" s="37"/>
      <c r="R72" s="35"/>
      <c r="S72" s="37"/>
      <c r="T72" s="35"/>
      <c r="U72" s="37"/>
      <c r="V72" s="35"/>
      <c r="W72" s="37"/>
      <c r="X72" s="35"/>
      <c r="Y72" s="37"/>
      <c r="Z72" s="35"/>
      <c r="AA72" s="37"/>
      <c r="AB72" s="35"/>
      <c r="AC72" s="37"/>
      <c r="AD72" s="35"/>
      <c r="AE72" s="37"/>
      <c r="AF72" s="35"/>
      <c r="AG72" s="37"/>
      <c r="AH72" s="35"/>
      <c r="AI72" s="37"/>
      <c r="AJ72" s="35"/>
      <c r="AK72" s="39"/>
      <c r="AL72" s="183"/>
      <c r="AM72" s="184"/>
      <c r="AN72" t="str">
        <f t="shared" si="36"/>
        <v/>
      </c>
      <c r="CA72" s="29" t="str">
        <f t="shared" si="40"/>
        <v/>
      </c>
      <c r="CB72" s="29" t="str">
        <f t="shared" si="41"/>
        <v/>
      </c>
      <c r="CK72" s="30">
        <f t="shared" si="37"/>
        <v>0</v>
      </c>
      <c r="CL72" s="30">
        <f t="shared" si="38"/>
        <v>0</v>
      </c>
    </row>
    <row r="73" spans="1:90" x14ac:dyDescent="0.25">
      <c r="A73" s="810"/>
      <c r="B73" s="182" t="s">
        <v>39</v>
      </c>
      <c r="C73" s="32">
        <f t="shared" si="39"/>
        <v>0</v>
      </c>
      <c r="D73" s="33">
        <f t="shared" si="43"/>
        <v>0</v>
      </c>
      <c r="E73" s="34">
        <f t="shared" si="44"/>
        <v>0</v>
      </c>
      <c r="F73" s="200"/>
      <c r="G73" s="201"/>
      <c r="H73" s="35"/>
      <c r="I73" s="37"/>
      <c r="J73" s="35"/>
      <c r="K73" s="37"/>
      <c r="L73" s="35"/>
      <c r="M73" s="37"/>
      <c r="N73" s="35"/>
      <c r="O73" s="37"/>
      <c r="P73" s="35"/>
      <c r="Q73" s="37"/>
      <c r="R73" s="35"/>
      <c r="S73" s="37"/>
      <c r="T73" s="35"/>
      <c r="U73" s="37"/>
      <c r="V73" s="35"/>
      <c r="W73" s="37"/>
      <c r="X73" s="35"/>
      <c r="Y73" s="37"/>
      <c r="Z73" s="35"/>
      <c r="AA73" s="37"/>
      <c r="AB73" s="35"/>
      <c r="AC73" s="37"/>
      <c r="AD73" s="35"/>
      <c r="AE73" s="37"/>
      <c r="AF73" s="35"/>
      <c r="AG73" s="37"/>
      <c r="AH73" s="35"/>
      <c r="AI73" s="37"/>
      <c r="AJ73" s="35"/>
      <c r="AK73" s="39"/>
      <c r="AL73" s="183"/>
      <c r="AM73" s="184"/>
      <c r="AN73" t="str">
        <f t="shared" si="36"/>
        <v/>
      </c>
      <c r="CA73" s="29" t="str">
        <f t="shared" si="40"/>
        <v/>
      </c>
      <c r="CB73" s="29" t="str">
        <f t="shared" si="41"/>
        <v/>
      </c>
      <c r="CK73" s="30">
        <f t="shared" si="37"/>
        <v>0</v>
      </c>
      <c r="CL73" s="30">
        <f t="shared" si="38"/>
        <v>0</v>
      </c>
    </row>
    <row r="74" spans="1:90" x14ac:dyDescent="0.25">
      <c r="A74" s="810"/>
      <c r="B74" s="182" t="s">
        <v>84</v>
      </c>
      <c r="C74" s="32">
        <f t="shared" si="39"/>
        <v>0</v>
      </c>
      <c r="D74" s="33">
        <f t="shared" si="43"/>
        <v>0</v>
      </c>
      <c r="E74" s="34">
        <f t="shared" si="44"/>
        <v>0</v>
      </c>
      <c r="F74" s="200"/>
      <c r="G74" s="201"/>
      <c r="H74" s="35"/>
      <c r="I74" s="37"/>
      <c r="J74" s="35"/>
      <c r="K74" s="37"/>
      <c r="L74" s="35"/>
      <c r="M74" s="37"/>
      <c r="N74" s="35"/>
      <c r="O74" s="37"/>
      <c r="P74" s="35"/>
      <c r="Q74" s="37"/>
      <c r="R74" s="35"/>
      <c r="S74" s="37"/>
      <c r="T74" s="35"/>
      <c r="U74" s="37"/>
      <c r="V74" s="35"/>
      <c r="W74" s="37"/>
      <c r="X74" s="35"/>
      <c r="Y74" s="37"/>
      <c r="Z74" s="35"/>
      <c r="AA74" s="37"/>
      <c r="AB74" s="35"/>
      <c r="AC74" s="37"/>
      <c r="AD74" s="35"/>
      <c r="AE74" s="37"/>
      <c r="AF74" s="35"/>
      <c r="AG74" s="37"/>
      <c r="AH74" s="35"/>
      <c r="AI74" s="37"/>
      <c r="AJ74" s="35"/>
      <c r="AK74" s="39"/>
      <c r="AL74" s="183"/>
      <c r="AM74" s="184"/>
      <c r="AN74" t="str">
        <f t="shared" si="36"/>
        <v/>
      </c>
      <c r="CA74" s="29" t="str">
        <f t="shared" si="40"/>
        <v/>
      </c>
      <c r="CB74" s="29" t="str">
        <f t="shared" si="41"/>
        <v/>
      </c>
      <c r="CK74" s="30">
        <f t="shared" si="37"/>
        <v>0</v>
      </c>
      <c r="CL74" s="30">
        <f t="shared" si="38"/>
        <v>0</v>
      </c>
    </row>
    <row r="75" spans="1:90" x14ac:dyDescent="0.25">
      <c r="A75" s="810"/>
      <c r="B75" s="182" t="s">
        <v>42</v>
      </c>
      <c r="C75" s="32">
        <f t="shared" si="39"/>
        <v>0</v>
      </c>
      <c r="D75" s="33">
        <f t="shared" si="43"/>
        <v>0</v>
      </c>
      <c r="E75" s="34">
        <f t="shared" si="44"/>
        <v>0</v>
      </c>
      <c r="F75" s="200"/>
      <c r="G75" s="201"/>
      <c r="H75" s="35"/>
      <c r="I75" s="37"/>
      <c r="J75" s="35"/>
      <c r="K75" s="37"/>
      <c r="L75" s="35"/>
      <c r="M75" s="37"/>
      <c r="N75" s="35"/>
      <c r="O75" s="37"/>
      <c r="P75" s="35"/>
      <c r="Q75" s="37"/>
      <c r="R75" s="35"/>
      <c r="S75" s="37"/>
      <c r="T75" s="35"/>
      <c r="U75" s="37"/>
      <c r="V75" s="35"/>
      <c r="W75" s="37"/>
      <c r="X75" s="35"/>
      <c r="Y75" s="37"/>
      <c r="Z75" s="35"/>
      <c r="AA75" s="37"/>
      <c r="AB75" s="35"/>
      <c r="AC75" s="37"/>
      <c r="AD75" s="35"/>
      <c r="AE75" s="37"/>
      <c r="AF75" s="35"/>
      <c r="AG75" s="37"/>
      <c r="AH75" s="35"/>
      <c r="AI75" s="37"/>
      <c r="AJ75" s="35"/>
      <c r="AK75" s="39"/>
      <c r="AL75" s="183"/>
      <c r="AM75" s="184"/>
      <c r="AN75" t="str">
        <f t="shared" si="36"/>
        <v/>
      </c>
      <c r="CA75" s="29" t="str">
        <f t="shared" si="40"/>
        <v/>
      </c>
      <c r="CB75" s="29" t="str">
        <f t="shared" si="41"/>
        <v/>
      </c>
      <c r="CK75" s="30">
        <f t="shared" si="37"/>
        <v>0</v>
      </c>
      <c r="CL75" s="30">
        <f t="shared" si="38"/>
        <v>0</v>
      </c>
    </row>
    <row r="76" spans="1:90" x14ac:dyDescent="0.25">
      <c r="A76" s="1037"/>
      <c r="B76" s="185" t="s">
        <v>85</v>
      </c>
      <c r="C76" s="186">
        <f t="shared" si="39"/>
        <v>0</v>
      </c>
      <c r="D76" s="54">
        <f t="shared" si="43"/>
        <v>0</v>
      </c>
      <c r="E76" s="187">
        <f t="shared" si="44"/>
        <v>0</v>
      </c>
      <c r="F76" s="195"/>
      <c r="G76" s="196"/>
      <c r="H76" s="95"/>
      <c r="I76" s="96"/>
      <c r="J76" s="95"/>
      <c r="K76" s="96"/>
      <c r="L76" s="95"/>
      <c r="M76" s="96"/>
      <c r="N76" s="95"/>
      <c r="O76" s="96"/>
      <c r="P76" s="95"/>
      <c r="Q76" s="96"/>
      <c r="R76" s="95"/>
      <c r="S76" s="96"/>
      <c r="T76" s="95"/>
      <c r="U76" s="96"/>
      <c r="V76" s="95"/>
      <c r="W76" s="96"/>
      <c r="X76" s="95"/>
      <c r="Y76" s="96"/>
      <c r="Z76" s="95"/>
      <c r="AA76" s="96"/>
      <c r="AB76" s="95"/>
      <c r="AC76" s="96"/>
      <c r="AD76" s="95"/>
      <c r="AE76" s="96"/>
      <c r="AF76" s="95"/>
      <c r="AG76" s="96"/>
      <c r="AH76" s="95"/>
      <c r="AI76" s="96"/>
      <c r="AJ76" s="95"/>
      <c r="AK76" s="99"/>
      <c r="AL76" s="188"/>
      <c r="AM76" s="189"/>
      <c r="AN76" t="str">
        <f t="shared" si="36"/>
        <v/>
      </c>
      <c r="CA76" s="29" t="str">
        <f t="shared" si="40"/>
        <v/>
      </c>
      <c r="CB76" s="29" t="str">
        <f t="shared" si="41"/>
        <v/>
      </c>
      <c r="CK76" s="30">
        <f t="shared" si="37"/>
        <v>0</v>
      </c>
      <c r="CL76" s="30">
        <f t="shared" si="38"/>
        <v>0</v>
      </c>
    </row>
    <row r="77" spans="1:90" s="11" customFormat="1" ht="18" customHeight="1" x14ac:dyDescent="0.2">
      <c r="A77" s="205" t="s">
        <v>91</v>
      </c>
      <c r="B77" s="206"/>
      <c r="C77" s="206"/>
      <c r="D77" s="692"/>
      <c r="E77" s="692"/>
      <c r="F77" s="692"/>
      <c r="G77" s="173"/>
      <c r="H77" s="173"/>
      <c r="I77" s="173"/>
    </row>
    <row r="78" spans="1:90" ht="23.25" customHeight="1" x14ac:dyDescent="0.25">
      <c r="A78" s="818" t="s">
        <v>92</v>
      </c>
      <c r="B78" s="813" t="s">
        <v>93</v>
      </c>
      <c r="C78" s="813"/>
      <c r="D78" s="813" t="s">
        <v>94</v>
      </c>
      <c r="E78" s="824"/>
      <c r="F78" s="812" t="s">
        <v>95</v>
      </c>
      <c r="G78" s="813"/>
      <c r="H78" s="812" t="s">
        <v>96</v>
      </c>
      <c r="I78" s="813"/>
    </row>
    <row r="79" spans="1:90" ht="23.25" customHeight="1" x14ac:dyDescent="0.25">
      <c r="A79" s="1039"/>
      <c r="B79" s="208" t="s">
        <v>97</v>
      </c>
      <c r="C79" s="209" t="s">
        <v>98</v>
      </c>
      <c r="D79" s="208" t="s">
        <v>97</v>
      </c>
      <c r="E79" s="210" t="s">
        <v>98</v>
      </c>
      <c r="F79" s="211" t="s">
        <v>97</v>
      </c>
      <c r="G79" s="209" t="s">
        <v>98</v>
      </c>
      <c r="H79" s="211" t="s">
        <v>97</v>
      </c>
      <c r="I79" s="209" t="s">
        <v>98</v>
      </c>
    </row>
    <row r="80" spans="1:90" ht="15" customHeight="1" x14ac:dyDescent="0.25">
      <c r="A80" s="212" t="s">
        <v>99</v>
      </c>
      <c r="B80" s="213"/>
      <c r="C80" s="214"/>
      <c r="D80" s="213"/>
      <c r="E80" s="215"/>
      <c r="F80" s="216"/>
      <c r="G80" s="214"/>
      <c r="H80" s="216"/>
      <c r="I80" s="214"/>
    </row>
    <row r="81" spans="1:9" ht="15" customHeight="1" x14ac:dyDescent="0.25">
      <c r="A81" s="217" t="s">
        <v>100</v>
      </c>
      <c r="B81" s="218"/>
      <c r="C81" s="219"/>
      <c r="D81" s="218"/>
      <c r="E81" s="220"/>
      <c r="F81" s="221"/>
      <c r="G81" s="219"/>
      <c r="H81" s="221"/>
      <c r="I81" s="219"/>
    </row>
    <row r="82" spans="1:9" ht="15" customHeight="1" x14ac:dyDescent="0.25">
      <c r="A82" s="217" t="s">
        <v>101</v>
      </c>
      <c r="B82" s="218"/>
      <c r="C82" s="219"/>
      <c r="D82" s="218"/>
      <c r="E82" s="220"/>
      <c r="F82" s="221"/>
      <c r="G82" s="219"/>
      <c r="H82" s="221"/>
      <c r="I82" s="219"/>
    </row>
    <row r="83" spans="1:9" ht="15" customHeight="1" x14ac:dyDescent="0.25">
      <c r="A83" s="222" t="s">
        <v>102</v>
      </c>
      <c r="B83" s="95"/>
      <c r="C83" s="198"/>
      <c r="D83" s="95"/>
      <c r="E83" s="199"/>
      <c r="F83" s="102"/>
      <c r="G83" s="198"/>
      <c r="H83" s="102"/>
      <c r="I83" s="198"/>
    </row>
    <row r="84" spans="1:9" s="11" customFormat="1" ht="18" customHeight="1" x14ac:dyDescent="0.2">
      <c r="A84" s="103" t="s">
        <v>103</v>
      </c>
      <c r="B84" s="683"/>
      <c r="C84" s="683"/>
      <c r="D84" s="683"/>
    </row>
    <row r="85" spans="1:9" ht="31.5" x14ac:dyDescent="0.25">
      <c r="A85" s="223" t="s">
        <v>104</v>
      </c>
      <c r="B85" s="224" t="s">
        <v>105</v>
      </c>
      <c r="C85" s="225" t="s">
        <v>106</v>
      </c>
      <c r="D85" s="226" t="s">
        <v>107</v>
      </c>
    </row>
    <row r="86" spans="1:9" x14ac:dyDescent="0.25">
      <c r="A86" s="227" t="s">
        <v>108</v>
      </c>
      <c r="B86" s="228">
        <v>115</v>
      </c>
      <c r="C86" s="229">
        <v>36</v>
      </c>
      <c r="D86" s="230">
        <v>52</v>
      </c>
    </row>
    <row r="87" spans="1:9" x14ac:dyDescent="0.25">
      <c r="A87" s="217" t="s">
        <v>109</v>
      </c>
      <c r="B87" s="231"/>
      <c r="C87" s="232"/>
      <c r="D87" s="233"/>
    </row>
    <row r="88" spans="1:9" x14ac:dyDescent="0.25">
      <c r="A88" s="217" t="s">
        <v>110</v>
      </c>
      <c r="B88" s="231"/>
      <c r="C88" s="232"/>
      <c r="D88" s="233"/>
    </row>
    <row r="89" spans="1:9" x14ac:dyDescent="0.25">
      <c r="A89" s="234" t="s">
        <v>111</v>
      </c>
      <c r="B89" s="231"/>
      <c r="C89" s="232"/>
      <c r="D89" s="233"/>
    </row>
    <row r="90" spans="1:9" ht="22.5" x14ac:dyDescent="0.25">
      <c r="A90" s="235" t="s">
        <v>112</v>
      </c>
      <c r="B90" s="231"/>
      <c r="C90" s="232"/>
      <c r="D90" s="233"/>
    </row>
    <row r="91" spans="1:9" ht="22.5" x14ac:dyDescent="0.25">
      <c r="A91" s="235" t="s">
        <v>113</v>
      </c>
      <c r="B91" s="236"/>
      <c r="C91" s="232"/>
      <c r="D91" s="233"/>
    </row>
    <row r="92" spans="1:9" ht="22.5" x14ac:dyDescent="0.25">
      <c r="A92" s="235" t="s">
        <v>114</v>
      </c>
      <c r="B92" s="231"/>
      <c r="C92" s="232"/>
      <c r="D92" s="233"/>
    </row>
    <row r="93" spans="1:9" x14ac:dyDescent="0.25">
      <c r="A93" s="237" t="s">
        <v>115</v>
      </c>
      <c r="B93" s="238"/>
      <c r="C93" s="239"/>
      <c r="D93" s="240"/>
    </row>
    <row r="94" spans="1:9" s="11" customFormat="1" ht="18" customHeight="1" x14ac:dyDescent="0.2">
      <c r="A94" s="686" t="s">
        <v>116</v>
      </c>
      <c r="B94" s="155"/>
      <c r="C94" s="155"/>
      <c r="D94" s="155"/>
      <c r="E94" s="8"/>
      <c r="F94" s="155"/>
    </row>
    <row r="95" spans="1:9" x14ac:dyDescent="0.25">
      <c r="A95" s="772" t="s">
        <v>117</v>
      </c>
      <c r="B95" s="814" t="s">
        <v>118</v>
      </c>
      <c r="C95" s="816" t="s">
        <v>119</v>
      </c>
      <c r="D95" s="801" t="s">
        <v>120</v>
      </c>
      <c r="E95" s="806" t="s">
        <v>121</v>
      </c>
      <c r="F95" s="812"/>
    </row>
    <row r="96" spans="1:9" x14ac:dyDescent="0.25">
      <c r="A96" s="1029"/>
      <c r="B96" s="1038"/>
      <c r="C96" s="817"/>
      <c r="D96" s="1036"/>
      <c r="E96" s="208" t="s">
        <v>122</v>
      </c>
      <c r="F96" s="241" t="s">
        <v>123</v>
      </c>
    </row>
    <row r="97" spans="1:16" x14ac:dyDescent="0.25">
      <c r="A97" s="242" t="s">
        <v>124</v>
      </c>
      <c r="B97" s="35">
        <v>32</v>
      </c>
      <c r="C97" s="41">
        <v>8</v>
      </c>
      <c r="D97" s="22">
        <v>40</v>
      </c>
      <c r="E97" s="21">
        <v>2</v>
      </c>
      <c r="F97" s="22">
        <v>2</v>
      </c>
    </row>
    <row r="98" spans="1:16" x14ac:dyDescent="0.25">
      <c r="A98" s="243" t="s">
        <v>125</v>
      </c>
      <c r="B98" s="35"/>
      <c r="C98" s="41"/>
      <c r="D98" s="36"/>
      <c r="E98" s="35"/>
      <c r="F98" s="36"/>
    </row>
    <row r="99" spans="1:16" x14ac:dyDescent="0.25">
      <c r="A99" s="243" t="s">
        <v>126</v>
      </c>
      <c r="B99" s="35"/>
      <c r="C99" s="41"/>
      <c r="D99" s="36"/>
      <c r="E99" s="35"/>
      <c r="F99" s="36"/>
    </row>
    <row r="100" spans="1:16" x14ac:dyDescent="0.25">
      <c r="A100" s="243" t="s">
        <v>127</v>
      </c>
      <c r="B100" s="35"/>
      <c r="C100" s="41"/>
      <c r="D100" s="36"/>
      <c r="E100" s="35"/>
      <c r="F100" s="36"/>
    </row>
    <row r="101" spans="1:16" x14ac:dyDescent="0.25">
      <c r="A101" s="243" t="s">
        <v>128</v>
      </c>
      <c r="B101" s="35"/>
      <c r="C101" s="41"/>
      <c r="D101" s="36"/>
      <c r="E101" s="35"/>
      <c r="F101" s="36"/>
    </row>
    <row r="102" spans="1:16" x14ac:dyDescent="0.25">
      <c r="A102" s="244" t="s">
        <v>48</v>
      </c>
      <c r="B102" s="245">
        <f>SUM(B97:B101)</f>
        <v>32</v>
      </c>
      <c r="C102" s="246">
        <f>SUM(C97:C101)</f>
        <v>8</v>
      </c>
      <c r="D102" s="247">
        <f>SUM(D97:D101)</f>
        <v>40</v>
      </c>
      <c r="E102" s="245">
        <f>SUM(E97:E101)</f>
        <v>2</v>
      </c>
      <c r="F102" s="248">
        <f>SUM(F97:F101)</f>
        <v>2</v>
      </c>
    </row>
    <row r="103" spans="1:16" x14ac:dyDescent="0.25">
      <c r="A103" s="686" t="s">
        <v>129</v>
      </c>
      <c r="B103" s="155"/>
      <c r="C103" s="155"/>
      <c r="D103" s="155"/>
      <c r="E103" s="8"/>
      <c r="F103" s="155"/>
    </row>
    <row r="104" spans="1:16" x14ac:dyDescent="0.25">
      <c r="A104" s="772" t="s">
        <v>130</v>
      </c>
      <c r="B104" s="814" t="s">
        <v>118</v>
      </c>
      <c r="C104" s="801" t="s">
        <v>119</v>
      </c>
      <c r="D104" s="799" t="s">
        <v>120</v>
      </c>
      <c r="E104" s="820" t="s">
        <v>8</v>
      </c>
      <c r="F104" s="822" t="s">
        <v>9</v>
      </c>
    </row>
    <row r="105" spans="1:16" ht="29.25" customHeight="1" x14ac:dyDescent="0.25">
      <c r="A105" s="1029"/>
      <c r="B105" s="1038"/>
      <c r="C105" s="1036"/>
      <c r="D105" s="1034"/>
      <c r="E105" s="1040"/>
      <c r="F105" s="823"/>
    </row>
    <row r="106" spans="1:16" x14ac:dyDescent="0.25">
      <c r="A106" s="242" t="s">
        <v>131</v>
      </c>
      <c r="B106" s="21">
        <v>3</v>
      </c>
      <c r="C106" s="36"/>
      <c r="D106" s="249">
        <v>3</v>
      </c>
      <c r="E106" s="26"/>
      <c r="F106" s="22"/>
    </row>
    <row r="107" spans="1:16" ht="21" x14ac:dyDescent="0.25">
      <c r="A107" s="243" t="s">
        <v>132</v>
      </c>
      <c r="B107" s="35"/>
      <c r="C107" s="36"/>
      <c r="D107" s="250"/>
      <c r="E107" s="40"/>
      <c r="F107" s="36"/>
    </row>
    <row r="108" spans="1:16" x14ac:dyDescent="0.25">
      <c r="A108" s="243" t="s">
        <v>133</v>
      </c>
      <c r="B108" s="35">
        <v>16</v>
      </c>
      <c r="C108" s="36">
        <v>18</v>
      </c>
      <c r="D108" s="250">
        <v>34</v>
      </c>
      <c r="E108" s="42"/>
      <c r="F108" s="36"/>
    </row>
    <row r="109" spans="1:16" x14ac:dyDescent="0.25">
      <c r="A109" s="244" t="s">
        <v>48</v>
      </c>
      <c r="B109" s="245">
        <f>SUM(B106:B108)</f>
        <v>19</v>
      </c>
      <c r="C109" s="247">
        <f>SUM(C106:C108)</f>
        <v>18</v>
      </c>
      <c r="D109" s="251">
        <f>SUM(D106:D108)</f>
        <v>37</v>
      </c>
      <c r="E109" s="252">
        <f>SUM(E106:E108)</f>
        <v>0</v>
      </c>
      <c r="F109" s="248">
        <f>SUM(F106:F108)</f>
        <v>0</v>
      </c>
    </row>
    <row r="110" spans="1:16" s="11" customFormat="1" ht="18" customHeight="1" x14ac:dyDescent="0.2">
      <c r="A110" s="693" t="s">
        <v>134</v>
      </c>
      <c r="B110" s="10"/>
      <c r="C110" s="10"/>
      <c r="D110" s="10"/>
      <c r="E110" s="694"/>
      <c r="F110" s="695"/>
      <c r="G110" s="694"/>
      <c r="H110" s="694"/>
      <c r="I110" s="694"/>
      <c r="J110" s="694"/>
      <c r="K110" s="694"/>
      <c r="L110" s="694"/>
      <c r="M110" s="694"/>
      <c r="N110" s="155"/>
      <c r="O110" s="155"/>
      <c r="P110" s="155"/>
    </row>
    <row r="111" spans="1:16" x14ac:dyDescent="0.25">
      <c r="A111" s="752" t="s">
        <v>3</v>
      </c>
      <c r="B111" s="755" t="s">
        <v>5</v>
      </c>
      <c r="C111" s="756"/>
      <c r="D111" s="757"/>
      <c r="E111" s="761" t="s">
        <v>6</v>
      </c>
      <c r="F111" s="762"/>
      <c r="G111" s="762"/>
      <c r="H111" s="762"/>
      <c r="I111" s="762"/>
      <c r="J111" s="762"/>
      <c r="K111" s="762"/>
      <c r="L111" s="762"/>
      <c r="M111" s="762"/>
      <c r="N111" s="256"/>
      <c r="O111" s="757" t="s">
        <v>10</v>
      </c>
      <c r="P111" s="757" t="s">
        <v>11</v>
      </c>
    </row>
    <row r="112" spans="1:16" x14ac:dyDescent="0.25">
      <c r="A112" s="753"/>
      <c r="B112" s="1042"/>
      <c r="C112" s="1043"/>
      <c r="D112" s="1044"/>
      <c r="E112" s="761" t="s">
        <v>15</v>
      </c>
      <c r="F112" s="775"/>
      <c r="G112" s="761" t="s">
        <v>16</v>
      </c>
      <c r="H112" s="775"/>
      <c r="I112" s="761" t="s">
        <v>17</v>
      </c>
      <c r="J112" s="775"/>
      <c r="K112" s="761" t="s">
        <v>18</v>
      </c>
      <c r="L112" s="775"/>
      <c r="M112" s="761" t="s">
        <v>19</v>
      </c>
      <c r="N112" s="763"/>
      <c r="O112" s="779"/>
      <c r="P112" s="779"/>
    </row>
    <row r="113" spans="1:90" x14ac:dyDescent="0.25">
      <c r="A113" s="1041"/>
      <c r="B113" s="257" t="s">
        <v>34</v>
      </c>
      <c r="C113" s="258" t="s">
        <v>35</v>
      </c>
      <c r="D113" s="696" t="s">
        <v>36</v>
      </c>
      <c r="E113" s="15" t="s">
        <v>35</v>
      </c>
      <c r="F113" s="107" t="s">
        <v>36</v>
      </c>
      <c r="G113" s="15" t="s">
        <v>35</v>
      </c>
      <c r="H113" s="107" t="s">
        <v>36</v>
      </c>
      <c r="I113" s="15" t="s">
        <v>35</v>
      </c>
      <c r="J113" s="107" t="s">
        <v>36</v>
      </c>
      <c r="K113" s="15" t="s">
        <v>35</v>
      </c>
      <c r="L113" s="107" t="s">
        <v>36</v>
      </c>
      <c r="M113" s="15" t="s">
        <v>35</v>
      </c>
      <c r="N113" s="109" t="s">
        <v>36</v>
      </c>
      <c r="O113" s="1044"/>
      <c r="P113" s="1044"/>
    </row>
    <row r="114" spans="1:90" x14ac:dyDescent="0.25">
      <c r="A114" s="90" t="s">
        <v>135</v>
      </c>
      <c r="B114" s="18">
        <f>SUM(C114:D114)</f>
        <v>0</v>
      </c>
      <c r="C114" s="260">
        <f t="shared" ref="C114:D116" si="45">SUM(E114+G114+I114+K114+M114)</f>
        <v>0</v>
      </c>
      <c r="D114" s="20">
        <f>SUM(F114+H114+J114+L114+N114)</f>
        <v>0</v>
      </c>
      <c r="E114" s="229"/>
      <c r="F114" s="230"/>
      <c r="G114" s="229"/>
      <c r="H114" s="230"/>
      <c r="I114" s="229"/>
      <c r="J114" s="261"/>
      <c r="K114" s="229"/>
      <c r="L114" s="261"/>
      <c r="M114" s="262"/>
      <c r="N114" s="263"/>
      <c r="O114" s="230"/>
      <c r="P114" s="230"/>
      <c r="Q114" t="str">
        <f>CA114&amp;CB114</f>
        <v/>
      </c>
      <c r="CA114" s="29" t="str">
        <f>IF(AND($B114&gt;0,O114="")," * No olvide digitar la variable Pueblos Originarios. Digite cero si no tiene.",IF(O114&gt;$B114,"* La variable Pueblos Originarios no puede ser mayor al Total Ambos Sexos.",""))</f>
        <v/>
      </c>
      <c r="CB114" s="29" t="str">
        <f>IF(AND($B114&gt;0,P114="")," * No olvide digitar la variable Migrantes. Digite cero si no tiene.",IF(P114&gt;$B114,"* La variable Migrantes no puede ser mayor al Total Ambos Sexos.",""))</f>
        <v/>
      </c>
      <c r="CK114" s="30">
        <f>IF(AND(B114&gt;0,O114=""),1,IF(O114&gt;B114,1,0))</f>
        <v>0</v>
      </c>
      <c r="CL114" s="30">
        <f>IF(AND(B114&gt;0,P114=""),1,IF(P114&gt;B114,1,0))</f>
        <v>0</v>
      </c>
    </row>
    <row r="115" spans="1:90" ht="21.75" customHeight="1" x14ac:dyDescent="0.25">
      <c r="A115" s="243" t="s">
        <v>136</v>
      </c>
      <c r="B115" s="32">
        <f>SUM(C115:D115)</f>
        <v>0</v>
      </c>
      <c r="C115" s="264">
        <f t="shared" si="45"/>
        <v>0</v>
      </c>
      <c r="D115" s="34">
        <f t="shared" si="45"/>
        <v>0</v>
      </c>
      <c r="E115" s="232"/>
      <c r="F115" s="233"/>
      <c r="G115" s="232"/>
      <c r="H115" s="233"/>
      <c r="I115" s="232"/>
      <c r="J115" s="233"/>
      <c r="K115" s="232"/>
      <c r="L115" s="233"/>
      <c r="M115" s="265"/>
      <c r="N115" s="266"/>
      <c r="O115" s="233"/>
      <c r="P115" s="233"/>
      <c r="Q115" t="str">
        <f>CA115&amp;CB115</f>
        <v/>
      </c>
      <c r="CA115" s="29" t="str">
        <f t="shared" ref="CA115:CA116" si="46">IF(AND($B115&gt;0,O115="")," * No olvide digitar la variable Pueblos Originarios. Digite cero si no tiene.",IF(O115&gt;$B115,"* La variable Pueblos Originarios no puede ser mayor al Total Ambos Sexos.",""))</f>
        <v/>
      </c>
      <c r="CB115" s="29" t="str">
        <f t="shared" ref="CB115:CB116" si="47">IF(AND($B115&gt;0,P115="")," * No olvide digitar la variable Migrantes. Digite cero si no tiene.",IF(P115&gt;$B115,"* La variable Migrantes no puede ser mayor al Total Ambos Sexos.",""))</f>
        <v/>
      </c>
      <c r="CK115" s="30">
        <f>IF(AND(B115&gt;0,O115=""),1,IF(O115&gt;B115,1,0))</f>
        <v>0</v>
      </c>
      <c r="CL115" s="30">
        <f>IF(AND(B115&gt;0,P115=""),1,IF(P115&gt;B115,1,0))</f>
        <v>0</v>
      </c>
    </row>
    <row r="116" spans="1:90" ht="21.75" customHeight="1" x14ac:dyDescent="0.25">
      <c r="A116" s="697" t="s">
        <v>137</v>
      </c>
      <c r="B116" s="698">
        <f>SUM(C116:D116)</f>
        <v>0</v>
      </c>
      <c r="C116" s="699">
        <f t="shared" si="45"/>
        <v>0</v>
      </c>
      <c r="D116" s="700">
        <f t="shared" si="45"/>
        <v>0</v>
      </c>
      <c r="E116" s="701"/>
      <c r="F116" s="702"/>
      <c r="G116" s="701"/>
      <c r="H116" s="273"/>
      <c r="I116" s="701"/>
      <c r="J116" s="702"/>
      <c r="K116" s="701"/>
      <c r="L116" s="702"/>
      <c r="M116" s="703"/>
      <c r="N116" s="275"/>
      <c r="O116" s="702"/>
      <c r="P116" s="702"/>
      <c r="Q116" t="str">
        <f>CA116&amp;CB116</f>
        <v/>
      </c>
      <c r="CA116" s="29" t="str">
        <f t="shared" si="46"/>
        <v/>
      </c>
      <c r="CB116" s="29" t="str">
        <f t="shared" si="47"/>
        <v/>
      </c>
      <c r="CK116" s="30">
        <f>IF(AND(B116&gt;0,O116=""),1,IF(O116&gt;B116,1,0))</f>
        <v>0</v>
      </c>
      <c r="CL116" s="30">
        <f>IF(AND(B116&gt;0,P116=""),1,IF(P116&gt;B116,1,0))</f>
        <v>0</v>
      </c>
    </row>
    <row r="117" spans="1:90" s="11" customFormat="1" ht="18" customHeight="1" x14ac:dyDescent="0.2">
      <c r="A117" s="5" t="s">
        <v>138</v>
      </c>
      <c r="D117" s="10"/>
    </row>
    <row r="118" spans="1:90" x14ac:dyDescent="0.25">
      <c r="A118" s="772" t="s">
        <v>139</v>
      </c>
      <c r="B118" s="767" t="s">
        <v>140</v>
      </c>
      <c r="C118" s="831"/>
      <c r="D118" s="769"/>
      <c r="E118" s="832" t="s">
        <v>141</v>
      </c>
    </row>
    <row r="119" spans="1:90" x14ac:dyDescent="0.25">
      <c r="A119" s="1045"/>
      <c r="B119" s="257" t="s">
        <v>142</v>
      </c>
      <c r="C119" s="276" t="s">
        <v>143</v>
      </c>
      <c r="D119" s="277" t="s">
        <v>144</v>
      </c>
      <c r="E119" s="833"/>
    </row>
    <row r="120" spans="1:90" x14ac:dyDescent="0.25">
      <c r="A120" s="244" t="s">
        <v>48</v>
      </c>
      <c r="B120" s="278"/>
      <c r="C120" s="279"/>
      <c r="D120" s="280"/>
      <c r="E120" s="281"/>
    </row>
    <row r="121" spans="1:90" s="11" customFormat="1" ht="18" customHeight="1" x14ac:dyDescent="0.2">
      <c r="A121" s="693" t="s">
        <v>145</v>
      </c>
      <c r="B121" s="10"/>
      <c r="C121" s="10"/>
      <c r="D121" s="8"/>
      <c r="E121" s="8"/>
      <c r="F121" s="8"/>
      <c r="G121" s="8"/>
      <c r="H121" s="694"/>
      <c r="I121" s="694"/>
      <c r="J121" s="694"/>
    </row>
    <row r="122" spans="1:90" x14ac:dyDescent="0.25">
      <c r="A122" s="752" t="s">
        <v>3</v>
      </c>
      <c r="B122" s="755" t="s">
        <v>5</v>
      </c>
      <c r="C122" s="756"/>
      <c r="D122" s="757"/>
      <c r="E122" s="829" t="s">
        <v>146</v>
      </c>
      <c r="F122" s="829"/>
      <c r="G122" s="829" t="s">
        <v>147</v>
      </c>
      <c r="H122" s="829"/>
      <c r="I122" s="829" t="s">
        <v>148</v>
      </c>
      <c r="J122" s="829"/>
    </row>
    <row r="123" spans="1:90" x14ac:dyDescent="0.25">
      <c r="A123" s="1041"/>
      <c r="B123" s="257" t="s">
        <v>34</v>
      </c>
      <c r="C123" s="276" t="s">
        <v>35</v>
      </c>
      <c r="D123" s="107" t="s">
        <v>36</v>
      </c>
      <c r="E123" s="15" t="s">
        <v>35</v>
      </c>
      <c r="F123" s="107" t="s">
        <v>36</v>
      </c>
      <c r="G123" s="15" t="s">
        <v>35</v>
      </c>
      <c r="H123" s="107" t="s">
        <v>36</v>
      </c>
      <c r="I123" s="15" t="s">
        <v>35</v>
      </c>
      <c r="J123" s="107" t="s">
        <v>36</v>
      </c>
    </row>
    <row r="124" spans="1:90" ht="21" x14ac:dyDescent="0.25">
      <c r="A124" s="115" t="s">
        <v>149</v>
      </c>
      <c r="B124" s="18">
        <f>SUM(C124:D124)</f>
        <v>0</v>
      </c>
      <c r="C124" s="260">
        <f>+E124+G124+I124</f>
        <v>0</v>
      </c>
      <c r="D124" s="20">
        <f>+F124+H124+J124</f>
        <v>0</v>
      </c>
      <c r="E124" s="229"/>
      <c r="F124" s="230"/>
      <c r="G124" s="229"/>
      <c r="H124" s="230"/>
      <c r="I124" s="229"/>
      <c r="J124" s="261"/>
    </row>
    <row r="125" spans="1:90" ht="21" x14ac:dyDescent="0.25">
      <c r="A125" s="282" t="s">
        <v>150</v>
      </c>
      <c r="B125" s="283">
        <f>SUM(C125:D125)</f>
        <v>0</v>
      </c>
      <c r="C125" s="284">
        <f t="shared" ref="C125:D126" si="48">+E125+G125+I125</f>
        <v>0</v>
      </c>
      <c r="D125" s="285">
        <f t="shared" si="48"/>
        <v>0</v>
      </c>
      <c r="E125" s="286"/>
      <c r="F125" s="287"/>
      <c r="G125" s="286"/>
      <c r="H125" s="287"/>
      <c r="I125" s="286"/>
      <c r="J125" s="288"/>
    </row>
    <row r="126" spans="1:90" ht="31.5" x14ac:dyDescent="0.25">
      <c r="A126" s="147" t="s">
        <v>151</v>
      </c>
      <c r="B126" s="698">
        <f>SUM(C126:D126)</f>
        <v>0</v>
      </c>
      <c r="C126" s="699">
        <f t="shared" si="48"/>
        <v>0</v>
      </c>
      <c r="D126" s="700">
        <f t="shared" si="48"/>
        <v>0</v>
      </c>
      <c r="E126" s="701"/>
      <c r="F126" s="702"/>
      <c r="G126" s="701"/>
      <c r="H126" s="273"/>
      <c r="I126" s="701"/>
      <c r="J126" s="702"/>
    </row>
    <row r="127" spans="1:90" s="11" customFormat="1" ht="18" customHeight="1" x14ac:dyDescent="0.2">
      <c r="A127" s="693" t="s">
        <v>152</v>
      </c>
      <c r="B127" s="289"/>
      <c r="C127" s="290"/>
      <c r="D127" s="290"/>
      <c r="E127" s="8"/>
      <c r="F127" s="705"/>
      <c r="G127" s="706"/>
      <c r="H127" s="706"/>
    </row>
    <row r="128" spans="1:90" ht="23.25" customHeight="1" x14ac:dyDescent="0.25">
      <c r="A128" s="757" t="s">
        <v>3</v>
      </c>
      <c r="B128" s="752" t="s">
        <v>48</v>
      </c>
      <c r="C128" s="755" t="s">
        <v>153</v>
      </c>
      <c r="D128" s="757"/>
      <c r="E128" s="755" t="s">
        <v>154</v>
      </c>
      <c r="F128" s="757"/>
      <c r="G128" s="761" t="s">
        <v>155</v>
      </c>
      <c r="H128" s="762"/>
      <c r="I128" s="775"/>
    </row>
    <row r="129" spans="1:93" ht="42" x14ac:dyDescent="0.25">
      <c r="A129" s="1044"/>
      <c r="B129" s="1041"/>
      <c r="C129" s="15" t="s">
        <v>35</v>
      </c>
      <c r="D129" s="293" t="s">
        <v>36</v>
      </c>
      <c r="E129" s="160" t="s">
        <v>156</v>
      </c>
      <c r="F129" s="107" t="s">
        <v>157</v>
      </c>
      <c r="G129" s="160" t="s">
        <v>158</v>
      </c>
      <c r="H129" s="106" t="s">
        <v>159</v>
      </c>
      <c r="I129" s="107" t="s">
        <v>160</v>
      </c>
    </row>
    <row r="130" spans="1:93" x14ac:dyDescent="0.25">
      <c r="A130" s="294" t="s">
        <v>161</v>
      </c>
      <c r="B130" s="295">
        <f>SUM(C130:D130)</f>
        <v>0</v>
      </c>
      <c r="C130" s="296"/>
      <c r="D130" s="297"/>
      <c r="E130" s="296"/>
      <c r="F130" s="298"/>
      <c r="G130" s="296"/>
      <c r="H130" s="296"/>
      <c r="I130" s="298"/>
    </row>
    <row r="131" spans="1:93" s="11" customFormat="1" ht="18" customHeight="1" x14ac:dyDescent="0.2">
      <c r="A131" s="299" t="s">
        <v>162</v>
      </c>
      <c r="C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</row>
    <row r="132" spans="1:93" x14ac:dyDescent="0.25">
      <c r="A132" s="752" t="s">
        <v>3</v>
      </c>
      <c r="B132" s="752" t="s">
        <v>4</v>
      </c>
      <c r="C132" s="755" t="s">
        <v>5</v>
      </c>
      <c r="D132" s="756"/>
      <c r="E132" s="757"/>
      <c r="F132" s="761" t="s">
        <v>6</v>
      </c>
      <c r="G132" s="762"/>
      <c r="H132" s="762"/>
      <c r="I132" s="762"/>
      <c r="J132" s="762"/>
      <c r="K132" s="762"/>
      <c r="L132" s="762"/>
      <c r="M132" s="762"/>
      <c r="N132" s="762"/>
      <c r="O132" s="762"/>
      <c r="P132" s="762"/>
      <c r="Q132" s="762"/>
      <c r="R132" s="762"/>
      <c r="S132" s="762"/>
      <c r="T132" s="762"/>
      <c r="U132" s="762"/>
      <c r="V132" s="762"/>
      <c r="W132" s="762"/>
      <c r="X132" s="762"/>
      <c r="Y132" s="762"/>
      <c r="Z132" s="762"/>
      <c r="AA132" s="762"/>
      <c r="AB132" s="762"/>
      <c r="AC132" s="762"/>
      <c r="AD132" s="762"/>
      <c r="AE132" s="762"/>
      <c r="AF132" s="762"/>
      <c r="AG132" s="762"/>
      <c r="AH132" s="762"/>
      <c r="AI132" s="762"/>
      <c r="AJ132" s="762"/>
      <c r="AK132" s="762"/>
      <c r="AL132" s="762"/>
      <c r="AM132" s="763"/>
      <c r="AN132" s="764" t="s">
        <v>7</v>
      </c>
      <c r="AO132" s="776" t="s">
        <v>163</v>
      </c>
      <c r="AP132" s="776" t="s">
        <v>9</v>
      </c>
      <c r="AQ132" s="776" t="s">
        <v>10</v>
      </c>
      <c r="AR132" s="757" t="s">
        <v>11</v>
      </c>
    </row>
    <row r="133" spans="1:93" x14ac:dyDescent="0.25">
      <c r="A133" s="753"/>
      <c r="B133" s="753"/>
      <c r="C133" s="1042"/>
      <c r="D133" s="1043"/>
      <c r="E133" s="1044"/>
      <c r="F133" s="761" t="s">
        <v>15</v>
      </c>
      <c r="G133" s="775"/>
      <c r="H133" s="761" t="s">
        <v>16</v>
      </c>
      <c r="I133" s="775"/>
      <c r="J133" s="761" t="s">
        <v>17</v>
      </c>
      <c r="K133" s="775"/>
      <c r="L133" s="761" t="s">
        <v>18</v>
      </c>
      <c r="M133" s="775"/>
      <c r="N133" s="761" t="s">
        <v>19</v>
      </c>
      <c r="O133" s="775"/>
      <c r="P133" s="767" t="s">
        <v>20</v>
      </c>
      <c r="Q133" s="768"/>
      <c r="R133" s="767" t="s">
        <v>21</v>
      </c>
      <c r="S133" s="768"/>
      <c r="T133" s="767" t="s">
        <v>22</v>
      </c>
      <c r="U133" s="768"/>
      <c r="V133" s="767" t="s">
        <v>23</v>
      </c>
      <c r="W133" s="768"/>
      <c r="X133" s="767" t="s">
        <v>24</v>
      </c>
      <c r="Y133" s="768"/>
      <c r="Z133" s="767" t="s">
        <v>25</v>
      </c>
      <c r="AA133" s="768"/>
      <c r="AB133" s="767" t="s">
        <v>26</v>
      </c>
      <c r="AC133" s="768"/>
      <c r="AD133" s="767" t="s">
        <v>27</v>
      </c>
      <c r="AE133" s="768"/>
      <c r="AF133" s="767" t="s">
        <v>28</v>
      </c>
      <c r="AG133" s="768"/>
      <c r="AH133" s="767" t="s">
        <v>29</v>
      </c>
      <c r="AI133" s="768"/>
      <c r="AJ133" s="767" t="s">
        <v>30</v>
      </c>
      <c r="AK133" s="768"/>
      <c r="AL133" s="767" t="s">
        <v>164</v>
      </c>
      <c r="AM133" s="769"/>
      <c r="AN133" s="765"/>
      <c r="AO133" s="777"/>
      <c r="AP133" s="777"/>
      <c r="AQ133" s="777"/>
      <c r="AR133" s="779"/>
    </row>
    <row r="134" spans="1:93" ht="27" customHeight="1" x14ac:dyDescent="0.25">
      <c r="A134" s="1041"/>
      <c r="B134" s="1041"/>
      <c r="C134" s="12" t="s">
        <v>34</v>
      </c>
      <c r="D134" s="13" t="s">
        <v>35</v>
      </c>
      <c r="E134" s="14" t="s">
        <v>36</v>
      </c>
      <c r="F134" s="15" t="s">
        <v>35</v>
      </c>
      <c r="G134" s="14" t="s">
        <v>36</v>
      </c>
      <c r="H134" s="15" t="s">
        <v>35</v>
      </c>
      <c r="I134" s="14" t="s">
        <v>36</v>
      </c>
      <c r="J134" s="15" t="s">
        <v>35</v>
      </c>
      <c r="K134" s="14" t="s">
        <v>36</v>
      </c>
      <c r="L134" s="15" t="s">
        <v>35</v>
      </c>
      <c r="M134" s="14" t="s">
        <v>36</v>
      </c>
      <c r="N134" s="15" t="s">
        <v>35</v>
      </c>
      <c r="O134" s="14" t="s">
        <v>36</v>
      </c>
      <c r="P134" s="15" t="s">
        <v>35</v>
      </c>
      <c r="Q134" s="14" t="s">
        <v>36</v>
      </c>
      <c r="R134" s="15" t="s">
        <v>35</v>
      </c>
      <c r="S134" s="14" t="s">
        <v>36</v>
      </c>
      <c r="T134" s="15" t="s">
        <v>35</v>
      </c>
      <c r="U134" s="14" t="s">
        <v>36</v>
      </c>
      <c r="V134" s="15" t="s">
        <v>35</v>
      </c>
      <c r="W134" s="14" t="s">
        <v>36</v>
      </c>
      <c r="X134" s="15" t="s">
        <v>35</v>
      </c>
      <c r="Y134" s="14" t="s">
        <v>36</v>
      </c>
      <c r="Z134" s="15" t="s">
        <v>35</v>
      </c>
      <c r="AA134" s="14" t="s">
        <v>36</v>
      </c>
      <c r="AB134" s="15" t="s">
        <v>35</v>
      </c>
      <c r="AC134" s="14" t="s">
        <v>36</v>
      </c>
      <c r="AD134" s="15" t="s">
        <v>35</v>
      </c>
      <c r="AE134" s="14" t="s">
        <v>36</v>
      </c>
      <c r="AF134" s="15" t="s">
        <v>35</v>
      </c>
      <c r="AG134" s="14" t="s">
        <v>36</v>
      </c>
      <c r="AH134" s="15" t="s">
        <v>35</v>
      </c>
      <c r="AI134" s="14" t="s">
        <v>36</v>
      </c>
      <c r="AJ134" s="15" t="s">
        <v>35</v>
      </c>
      <c r="AK134" s="14" t="s">
        <v>36</v>
      </c>
      <c r="AL134" s="15" t="s">
        <v>35</v>
      </c>
      <c r="AM134" s="16" t="s">
        <v>36</v>
      </c>
      <c r="AN134" s="766"/>
      <c r="AO134" s="778"/>
      <c r="AP134" s="778"/>
      <c r="AQ134" s="778"/>
      <c r="AR134" s="1028"/>
    </row>
    <row r="135" spans="1:93" x14ac:dyDescent="0.25">
      <c r="A135" s="836" t="s">
        <v>165</v>
      </c>
      <c r="B135" s="300" t="s">
        <v>166</v>
      </c>
      <c r="C135" s="301">
        <f>SUM(D135+E135)</f>
        <v>78</v>
      </c>
      <c r="D135" s="302">
        <f t="shared" ref="D135:E138" si="49">SUM(F135+H135+J135+L135+N135+P135+R135+T135+V135+X135+Z135+AB135+AD135+AF135+AH135+AJ135+AL135)</f>
        <v>31</v>
      </c>
      <c r="E135" s="303">
        <f t="shared" si="49"/>
        <v>47</v>
      </c>
      <c r="F135" s="21"/>
      <c r="G135" s="23">
        <v>1</v>
      </c>
      <c r="H135" s="21">
        <v>2</v>
      </c>
      <c r="I135" s="23">
        <v>2</v>
      </c>
      <c r="J135" s="21">
        <v>5</v>
      </c>
      <c r="K135" s="23">
        <v>7</v>
      </c>
      <c r="L135" s="21">
        <v>2</v>
      </c>
      <c r="M135" s="23">
        <v>10</v>
      </c>
      <c r="N135" s="21">
        <v>1</v>
      </c>
      <c r="O135" s="23">
        <v>4</v>
      </c>
      <c r="P135" s="21">
        <v>6</v>
      </c>
      <c r="Q135" s="23">
        <v>1</v>
      </c>
      <c r="R135" s="21">
        <v>2</v>
      </c>
      <c r="S135" s="23">
        <v>7</v>
      </c>
      <c r="T135" s="21"/>
      <c r="U135" s="23">
        <v>4</v>
      </c>
      <c r="V135" s="21">
        <v>4</v>
      </c>
      <c r="W135" s="23">
        <v>6</v>
      </c>
      <c r="X135" s="21">
        <v>4</v>
      </c>
      <c r="Y135" s="23"/>
      <c r="Z135" s="21">
        <v>5</v>
      </c>
      <c r="AA135" s="23"/>
      <c r="AB135" s="21"/>
      <c r="AC135" s="23">
        <v>2</v>
      </c>
      <c r="AD135" s="21"/>
      <c r="AE135" s="23">
        <v>3</v>
      </c>
      <c r="AF135" s="21"/>
      <c r="AG135" s="23"/>
      <c r="AH135" s="21"/>
      <c r="AI135" s="23"/>
      <c r="AJ135" s="21"/>
      <c r="AK135" s="23"/>
      <c r="AL135" s="21"/>
      <c r="AM135" s="25"/>
      <c r="AN135" s="26">
        <v>78</v>
      </c>
      <c r="AO135" s="27">
        <v>0</v>
      </c>
      <c r="AP135" s="27">
        <v>0</v>
      </c>
      <c r="AQ135" s="27">
        <v>0</v>
      </c>
      <c r="AR135" s="22">
        <v>0</v>
      </c>
      <c r="AS135" t="str">
        <f>CA135&amp;CB135&amp;CC135&amp;CD135&amp;CE135&amp;CF135&amp;CG135</f>
        <v/>
      </c>
      <c r="CA135" s="29" t="str">
        <f>IF(AND($C135&gt;0,AN135="")," No olvide digitar la variable Beneficiarios. Digite cero si no tiene.",IF(AN135&gt;$C135," *  La variable Beneficiarios no puede ser mayor al Total Ambos sexos.",""))</f>
        <v/>
      </c>
      <c r="CB135" s="29" t="str">
        <f>IF(AND($C135&gt;0,AO135="")," No olvide digitar la variable Niños, Niñas, adolescentes y jóvenes SENAME. Digite cero si no tiene.",IF(AO135&gt;$C135," * La variable Niños, Niñas, adolescentes y jóvenes SENAME no puede ser mayor al Total Ambos sexos.",""))</f>
        <v/>
      </c>
      <c r="CC135" s="29" t="str">
        <f>IF(AND($C135&gt;0,AP135="")," No olvide digitar la variable Niños, Niñas, adolescentes y jóvenes mejor Niñez. Digite cero si no tiene.",IF(AP135&gt;$C135," * La variable Niños, Niñas, adolescentes y jóvenes mejor Niñez no puede ser mayor al Total Ambos sexos.",""))</f>
        <v/>
      </c>
      <c r="CD135" s="29" t="str">
        <f>IF(AND($C135&gt;0,AQ135="")," No olvide digitar la variable Pueblos originarios. Digite cero si no tiene.",IF(AQ135&gt;$C135," * La variable Pueblos originarios no puede ser mayor al Total Ambos sexos.",""))</f>
        <v/>
      </c>
      <c r="CE135" s="29" t="str">
        <f>IF(AND($C135&gt;0,AR135="")," No olvide digitar la variable Migrantes. Digite cero si no tiene.",IF(AR135&gt;$C135," * La variable Migrantes no puede ser mayor al Total Ambos sexos.",""))</f>
        <v/>
      </c>
      <c r="CK135" s="30">
        <f>IF(AND(C135&gt;0,AN135=""),1,IF(AN135&gt;C135,1,0))</f>
        <v>0</v>
      </c>
      <c r="CL135" s="30">
        <f>IF(AND(C135&gt;0,AO135=""),1,IF(AO135&gt;C135,1,0))</f>
        <v>0</v>
      </c>
      <c r="CM135" s="30">
        <f>IF(AND(C135&gt;0,AP135=""),1,IF(AP135&gt;C135,1,0))</f>
        <v>0</v>
      </c>
      <c r="CN135" s="30">
        <f>IF(AND(C135&gt;0,AQ135=""),1,IF(AQ135&gt;C135,1,0))</f>
        <v>0</v>
      </c>
      <c r="CO135" s="30">
        <f>IF(AND(C135&gt;0,AR135=""),1,IF(AR135&gt;C135,1,0))</f>
        <v>0</v>
      </c>
    </row>
    <row r="136" spans="1:93" x14ac:dyDescent="0.25">
      <c r="A136" s="837"/>
      <c r="B136" s="304" t="s">
        <v>167</v>
      </c>
      <c r="C136" s="305">
        <f>SUM(D136+E136)</f>
        <v>4</v>
      </c>
      <c r="D136" s="306">
        <f t="shared" si="49"/>
        <v>1</v>
      </c>
      <c r="E136" s="307">
        <f t="shared" si="49"/>
        <v>3</v>
      </c>
      <c r="F136" s="35"/>
      <c r="G136" s="37"/>
      <c r="H136" s="35"/>
      <c r="I136" s="37"/>
      <c r="J136" s="35"/>
      <c r="K136" s="37"/>
      <c r="L136" s="35"/>
      <c r="M136" s="37">
        <v>3</v>
      </c>
      <c r="N136" s="35">
        <v>1</v>
      </c>
      <c r="O136" s="37"/>
      <c r="P136" s="35"/>
      <c r="Q136" s="37"/>
      <c r="R136" s="35"/>
      <c r="S136" s="37"/>
      <c r="T136" s="35"/>
      <c r="U136" s="37"/>
      <c r="V136" s="35"/>
      <c r="W136" s="37"/>
      <c r="X136" s="35"/>
      <c r="Y136" s="37"/>
      <c r="Z136" s="35"/>
      <c r="AA136" s="37"/>
      <c r="AB136" s="35"/>
      <c r="AC136" s="37"/>
      <c r="AD136" s="35"/>
      <c r="AE136" s="37"/>
      <c r="AF136" s="35"/>
      <c r="AG136" s="37"/>
      <c r="AH136" s="35"/>
      <c r="AI136" s="37"/>
      <c r="AJ136" s="35"/>
      <c r="AK136" s="37"/>
      <c r="AL136" s="35"/>
      <c r="AM136" s="39"/>
      <c r="AN136" s="40">
        <v>4</v>
      </c>
      <c r="AO136" s="41">
        <v>0</v>
      </c>
      <c r="AP136" s="41">
        <v>0</v>
      </c>
      <c r="AQ136" s="41">
        <v>0</v>
      </c>
      <c r="AR136" s="36">
        <v>0</v>
      </c>
      <c r="AS136" t="str">
        <f>CA136&amp;CB136&amp;CC136&amp;CD136&amp;CE136&amp;CF136&amp;CG136</f>
        <v/>
      </c>
      <c r="CA136" s="29" t="str">
        <f t="shared" ref="CA136:CA137" si="50">IF(AND($C136&gt;0,AN136="")," No olvide digitar la variable Beneficiarios. Digite cero si no tiene.",IF(AN136&gt;$C136," *  La variable Beneficiarios no puede ser mayor al Total Ambos sexos.",""))</f>
        <v/>
      </c>
      <c r="CB136" s="29" t="str">
        <f t="shared" ref="CB136:CB137" si="51">IF(AND($C136&gt;0,AO136="")," No olvide digitar la variable Niños, Niñas, adolescentes y jóvenes SENAME. Digite cero si no tiene.",IF(AO136&gt;$C136," * La variable Niños, Niñas, adolescentes y jóvenes SENAME no puede ser mayor al Total Ambos sexos.",""))</f>
        <v/>
      </c>
      <c r="CC136" s="29" t="str">
        <f t="shared" ref="CC136:CC137" si="52">IF(AND($C136&gt;0,AP136="")," No olvide digitar la variable Niños, Niñas, adolescentes y jóvenes mejor Niñez. Digite cero si no tiene.",IF(AP136&gt;$C136," * La variable Niños, Niñas, adolescentes y jóvenes mejor Niñez no puede ser mayor al Total Ambos sexos.",""))</f>
        <v/>
      </c>
      <c r="CD136" s="29" t="str">
        <f t="shared" ref="CD136:CD137" si="53">IF(AND($C136&gt;0,AQ136="")," No olvide digitar la variable Pueblos originarios. Digite cero si no tiene.",IF(AQ136&gt;$C136," * La variable Pueblos originarios no puede ser mayor al Total Ambos sexos.",""))</f>
        <v/>
      </c>
      <c r="CE136" s="29" t="str">
        <f t="shared" ref="CE136:CE137" si="54">IF(AND($C136&gt;0,AR136="")," No olvide digitar la variable Migrantes. Digite cero si no tiene.",IF(AR136&gt;$C136," * La variable Migrantes no puede ser mayor al Total Ambos sexos.",""))</f>
        <v/>
      </c>
      <c r="CK136" s="30">
        <f>IF(AND(C136&gt;0,AN136=""),1,IF(AN136&gt;C136,1,0))</f>
        <v>0</v>
      </c>
      <c r="CL136" s="30">
        <f>IF(AND(C136&gt;0,AO136=""),1,IF(AO136&gt;C136,1,0))</f>
        <v>0</v>
      </c>
      <c r="CM136" s="30">
        <f>IF(AND(C136&gt;0,AP136=""),1,IF(AP136&gt;C136,1,0))</f>
        <v>0</v>
      </c>
      <c r="CN136" s="30">
        <f>IF(AND(C136&gt;0,AQ136=""),1,IF(AQ136&gt;C136,1,0))</f>
        <v>0</v>
      </c>
      <c r="CO136" s="30">
        <f>IF(AND(C136&gt;0,AR136=""),1,IF(AR136&gt;C136,1,0))</f>
        <v>0</v>
      </c>
    </row>
    <row r="137" spans="1:93" x14ac:dyDescent="0.25">
      <c r="A137" s="837"/>
      <c r="B137" s="304" t="s">
        <v>168</v>
      </c>
      <c r="C137" s="305">
        <f>SUM(D137+E137)</f>
        <v>5</v>
      </c>
      <c r="D137" s="306">
        <f t="shared" si="49"/>
        <v>3</v>
      </c>
      <c r="E137" s="307">
        <f t="shared" si="49"/>
        <v>2</v>
      </c>
      <c r="F137" s="95"/>
      <c r="G137" s="96"/>
      <c r="H137" s="95"/>
      <c r="I137" s="96"/>
      <c r="J137" s="95"/>
      <c r="K137" s="96"/>
      <c r="L137" s="95">
        <v>1</v>
      </c>
      <c r="M137" s="96"/>
      <c r="N137" s="95"/>
      <c r="O137" s="96"/>
      <c r="P137" s="95">
        <v>1</v>
      </c>
      <c r="Q137" s="96">
        <v>1</v>
      </c>
      <c r="R137" s="95">
        <v>1</v>
      </c>
      <c r="S137" s="96"/>
      <c r="T137" s="95"/>
      <c r="U137" s="96"/>
      <c r="V137" s="95"/>
      <c r="W137" s="96">
        <v>1</v>
      </c>
      <c r="X137" s="95"/>
      <c r="Y137" s="96"/>
      <c r="Z137" s="95"/>
      <c r="AA137" s="96"/>
      <c r="AB137" s="95"/>
      <c r="AC137" s="96"/>
      <c r="AD137" s="95"/>
      <c r="AE137" s="96"/>
      <c r="AF137" s="95"/>
      <c r="AG137" s="96"/>
      <c r="AH137" s="95"/>
      <c r="AI137" s="96"/>
      <c r="AJ137" s="95"/>
      <c r="AK137" s="96"/>
      <c r="AL137" s="95"/>
      <c r="AM137" s="99"/>
      <c r="AN137" s="100">
        <v>5</v>
      </c>
      <c r="AO137" s="101">
        <v>0</v>
      </c>
      <c r="AP137" s="101">
        <v>0</v>
      </c>
      <c r="AQ137" s="101">
        <v>0</v>
      </c>
      <c r="AR137" s="97">
        <v>0</v>
      </c>
      <c r="AS137" t="str">
        <f>CA137&amp;CB137&amp;CC137&amp;CD137&amp;CE137&amp;CF137&amp;CG137</f>
        <v/>
      </c>
      <c r="CA137" s="29" t="str">
        <f t="shared" si="50"/>
        <v/>
      </c>
      <c r="CB137" s="29" t="str">
        <f t="shared" si="51"/>
        <v/>
      </c>
      <c r="CC137" s="29" t="str">
        <f t="shared" si="52"/>
        <v/>
      </c>
      <c r="CD137" s="29" t="str">
        <f t="shared" si="53"/>
        <v/>
      </c>
      <c r="CE137" s="29" t="str">
        <f t="shared" si="54"/>
        <v/>
      </c>
      <c r="CK137" s="30">
        <f>IF(AND(C137&gt;0,AN137=""),1,IF(AN137&gt;C137,1,0))</f>
        <v>0</v>
      </c>
      <c r="CL137" s="30">
        <f>IF(AND(C137&gt;0,AO137=""),1,IF(AO137&gt;C137,1,0))</f>
        <v>0</v>
      </c>
      <c r="CM137" s="30">
        <f>IF(AND(C137&gt;0,AP137=""),1,IF(AP137&gt;C137,1,0))</f>
        <v>0</v>
      </c>
      <c r="CN137" s="30">
        <f>IF(AND(C137&gt;0,AQ137=""),1,IF(AQ137&gt;C137,1,0))</f>
        <v>0</v>
      </c>
      <c r="CO137" s="30">
        <f>IF(AND(C137&gt;0,AR137=""),1,IF(AR137&gt;C137,1,0))</f>
        <v>0</v>
      </c>
    </row>
    <row r="138" spans="1:93" x14ac:dyDescent="0.25">
      <c r="A138" s="1047"/>
      <c r="B138" s="55" t="s">
        <v>48</v>
      </c>
      <c r="C138" s="56">
        <f>SUM(D138+E138)</f>
        <v>87</v>
      </c>
      <c r="D138" s="57">
        <f t="shared" si="49"/>
        <v>35</v>
      </c>
      <c r="E138" s="58">
        <f t="shared" si="49"/>
        <v>52</v>
      </c>
      <c r="F138" s="59">
        <f>SUM(F135:F137)</f>
        <v>0</v>
      </c>
      <c r="G138" s="60">
        <f t="shared" ref="G138:AR138" si="55">SUM(G135:G137)</f>
        <v>1</v>
      </c>
      <c r="H138" s="59">
        <f t="shared" si="55"/>
        <v>2</v>
      </c>
      <c r="I138" s="60">
        <f t="shared" si="55"/>
        <v>2</v>
      </c>
      <c r="J138" s="59">
        <f t="shared" si="55"/>
        <v>5</v>
      </c>
      <c r="K138" s="61">
        <f t="shared" si="55"/>
        <v>7</v>
      </c>
      <c r="L138" s="59">
        <f t="shared" si="55"/>
        <v>3</v>
      </c>
      <c r="M138" s="61">
        <f t="shared" si="55"/>
        <v>13</v>
      </c>
      <c r="N138" s="59">
        <f t="shared" si="55"/>
        <v>2</v>
      </c>
      <c r="O138" s="61">
        <f t="shared" si="55"/>
        <v>4</v>
      </c>
      <c r="P138" s="59">
        <f t="shared" si="55"/>
        <v>7</v>
      </c>
      <c r="Q138" s="61">
        <f t="shared" si="55"/>
        <v>2</v>
      </c>
      <c r="R138" s="59">
        <f t="shared" si="55"/>
        <v>3</v>
      </c>
      <c r="S138" s="61">
        <f t="shared" si="55"/>
        <v>7</v>
      </c>
      <c r="T138" s="59">
        <f t="shared" si="55"/>
        <v>0</v>
      </c>
      <c r="U138" s="61">
        <f t="shared" si="55"/>
        <v>4</v>
      </c>
      <c r="V138" s="59">
        <f t="shared" si="55"/>
        <v>4</v>
      </c>
      <c r="W138" s="61">
        <f t="shared" si="55"/>
        <v>7</v>
      </c>
      <c r="X138" s="59">
        <f t="shared" si="55"/>
        <v>4</v>
      </c>
      <c r="Y138" s="61">
        <f t="shared" si="55"/>
        <v>0</v>
      </c>
      <c r="Z138" s="59">
        <f t="shared" si="55"/>
        <v>5</v>
      </c>
      <c r="AA138" s="61">
        <f t="shared" si="55"/>
        <v>0</v>
      </c>
      <c r="AB138" s="59">
        <f t="shared" si="55"/>
        <v>0</v>
      </c>
      <c r="AC138" s="61">
        <f t="shared" si="55"/>
        <v>2</v>
      </c>
      <c r="AD138" s="59">
        <f t="shared" si="55"/>
        <v>0</v>
      </c>
      <c r="AE138" s="61">
        <f t="shared" si="55"/>
        <v>3</v>
      </c>
      <c r="AF138" s="59">
        <f t="shared" si="55"/>
        <v>0</v>
      </c>
      <c r="AG138" s="61">
        <f t="shared" si="55"/>
        <v>0</v>
      </c>
      <c r="AH138" s="59">
        <f t="shared" si="55"/>
        <v>0</v>
      </c>
      <c r="AI138" s="61">
        <f t="shared" si="55"/>
        <v>0</v>
      </c>
      <c r="AJ138" s="59">
        <f t="shared" si="55"/>
        <v>0</v>
      </c>
      <c r="AK138" s="61">
        <f t="shared" si="55"/>
        <v>0</v>
      </c>
      <c r="AL138" s="62">
        <f t="shared" si="55"/>
        <v>0</v>
      </c>
      <c r="AM138" s="63">
        <f t="shared" si="55"/>
        <v>0</v>
      </c>
      <c r="AN138" s="64">
        <f t="shared" si="55"/>
        <v>87</v>
      </c>
      <c r="AO138" s="65">
        <f t="shared" si="55"/>
        <v>0</v>
      </c>
      <c r="AP138" s="65">
        <f>SUM(AP135:AP137)</f>
        <v>0</v>
      </c>
      <c r="AQ138" s="65">
        <f t="shared" si="55"/>
        <v>0</v>
      </c>
      <c r="AR138" s="60">
        <f t="shared" si="55"/>
        <v>0</v>
      </c>
    </row>
    <row r="139" spans="1:93" s="11" customFormat="1" ht="18" customHeight="1" x14ac:dyDescent="0.2">
      <c r="A139" s="707" t="s">
        <v>169</v>
      </c>
      <c r="B139" s="707"/>
      <c r="C139" s="707"/>
      <c r="D139" s="707"/>
      <c r="E139" s="707"/>
      <c r="F139" s="707"/>
      <c r="G139" s="707"/>
      <c r="H139" s="588"/>
      <c r="I139" s="10"/>
    </row>
    <row r="140" spans="1:93" ht="15" customHeight="1" x14ac:dyDescent="0.25">
      <c r="A140" s="752" t="s">
        <v>170</v>
      </c>
      <c r="B140" s="767" t="s">
        <v>171</v>
      </c>
      <c r="C140" s="831"/>
      <c r="D140" s="831"/>
      <c r="E140" s="831"/>
      <c r="F140" s="768"/>
      <c r="G140" s="839" t="s">
        <v>172</v>
      </c>
      <c r="H140" s="842" t="s">
        <v>173</v>
      </c>
      <c r="I140" s="829"/>
    </row>
    <row r="141" spans="1:93" ht="15" customHeight="1" x14ac:dyDescent="0.25">
      <c r="A141" s="753"/>
      <c r="B141" s="783" t="s">
        <v>48</v>
      </c>
      <c r="C141" s="767" t="s">
        <v>174</v>
      </c>
      <c r="D141" s="831"/>
      <c r="E141" s="831"/>
      <c r="F141" s="768"/>
      <c r="G141" s="840"/>
      <c r="H141" s="1049"/>
      <c r="I141" s="829"/>
    </row>
    <row r="142" spans="1:93" ht="31.5" x14ac:dyDescent="0.25">
      <c r="A142" s="1041"/>
      <c r="B142" s="1050"/>
      <c r="C142" s="15" t="s">
        <v>175</v>
      </c>
      <c r="D142" s="160" t="s">
        <v>176</v>
      </c>
      <c r="E142" s="106" t="s">
        <v>177</v>
      </c>
      <c r="F142" s="293" t="s">
        <v>178</v>
      </c>
      <c r="G142" s="1048"/>
      <c r="H142" s="309" t="s">
        <v>179</v>
      </c>
      <c r="I142" s="107" t="s">
        <v>172</v>
      </c>
    </row>
    <row r="143" spans="1:93" ht="15" customHeight="1" x14ac:dyDescent="0.25">
      <c r="A143" s="310" t="s">
        <v>180</v>
      </c>
      <c r="B143" s="311">
        <f>SUM(C143:F143)+H143</f>
        <v>0</v>
      </c>
      <c r="C143" s="35"/>
      <c r="D143" s="42"/>
      <c r="E143" s="41"/>
      <c r="F143" s="37"/>
      <c r="G143" s="38"/>
      <c r="H143" s="40">
        <v>0</v>
      </c>
      <c r="I143" s="36"/>
    </row>
    <row r="144" spans="1:93" ht="15" customHeight="1" x14ac:dyDescent="0.25">
      <c r="A144" s="310" t="s">
        <v>16</v>
      </c>
      <c r="B144" s="311">
        <f t="shared" ref="B144:B148" si="56">SUM(C144:F144)+H144</f>
        <v>2</v>
      </c>
      <c r="C144" s="35"/>
      <c r="D144" s="42"/>
      <c r="E144" s="41"/>
      <c r="F144" s="37"/>
      <c r="G144" s="38"/>
      <c r="H144" s="40">
        <v>2</v>
      </c>
      <c r="I144" s="36"/>
    </row>
    <row r="145" spans="1:95" ht="15" customHeight="1" x14ac:dyDescent="0.25">
      <c r="A145" s="312" t="s">
        <v>17</v>
      </c>
      <c r="B145" s="311">
        <f>SUM(C145:F145)+H145</f>
        <v>5</v>
      </c>
      <c r="C145" s="35"/>
      <c r="D145" s="42"/>
      <c r="E145" s="41"/>
      <c r="F145" s="37"/>
      <c r="G145" s="38"/>
      <c r="H145" s="40">
        <v>5</v>
      </c>
      <c r="I145" s="36"/>
    </row>
    <row r="146" spans="1:95" ht="15" customHeight="1" x14ac:dyDescent="0.25">
      <c r="A146" s="312" t="s">
        <v>18</v>
      </c>
      <c r="B146" s="311">
        <f t="shared" si="56"/>
        <v>2</v>
      </c>
      <c r="C146" s="35"/>
      <c r="D146" s="42"/>
      <c r="E146" s="41"/>
      <c r="F146" s="37"/>
      <c r="G146" s="38"/>
      <c r="H146" s="40">
        <v>2</v>
      </c>
      <c r="I146" s="36"/>
    </row>
    <row r="147" spans="1:95" ht="15" customHeight="1" x14ac:dyDescent="0.25">
      <c r="A147" s="310" t="s">
        <v>19</v>
      </c>
      <c r="B147" s="311">
        <f>SUM(C147:F147)+H147</f>
        <v>0</v>
      </c>
      <c r="C147" s="35"/>
      <c r="D147" s="42"/>
      <c r="E147" s="41"/>
      <c r="F147" s="37"/>
      <c r="G147" s="38"/>
      <c r="H147" s="40">
        <v>0</v>
      </c>
      <c r="I147" s="36"/>
    </row>
    <row r="148" spans="1:95" ht="15" customHeight="1" x14ac:dyDescent="0.25">
      <c r="A148" s="310" t="s">
        <v>181</v>
      </c>
      <c r="B148" s="311">
        <f t="shared" si="56"/>
        <v>4</v>
      </c>
      <c r="C148" s="35"/>
      <c r="D148" s="42"/>
      <c r="E148" s="41"/>
      <c r="F148" s="37"/>
      <c r="G148" s="38"/>
      <c r="H148" s="40">
        <v>4</v>
      </c>
      <c r="I148" s="36"/>
    </row>
    <row r="149" spans="1:95" ht="15" customHeight="1" x14ac:dyDescent="0.25">
      <c r="A149" s="313" t="s">
        <v>182</v>
      </c>
      <c r="B149" s="314">
        <f>SUM(C149:F149)+H149</f>
        <v>0</v>
      </c>
      <c r="C149" s="46"/>
      <c r="D149" s="53"/>
      <c r="E149" s="52"/>
      <c r="F149" s="48"/>
      <c r="G149" s="49"/>
      <c r="H149" s="51">
        <v>0</v>
      </c>
      <c r="I149" s="47"/>
    </row>
    <row r="150" spans="1:95" ht="15" customHeight="1" x14ac:dyDescent="0.25">
      <c r="A150" s="708" t="s">
        <v>31</v>
      </c>
      <c r="B150" s="316">
        <f>SUM(C150:F150)+H150</f>
        <v>0</v>
      </c>
      <c r="C150" s="95"/>
      <c r="D150" s="102"/>
      <c r="E150" s="101"/>
      <c r="F150" s="96"/>
      <c r="G150" s="98"/>
      <c r="H150" s="100">
        <v>0</v>
      </c>
      <c r="I150" s="97"/>
    </row>
    <row r="151" spans="1:95" ht="18" customHeight="1" x14ac:dyDescent="0.25">
      <c r="A151" s="1" t="s">
        <v>183</v>
      </c>
    </row>
    <row r="152" spans="1:95" s="11" customFormat="1" ht="18" customHeight="1" x14ac:dyDescent="0.2">
      <c r="A152" s="709" t="s">
        <v>184</v>
      </c>
      <c r="B152" s="8"/>
      <c r="C152" s="8"/>
    </row>
    <row r="153" spans="1:95" ht="21" x14ac:dyDescent="0.25">
      <c r="A153" s="318" t="s">
        <v>185</v>
      </c>
      <c r="B153" s="319" t="s">
        <v>186</v>
      </c>
      <c r="C153" s="319" t="s">
        <v>187</v>
      </c>
    </row>
    <row r="154" spans="1:95" ht="21" x14ac:dyDescent="0.25">
      <c r="A154" s="320" t="s">
        <v>188</v>
      </c>
      <c r="B154" s="36"/>
      <c r="C154" s="146"/>
    </row>
    <row r="155" spans="1:95" x14ac:dyDescent="0.25">
      <c r="A155" s="321" t="s">
        <v>189</v>
      </c>
      <c r="B155" s="97"/>
      <c r="C155" s="117"/>
    </row>
    <row r="156" spans="1:95" s="11" customFormat="1" ht="18" customHeight="1" x14ac:dyDescent="0.2">
      <c r="A156" s="1046" t="s">
        <v>190</v>
      </c>
      <c r="B156" s="1046"/>
      <c r="C156" s="1046"/>
      <c r="D156" s="1046"/>
      <c r="E156" s="1046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10"/>
      <c r="Q156" s="10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</row>
    <row r="157" spans="1:95" x14ac:dyDescent="0.25">
      <c r="A157" s="752" t="s">
        <v>3</v>
      </c>
      <c r="B157" s="752" t="s">
        <v>4</v>
      </c>
      <c r="C157" s="755" t="s">
        <v>191</v>
      </c>
      <c r="D157" s="756"/>
      <c r="E157" s="757"/>
      <c r="F157" s="829" t="s">
        <v>6</v>
      </c>
      <c r="G157" s="829"/>
      <c r="H157" s="829"/>
      <c r="I157" s="829"/>
      <c r="J157" s="829"/>
      <c r="K157" s="829"/>
      <c r="L157" s="829"/>
      <c r="M157" s="835"/>
      <c r="N157" s="764" t="s">
        <v>192</v>
      </c>
      <c r="O157" s="776" t="s">
        <v>193</v>
      </c>
      <c r="P157" s="776" t="s">
        <v>194</v>
      </c>
      <c r="Q157" s="850" t="s">
        <v>195</v>
      </c>
      <c r="R157" s="764" t="s">
        <v>7</v>
      </c>
      <c r="S157" s="776" t="s">
        <v>9</v>
      </c>
      <c r="T157" s="776" t="s">
        <v>196</v>
      </c>
      <c r="U157" s="776" t="s">
        <v>10</v>
      </c>
      <c r="V157" s="757" t="s">
        <v>11</v>
      </c>
      <c r="W157" s="761" t="s">
        <v>197</v>
      </c>
      <c r="X157" s="775"/>
    </row>
    <row r="158" spans="1:95" x14ac:dyDescent="0.25">
      <c r="A158" s="753"/>
      <c r="B158" s="753"/>
      <c r="C158" s="1042"/>
      <c r="D158" s="1017"/>
      <c r="E158" s="1028"/>
      <c r="F158" s="829" t="s">
        <v>198</v>
      </c>
      <c r="G158" s="829"/>
      <c r="H158" s="829" t="s">
        <v>199</v>
      </c>
      <c r="I158" s="829"/>
      <c r="J158" s="829" t="s">
        <v>200</v>
      </c>
      <c r="K158" s="829"/>
      <c r="L158" s="829" t="s">
        <v>201</v>
      </c>
      <c r="M158" s="835"/>
      <c r="N158" s="765"/>
      <c r="O158" s="777"/>
      <c r="P158" s="777"/>
      <c r="Q158" s="851"/>
      <c r="R158" s="765"/>
      <c r="S158" s="777"/>
      <c r="T158" s="777"/>
      <c r="U158" s="777"/>
      <c r="V158" s="779"/>
      <c r="W158" s="848" t="s">
        <v>32</v>
      </c>
      <c r="X158" s="757" t="s">
        <v>33</v>
      </c>
    </row>
    <row r="159" spans="1:95" ht="23.25" customHeight="1" x14ac:dyDescent="0.25">
      <c r="A159" s="1041"/>
      <c r="B159" s="1041"/>
      <c r="C159" s="12" t="s">
        <v>34</v>
      </c>
      <c r="D159" s="13" t="s">
        <v>35</v>
      </c>
      <c r="E159" s="14" t="s">
        <v>36</v>
      </c>
      <c r="F159" s="15" t="s">
        <v>35</v>
      </c>
      <c r="G159" s="107" t="s">
        <v>36</v>
      </c>
      <c r="H159" s="15" t="s">
        <v>35</v>
      </c>
      <c r="I159" s="107" t="s">
        <v>36</v>
      </c>
      <c r="J159" s="15" t="s">
        <v>35</v>
      </c>
      <c r="K159" s="107" t="s">
        <v>36</v>
      </c>
      <c r="L159" s="15" t="s">
        <v>35</v>
      </c>
      <c r="M159" s="109" t="s">
        <v>36</v>
      </c>
      <c r="N159" s="766"/>
      <c r="O159" s="778"/>
      <c r="P159" s="778"/>
      <c r="Q159" s="1053"/>
      <c r="R159" s="766"/>
      <c r="S159" s="778"/>
      <c r="T159" s="778"/>
      <c r="U159" s="778"/>
      <c r="V159" s="1028"/>
      <c r="W159" s="1052"/>
      <c r="X159" s="1028"/>
    </row>
    <row r="160" spans="1:95" x14ac:dyDescent="0.25">
      <c r="A160" s="845" t="s">
        <v>202</v>
      </c>
      <c r="B160" s="17" t="s">
        <v>38</v>
      </c>
      <c r="C160" s="18">
        <f>SUM(D160:E160)</f>
        <v>0</v>
      </c>
      <c r="D160" s="19">
        <f>SUM(F160+H160+J160+L160)</f>
        <v>0</v>
      </c>
      <c r="E160" s="322">
        <f>SUM(G160+I160+K160+M160)</f>
        <v>0</v>
      </c>
      <c r="F160" s="21"/>
      <c r="G160" s="28"/>
      <c r="H160" s="21"/>
      <c r="I160" s="28"/>
      <c r="J160" s="21"/>
      <c r="K160" s="28"/>
      <c r="L160" s="21"/>
      <c r="M160" s="323"/>
      <c r="N160" s="26"/>
      <c r="O160" s="27"/>
      <c r="P160" s="27"/>
      <c r="Q160" s="323"/>
      <c r="R160" s="26"/>
      <c r="S160" s="27"/>
      <c r="T160" s="27"/>
      <c r="U160" s="27"/>
      <c r="V160" s="22"/>
      <c r="W160" s="21"/>
      <c r="X160" s="22"/>
      <c r="Y160" t="str">
        <f>CA160&amp;CB160&amp;CC160&amp;CD160&amp;CE160&amp;CF160&amp;CG160</f>
        <v/>
      </c>
      <c r="CA160" s="29" t="str">
        <f>IF(AND($C160&gt;0,R160="")," * No olvide digitar la variable Beneficiarios. Digite cero si no tiene.",IF(R160&gt;$C160," * La variable Beneficiarios no puede ser mayor al Total Ambos Sexos.",""))</f>
        <v/>
      </c>
      <c r="CB160" s="29" t="str">
        <f>IF(AND($C160&gt;0,S160="")," * No olvide digitar la variable Niños, Niñas, Adolescentes y Jóvenes Mejor Niñez. Digite cero si no tiene.",IF(S160&gt;$C160," * La variable Niños, Niñas, Adolescentes y Jóvenes Mejor Niñez no puede ser mayor al Total Ambos Sexos.",""))</f>
        <v/>
      </c>
      <c r="CC160" s="29" t="str">
        <f>IF(AND($C160&gt;0,T160="")," * No olvide digitar la variable Niños, Niñas, Adolescentes y Jóvenes SENAME. Digite cero si no tiene.",IF(T160&gt;$C160," * La variable Niños, Niñas, Adolescentes y Jóvenes SENAME no puede ser mayor al Total Ambos Sexos.",""))</f>
        <v/>
      </c>
      <c r="CD160" s="29" t="str">
        <f>IF(AND($C160&gt;0,U160="")," * No olvide digitar la variable Pueblos Originarios. Digite cero si no tiene.",IF(U160&gt;$C160," * La variable Pueblos Originarios no puede ser mayor al Total Ambos Sexos.",""))</f>
        <v/>
      </c>
      <c r="CE160" s="29" t="str">
        <f>IF(AND($C160&gt;0,V160="")," * No olvide digitar la variable Migrantes. Digite cero si no tiene.",IF(V160&gt;$C160," * La variable Migrantes no puede ser mayor al Total Ambos Sexos.",""))</f>
        <v/>
      </c>
      <c r="CF160" s="29" t="str">
        <f>IF(AND($E160&gt;0,OR(W160=""))," * No olvide digitar la variable Trans (Masculino). Digite cero si no tiene.",IF((W160)&gt;$E160," * La variable Trans (Masculino) no puede ser mayor al Total Mujeres.",""))</f>
        <v/>
      </c>
      <c r="CG160" s="29" t="str">
        <f>IF(AND($D160&gt;0,OR(X160=""))," * No olvide digitar la variable Trans (Femenino). Digite cero si no tiene.",IF((X160)&gt;$D160," * La variable Trans (Femenino) no puede ser mayor al Total Hombres.",""))</f>
        <v/>
      </c>
      <c r="CK160" s="30">
        <f>IF(AND(C160&gt;0,R160=""),1,IF(R160&gt;C160,1,0))</f>
        <v>0</v>
      </c>
      <c r="CL160" s="30">
        <f>IF(AND(C160&gt;0,S160=""),1,IF(S160&gt;C160,1,0))</f>
        <v>0</v>
      </c>
      <c r="CM160" s="30">
        <f>IF(AND(C160&gt;0,T160=""),1,IF(T160&gt;C160,1,0))</f>
        <v>0</v>
      </c>
      <c r="CN160" s="30">
        <f>IF(AND(C160&gt;0,U160=""),1,IF(U160&gt;C160,1,0))</f>
        <v>0</v>
      </c>
      <c r="CO160" s="30">
        <f>IF(AND(C160&gt;0,V160=""),1,IF(V160&gt;C160,1,0))</f>
        <v>0</v>
      </c>
      <c r="CP160" s="30">
        <f>IF(AND(E160&gt;0,OR(W160="")),1,IF((W160)&gt;E160,1,0))</f>
        <v>0</v>
      </c>
      <c r="CQ160" s="30">
        <f>IF(AND(D160&gt;0,OR(X160="")),1,IF((X160)&gt;D160,1,0))</f>
        <v>0</v>
      </c>
    </row>
    <row r="161" spans="1:95" x14ac:dyDescent="0.25">
      <c r="A161" s="845"/>
      <c r="B161" s="31" t="s">
        <v>203</v>
      </c>
      <c r="C161" s="32">
        <f t="shared" ref="C161:C162" si="57">SUM(D161:E161)</f>
        <v>0</v>
      </c>
      <c r="D161" s="33">
        <f>SUM(F161+H161+J161+L161)</f>
        <v>0</v>
      </c>
      <c r="E161" s="324">
        <f t="shared" ref="E161:E162" si="58">SUM(G161+I161+K161+M161)</f>
        <v>0</v>
      </c>
      <c r="F161" s="35"/>
      <c r="G161" s="42"/>
      <c r="H161" s="35"/>
      <c r="I161" s="42"/>
      <c r="J161" s="35"/>
      <c r="K161" s="42"/>
      <c r="L161" s="35"/>
      <c r="M161" s="325"/>
      <c r="N161" s="40"/>
      <c r="O161" s="41"/>
      <c r="P161" s="41"/>
      <c r="Q161" s="325"/>
      <c r="R161" s="40"/>
      <c r="S161" s="41"/>
      <c r="T161" s="41"/>
      <c r="U161" s="41"/>
      <c r="V161" s="36"/>
      <c r="W161" s="35"/>
      <c r="X161" s="36"/>
      <c r="Y161" t="str">
        <f>CA161&amp;CB161&amp;CC161&amp;CD161&amp;CE161&amp;CF161&amp;CG161</f>
        <v/>
      </c>
      <c r="CA161" s="29" t="str">
        <f t="shared" ref="CA161:CA162" si="59">IF(AND($C161&gt;0,R161="")," * No olvide digitar la variable Beneficiarios. Digite cero si no tiene.",IF(R161&gt;$C161," * La variable Beneficiarios no puede ser mayor al Total Ambos Sexos.",""))</f>
        <v/>
      </c>
      <c r="CB161" s="29" t="str">
        <f t="shared" ref="CB161:CB162" si="60">IF(AND($C161&gt;0,S161="")," * No olvide digitar la variable Niños, Niñas, Adolescentes y Jóvenes Mejor Niñez. Digite cero si no tiene.",IF(S161&gt;$C161," * La variable Niños, Niñas, Adolescentes y Jóvenes Mejor Niñez no puede ser mayor al Total Ambos Sexos.",""))</f>
        <v/>
      </c>
      <c r="CC161" s="29" t="str">
        <f t="shared" ref="CC161:CC162" si="61">IF(AND($C161&gt;0,T161="")," * No olvide digitar la variable Niños, Niñas, Adolescentes y Jóvenes SENAME. Digite cero si no tiene.",IF(T161&gt;$C161," * La variable Niños, Niñas, Adolescentes y Jóvenes SENAME no puede ser mayor al Total Ambos Sexos.",""))</f>
        <v/>
      </c>
      <c r="CD161" s="29" t="str">
        <f t="shared" ref="CD161:CD162" si="62">IF(AND($C161&gt;0,U161="")," * No olvide digitar la variable Pueblos Originarios. Digite cero si no tiene.",IF(U161&gt;$C161," * La variable Pueblos Originarios no puede ser mayor al Total Ambos Sexos.",""))</f>
        <v/>
      </c>
      <c r="CE161" s="29" t="str">
        <f t="shared" ref="CE161:CE162" si="63">IF(AND($C161&gt;0,V161="")," * No olvide digitar la variable Migrantes. Digite cero si no tiene.",IF(V161&gt;$C161," * La variable Migrantes no puede ser mayor al Total Ambos Sexos.",""))</f>
        <v/>
      </c>
      <c r="CF161" s="29" t="str">
        <f t="shared" ref="CF161:CF162" si="64">IF(AND($E161&gt;0,OR(W161=""))," * No olvide digitar la variable Trans (Masculino). Digite cero si no tiene.",IF((W161)&gt;$E161," * La variable Trans (Masculino) no puede ser mayor al Total Mujeres.",""))</f>
        <v/>
      </c>
      <c r="CG161" s="29" t="str">
        <f t="shared" ref="CG161:CG162" si="65">IF(AND($D161&gt;0,OR(X161=""))," * No olvide digitar la variable Trans (Femenino). Digite cero si no tiene.",IF((X161)&gt;$D161," * La variable Trans (Femenino) no puede ser mayor al Total Hombres.",""))</f>
        <v/>
      </c>
      <c r="CK161" s="30">
        <f>IF(AND(C161&gt;0,R161=""),1,IF(R161&gt;C161,1,0))</f>
        <v>0</v>
      </c>
      <c r="CL161" s="30">
        <f>IF(AND(C161&gt;0,S161=""),1,IF(S161&gt;C161,1,0))</f>
        <v>0</v>
      </c>
      <c r="CM161" s="30">
        <f>IF(AND(C161&gt;0,T161=""),1,IF(T161&gt;C161,1,0))</f>
        <v>0</v>
      </c>
      <c r="CN161" s="30">
        <f>IF(AND(C161&gt;0,U161=""),1,IF(U161&gt;C161,1,0))</f>
        <v>0</v>
      </c>
      <c r="CO161" s="30">
        <f>IF(AND(C161&gt;0,V161=""),1,IF(V161&gt;C161,1,0))</f>
        <v>0</v>
      </c>
      <c r="CP161" s="30">
        <f>IF(AND(E161&gt;0,OR(W161="")),1,IF((W161)&gt;E161,1,0))</f>
        <v>0</v>
      </c>
      <c r="CQ161" s="30">
        <f>IF(AND(D161&gt;0,OR(X161="")),1,IF((X161)&gt;D161,1,0))</f>
        <v>0</v>
      </c>
    </row>
    <row r="162" spans="1:95" x14ac:dyDescent="0.25">
      <c r="A162" s="845"/>
      <c r="B162" s="31" t="s">
        <v>176</v>
      </c>
      <c r="C162" s="186">
        <f t="shared" si="57"/>
        <v>0</v>
      </c>
      <c r="D162" s="54">
        <f>SUM(F162+H162+J162+L162)</f>
        <v>0</v>
      </c>
      <c r="E162" s="326">
        <f t="shared" si="58"/>
        <v>0</v>
      </c>
      <c r="F162" s="35"/>
      <c r="G162" s="42"/>
      <c r="H162" s="35"/>
      <c r="I162" s="42"/>
      <c r="J162" s="35"/>
      <c r="K162" s="42"/>
      <c r="L162" s="35"/>
      <c r="M162" s="325"/>
      <c r="N162" s="40"/>
      <c r="O162" s="41"/>
      <c r="P162" s="41"/>
      <c r="Q162" s="325"/>
      <c r="R162" s="40"/>
      <c r="S162" s="41"/>
      <c r="T162" s="41"/>
      <c r="U162" s="41"/>
      <c r="V162" s="36"/>
      <c r="W162" s="35"/>
      <c r="X162" s="36"/>
      <c r="Y162" t="str">
        <f>CA162&amp;CB162&amp;CC162&amp;CD162&amp;CE162&amp;CF162&amp;CG162</f>
        <v/>
      </c>
      <c r="CA162" s="29" t="str">
        <f t="shared" si="59"/>
        <v/>
      </c>
      <c r="CB162" s="29" t="str">
        <f t="shared" si="60"/>
        <v/>
      </c>
      <c r="CC162" s="29" t="str">
        <f t="shared" si="61"/>
        <v/>
      </c>
      <c r="CD162" s="29" t="str">
        <f t="shared" si="62"/>
        <v/>
      </c>
      <c r="CE162" s="29" t="str">
        <f t="shared" si="63"/>
        <v/>
      </c>
      <c r="CF162" s="29" t="str">
        <f t="shared" si="64"/>
        <v/>
      </c>
      <c r="CG162" s="29" t="str">
        <f t="shared" si="65"/>
        <v/>
      </c>
      <c r="CK162" s="30">
        <f>IF(AND(C162&gt;0,R162=""),1,IF(R162&gt;C162,1,0))</f>
        <v>0</v>
      </c>
      <c r="CL162" s="30">
        <f>IF(AND(C162&gt;0,S162=""),1,IF(S162&gt;C162,1,0))</f>
        <v>0</v>
      </c>
      <c r="CM162" s="30">
        <f>IF(AND(C162&gt;0,T162=""),1,IF(T162&gt;C162,1,0))</f>
        <v>0</v>
      </c>
      <c r="CN162" s="30">
        <f>IF(AND(C162&gt;0,U162=""),1,IF(U162&gt;C162,1,0))</f>
        <v>0</v>
      </c>
      <c r="CO162" s="30">
        <f>IF(AND(C162&gt;0,V162=""),1,IF(V162&gt;C162,1,0))</f>
        <v>0</v>
      </c>
      <c r="CP162" s="30">
        <f>IF(AND(E162&gt;0,OR(W162="")),1,IF((W162)&gt;E162,1,0))</f>
        <v>0</v>
      </c>
      <c r="CQ162" s="30">
        <f>IF(AND(D162&gt;0,OR(X162="")),1,IF((X162)&gt;D162,1,0))</f>
        <v>0</v>
      </c>
    </row>
    <row r="163" spans="1:95" x14ac:dyDescent="0.25">
      <c r="A163" s="710"/>
      <c r="B163" s="55" t="s">
        <v>48</v>
      </c>
      <c r="C163" s="56">
        <f>SUM(C160:C162)</f>
        <v>0</v>
      </c>
      <c r="D163" s="57">
        <f t="shared" ref="D163:Q163" si="66">SUM(D160:D162)</f>
        <v>0</v>
      </c>
      <c r="E163" s="328">
        <f t="shared" si="66"/>
        <v>0</v>
      </c>
      <c r="F163" s="59">
        <f t="shared" si="66"/>
        <v>0</v>
      </c>
      <c r="G163" s="66">
        <f t="shared" si="66"/>
        <v>0</v>
      </c>
      <c r="H163" s="59">
        <f t="shared" si="66"/>
        <v>0</v>
      </c>
      <c r="I163" s="66">
        <f t="shared" si="66"/>
        <v>0</v>
      </c>
      <c r="J163" s="59">
        <f t="shared" si="66"/>
        <v>0</v>
      </c>
      <c r="K163" s="66">
        <f t="shared" si="66"/>
        <v>0</v>
      </c>
      <c r="L163" s="59">
        <f t="shared" si="66"/>
        <v>0</v>
      </c>
      <c r="M163" s="123">
        <f t="shared" si="66"/>
        <v>0</v>
      </c>
      <c r="N163" s="64">
        <f t="shared" si="66"/>
        <v>0</v>
      </c>
      <c r="O163" s="65">
        <f t="shared" si="66"/>
        <v>0</v>
      </c>
      <c r="P163" s="65">
        <f t="shared" si="66"/>
        <v>0</v>
      </c>
      <c r="Q163" s="123">
        <f t="shared" si="66"/>
        <v>0</v>
      </c>
      <c r="R163" s="64">
        <f>SUM(R160:R162)</f>
        <v>0</v>
      </c>
      <c r="S163" s="65">
        <f t="shared" ref="S163:X163" si="67">SUM(S160:S162)</f>
        <v>0</v>
      </c>
      <c r="T163" s="65">
        <f t="shared" si="67"/>
        <v>0</v>
      </c>
      <c r="U163" s="65">
        <f t="shared" si="67"/>
        <v>0</v>
      </c>
      <c r="V163" s="60">
        <f t="shared" si="67"/>
        <v>0</v>
      </c>
      <c r="W163" s="59">
        <f t="shared" si="67"/>
        <v>0</v>
      </c>
      <c r="X163" s="60">
        <f t="shared" si="67"/>
        <v>0</v>
      </c>
    </row>
    <row r="164" spans="1:95" x14ac:dyDescent="0.25">
      <c r="A164" s="845" t="s">
        <v>204</v>
      </c>
      <c r="B164" s="17" t="s">
        <v>38</v>
      </c>
      <c r="C164" s="283">
        <f>SUM(D164:E164)</f>
        <v>0</v>
      </c>
      <c r="D164" s="329">
        <f>SUM(F164+H164+J164+L164)</f>
        <v>0</v>
      </c>
      <c r="E164" s="330">
        <f>SUM(G164+I164+K164+M164)</f>
        <v>0</v>
      </c>
      <c r="F164" s="21"/>
      <c r="G164" s="28"/>
      <c r="H164" s="21"/>
      <c r="I164" s="28"/>
      <c r="J164" s="21"/>
      <c r="K164" s="28"/>
      <c r="L164" s="21"/>
      <c r="M164" s="323"/>
      <c r="N164" s="40"/>
      <c r="O164" s="41"/>
      <c r="P164" s="41"/>
      <c r="Q164" s="325"/>
      <c r="R164" s="40"/>
      <c r="S164" s="41"/>
      <c r="T164" s="41"/>
      <c r="U164" s="41"/>
      <c r="V164" s="36"/>
      <c r="W164" s="35"/>
      <c r="X164" s="36"/>
      <c r="Y164" t="str">
        <f>CA164&amp;CB164&amp;CC164&amp;CD164&amp;CE164&amp;CF164&amp;CG164</f>
        <v/>
      </c>
      <c r="CA164" s="29" t="str">
        <f t="shared" ref="CA164:CA166" si="68">IF(AND($C164&gt;0,R164="")," * No olvide digitar la variable Beneficiarios. Digite cero si no tiene.",IF(R164&gt;$C164," * La variable Beneficiarios no puede ser mayor al Total Ambos Sexos.",""))</f>
        <v/>
      </c>
      <c r="CB164" s="29" t="str">
        <f t="shared" ref="CB164:CB166" si="69">IF(AND($C164&gt;0,S164="")," * No olvide digitar la variable Niños, Niñas, Adolescentes y Jóvenes Mejor Niñez. Digite cero si no tiene.",IF(S164&gt;$C164," * La variable Niños, Niñas, Adolescentes y Jóvenes Mejor Niñez no puede ser mayor al Total Ambos Sexos.",""))</f>
        <v/>
      </c>
      <c r="CC164" s="29" t="str">
        <f t="shared" ref="CC164:CC166" si="70">IF(AND($C164&gt;0,T164="")," * No olvide digitar la variable Niños, Niñas, Adolescentes y Jóvenes SENAME. Digite cero si no tiene.",IF(T164&gt;$C164," * La variable Niños, Niñas, Adolescentes y Jóvenes SENAME no puede ser mayor al Total Ambos Sexos.",""))</f>
        <v/>
      </c>
      <c r="CD164" s="29" t="str">
        <f t="shared" ref="CD164:CD166" si="71">IF(AND($C164&gt;0,U164="")," * No olvide digitar la variable Pueblos Originarios. Digite cero si no tiene.",IF(U164&gt;$C164," * La variable Pueblos Originarios no puede ser mayor al Total Ambos Sexos.",""))</f>
        <v/>
      </c>
      <c r="CE164" s="29" t="str">
        <f t="shared" ref="CE164:CE166" si="72">IF(AND($C164&gt;0,V164="")," * No olvide digitar la variable Migrantes. Digite cero si no tiene.",IF(V164&gt;$C164," * La variable Migrantes no puede ser mayor al Total Ambos Sexos.",""))</f>
        <v/>
      </c>
      <c r="CF164" s="29" t="str">
        <f t="shared" ref="CF164:CF166" si="73">IF(AND($E164&gt;0,OR(W164=""))," * No olvide digitar la variable Trans (Masculino). Digite cero si no tiene.",IF((W164)&gt;$E164," * La variable Trans (Masculino) no puede ser mayor al Total Mujeres.",""))</f>
        <v/>
      </c>
      <c r="CG164" s="29" t="str">
        <f t="shared" ref="CG164:CG166" si="74">IF(AND($D164&gt;0,OR(X164=""))," * No olvide digitar la variable Trans (Femenino). Digite cero si no tiene.",IF((X164)&gt;$D164," * La variable Trans (Femenino) no puede ser mayor al Total Hombres.",""))</f>
        <v/>
      </c>
      <c r="CK164" s="30">
        <f>IF(AND(C164&gt;0,R164=""),1,IF(R164&gt;C164,1,0))</f>
        <v>0</v>
      </c>
      <c r="CL164" s="30">
        <f>IF(AND(C164&gt;0,S164=""),1,IF(S164&gt;C164,1,0))</f>
        <v>0</v>
      </c>
      <c r="CM164" s="30">
        <f>IF(AND(C164&gt;0,T164=""),1,IF(T164&gt;C164,1,0))</f>
        <v>0</v>
      </c>
      <c r="CN164" s="30">
        <f>IF(AND(C164&gt;0,U164=""),1,IF(U164&gt;C164,1,0))</f>
        <v>0</v>
      </c>
      <c r="CO164" s="30">
        <f>IF(AND(C164&gt;0,V164=""),1,IF(V164&gt;C164,1,0))</f>
        <v>0</v>
      </c>
      <c r="CP164" s="30">
        <f>IF(AND(E164&gt;0,OR(W164="")),1,IF((W164)&gt;E164,1,0))</f>
        <v>0</v>
      </c>
      <c r="CQ164" s="30">
        <f>IF(AND(D164&gt;0,OR(X164="")),1,IF((X164)&gt;D164,1,0))</f>
        <v>0</v>
      </c>
    </row>
    <row r="165" spans="1:95" x14ac:dyDescent="0.25">
      <c r="A165" s="845"/>
      <c r="B165" s="31" t="s">
        <v>203</v>
      </c>
      <c r="C165" s="32">
        <f t="shared" ref="C165" si="75">SUM(D165:E165)</f>
        <v>0</v>
      </c>
      <c r="D165" s="33">
        <f>SUM(F165+H165+J165+L165)</f>
        <v>0</v>
      </c>
      <c r="E165" s="324">
        <f t="shared" ref="E165:E167" si="76">SUM(G165+I165+K165+M165)</f>
        <v>0</v>
      </c>
      <c r="F165" s="35"/>
      <c r="G165" s="42"/>
      <c r="H165" s="35"/>
      <c r="I165" s="42"/>
      <c r="J165" s="35"/>
      <c r="K165" s="42"/>
      <c r="L165" s="35"/>
      <c r="M165" s="325"/>
      <c r="N165" s="40"/>
      <c r="O165" s="41"/>
      <c r="P165" s="41"/>
      <c r="Q165" s="325"/>
      <c r="R165" s="40"/>
      <c r="S165" s="41"/>
      <c r="T165" s="41"/>
      <c r="U165" s="41"/>
      <c r="V165" s="36"/>
      <c r="W165" s="35"/>
      <c r="X165" s="36"/>
      <c r="Y165" t="str">
        <f>CA165&amp;CB165&amp;CC165&amp;CD165&amp;CE165&amp;CF165&amp;CG165</f>
        <v/>
      </c>
      <c r="CA165" s="29" t="str">
        <f t="shared" si="68"/>
        <v/>
      </c>
      <c r="CB165" s="29" t="str">
        <f t="shared" si="69"/>
        <v/>
      </c>
      <c r="CC165" s="29" t="str">
        <f t="shared" si="70"/>
        <v/>
      </c>
      <c r="CD165" s="29" t="str">
        <f t="shared" si="71"/>
        <v/>
      </c>
      <c r="CE165" s="29" t="str">
        <f t="shared" si="72"/>
        <v/>
      </c>
      <c r="CF165" s="29" t="str">
        <f t="shared" si="73"/>
        <v/>
      </c>
      <c r="CG165" s="29" t="str">
        <f t="shared" si="74"/>
        <v/>
      </c>
      <c r="CK165" s="30">
        <f>IF(AND(C165&gt;0,R165=""),1,IF(R165&gt;C165,1,0))</f>
        <v>0</v>
      </c>
      <c r="CL165" s="30">
        <f>IF(AND(C165&gt;0,S165=""),1,IF(S165&gt;C165,1,0))</f>
        <v>0</v>
      </c>
      <c r="CM165" s="30">
        <f>IF(AND(C165&gt;0,T165=""),1,IF(T165&gt;C165,1,0))</f>
        <v>0</v>
      </c>
      <c r="CN165" s="30">
        <f>IF(AND(C165&gt;0,U165=""),1,IF(U165&gt;C165,1,0))</f>
        <v>0</v>
      </c>
      <c r="CO165" s="30">
        <f>IF(AND(C165&gt;0,V165=""),1,IF(V165&gt;C165,1,0))</f>
        <v>0</v>
      </c>
      <c r="CP165" s="30">
        <f>IF(AND(E165&gt;0,OR(W165="")),1,IF((W165)&gt;E165,1,0))</f>
        <v>0</v>
      </c>
      <c r="CQ165" s="30">
        <f>IF(AND(D165&gt;0,OR(X165="")),1,IF((X165)&gt;D165,1,0))</f>
        <v>0</v>
      </c>
    </row>
    <row r="166" spans="1:95" x14ac:dyDescent="0.25">
      <c r="A166" s="845"/>
      <c r="B166" s="31" t="s">
        <v>176</v>
      </c>
      <c r="C166" s="186">
        <f>SUM(D166:E166)</f>
        <v>0</v>
      </c>
      <c r="D166" s="54">
        <f>SUM(F166+H166+J166+L166)</f>
        <v>0</v>
      </c>
      <c r="E166" s="326">
        <f t="shared" si="76"/>
        <v>0</v>
      </c>
      <c r="F166" s="35"/>
      <c r="G166" s="42"/>
      <c r="H166" s="35"/>
      <c r="I166" s="42"/>
      <c r="J166" s="35"/>
      <c r="K166" s="42"/>
      <c r="L166" s="35"/>
      <c r="M166" s="325"/>
      <c r="N166" s="40"/>
      <c r="O166" s="41"/>
      <c r="P166" s="41"/>
      <c r="Q166" s="325"/>
      <c r="R166" s="40"/>
      <c r="S166" s="41"/>
      <c r="T166" s="41"/>
      <c r="U166" s="41"/>
      <c r="V166" s="36"/>
      <c r="W166" s="35"/>
      <c r="X166" s="36"/>
      <c r="Y166" t="str">
        <f>CA166&amp;CB166&amp;CC166&amp;CD166&amp;CE166&amp;CF166&amp;CG166</f>
        <v/>
      </c>
      <c r="CA166" s="29" t="str">
        <f t="shared" si="68"/>
        <v/>
      </c>
      <c r="CB166" s="29" t="str">
        <f t="shared" si="69"/>
        <v/>
      </c>
      <c r="CC166" s="29" t="str">
        <f t="shared" si="70"/>
        <v/>
      </c>
      <c r="CD166" s="29" t="str">
        <f t="shared" si="71"/>
        <v/>
      </c>
      <c r="CE166" s="29" t="str">
        <f t="shared" si="72"/>
        <v/>
      </c>
      <c r="CF166" s="29" t="str">
        <f t="shared" si="73"/>
        <v/>
      </c>
      <c r="CG166" s="29" t="str">
        <f t="shared" si="74"/>
        <v/>
      </c>
      <c r="CK166" s="30">
        <f>IF(AND(C166&gt;0,R166=""),1,IF(R166&gt;C166,1,0))</f>
        <v>0</v>
      </c>
      <c r="CL166" s="30">
        <f>IF(AND(C166&gt;0,S166=""),1,IF(S166&gt;C166,1,0))</f>
        <v>0</v>
      </c>
      <c r="CM166" s="30">
        <f>IF(AND(C166&gt;0,T166=""),1,IF(T166&gt;C166,1,0))</f>
        <v>0</v>
      </c>
      <c r="CN166" s="30">
        <f>IF(AND(C166&gt;0,U166=""),1,IF(U166&gt;C166,1,0))</f>
        <v>0</v>
      </c>
      <c r="CO166" s="30">
        <f>IF(AND(C166&gt;0,V166=""),1,IF(V166&gt;C166,1,0))</f>
        <v>0</v>
      </c>
      <c r="CP166" s="30">
        <f>IF(AND(E166&gt;0,OR(W166="")),1,IF((W166)&gt;E166,1,0))</f>
        <v>0</v>
      </c>
      <c r="CQ166" s="30">
        <f>IF(AND(D166&gt;0,OR(X166="")),1,IF((X166)&gt;D166,1,0))</f>
        <v>0</v>
      </c>
    </row>
    <row r="167" spans="1:95" x14ac:dyDescent="0.25">
      <c r="A167" s="710"/>
      <c r="B167" s="55" t="s">
        <v>48</v>
      </c>
      <c r="C167" s="186">
        <f>SUM(D167:E167)</f>
        <v>0</v>
      </c>
      <c r="D167" s="54">
        <f>SUM(F167+H167+J167+L167)</f>
        <v>0</v>
      </c>
      <c r="E167" s="326">
        <f t="shared" si="76"/>
        <v>0</v>
      </c>
      <c r="F167" s="59">
        <f t="shared" ref="F167:Q167" si="77">SUM(F164:F166)</f>
        <v>0</v>
      </c>
      <c r="G167" s="66">
        <f t="shared" si="77"/>
        <v>0</v>
      </c>
      <c r="H167" s="59">
        <f t="shared" si="77"/>
        <v>0</v>
      </c>
      <c r="I167" s="66">
        <f t="shared" si="77"/>
        <v>0</v>
      </c>
      <c r="J167" s="59">
        <f t="shared" si="77"/>
        <v>0</v>
      </c>
      <c r="K167" s="66">
        <f t="shared" si="77"/>
        <v>0</v>
      </c>
      <c r="L167" s="59">
        <f t="shared" si="77"/>
        <v>0</v>
      </c>
      <c r="M167" s="123">
        <f t="shared" si="77"/>
        <v>0</v>
      </c>
      <c r="N167" s="64">
        <f t="shared" si="77"/>
        <v>0</v>
      </c>
      <c r="O167" s="65">
        <f t="shared" si="77"/>
        <v>0</v>
      </c>
      <c r="P167" s="65">
        <f t="shared" si="77"/>
        <v>0</v>
      </c>
      <c r="Q167" s="123">
        <f t="shared" si="77"/>
        <v>0</v>
      </c>
      <c r="R167" s="64">
        <f>SUM(R164:R166)</f>
        <v>0</v>
      </c>
      <c r="S167" s="65">
        <f t="shared" ref="S167:X167" si="78">SUM(S164:S166)</f>
        <v>0</v>
      </c>
      <c r="T167" s="65">
        <f t="shared" si="78"/>
        <v>0</v>
      </c>
      <c r="U167" s="65">
        <f t="shared" si="78"/>
        <v>0</v>
      </c>
      <c r="V167" s="60">
        <f t="shared" si="78"/>
        <v>0</v>
      </c>
      <c r="W167" s="59">
        <f t="shared" si="78"/>
        <v>0</v>
      </c>
      <c r="X167" s="60">
        <f t="shared" si="78"/>
        <v>0</v>
      </c>
    </row>
    <row r="168" spans="1:95" x14ac:dyDescent="0.25">
      <c r="A168" s="845" t="s">
        <v>49</v>
      </c>
      <c r="B168" s="845"/>
      <c r="C168" s="186">
        <f>SUM(D168:E168)</f>
        <v>0</v>
      </c>
      <c r="D168" s="54">
        <f>SUM(F168+H168+J168+L168)</f>
        <v>0</v>
      </c>
      <c r="E168" s="326">
        <f>SUM(G168+I168+K168+M168)</f>
        <v>0</v>
      </c>
      <c r="F168" s="69"/>
      <c r="G168" s="70"/>
      <c r="H168" s="69"/>
      <c r="I168" s="70"/>
      <c r="J168" s="69"/>
      <c r="K168" s="70"/>
      <c r="L168" s="69"/>
      <c r="M168" s="331"/>
      <c r="N168" s="74"/>
      <c r="O168" s="75"/>
      <c r="P168" s="75"/>
      <c r="Q168" s="331"/>
      <c r="R168" s="74"/>
      <c r="S168" s="75"/>
      <c r="T168" s="75"/>
      <c r="U168" s="75"/>
      <c r="V168" s="70"/>
      <c r="W168" s="69"/>
      <c r="X168" s="70"/>
      <c r="Y168" t="str">
        <f>CA168&amp;CB168&amp;CC168&amp;CD168&amp;CE168&amp;CF168&amp;CG168</f>
        <v/>
      </c>
      <c r="CA168" s="29" t="str">
        <f>IF(AND($C168&gt;0,R168="")," * No olvide digitar la variable Beneficiarios. Digite cero si no tiene.",IF(R168&gt;$C168," * La variable Beneficiarios no puede ser mayor al Total Ambos Sexos.",""))</f>
        <v/>
      </c>
      <c r="CB168" s="29" t="str">
        <f>IF(AND($C168&gt;0,S168="")," * No olvide digitar la variable Niños, Niñas, Adolescentes y Jóvenes Mejor Niñez. Digite cero si no tiene.",IF(S168&gt;$C168," * La variable Niños, Niñas, Adolescentes y Jóvenes Mejor Niñez no puede ser mayor al Total Ambos Sexos.",""))</f>
        <v/>
      </c>
      <c r="CC168" s="29" t="str">
        <f>IF(AND($C168&gt;0,T168="")," * No olvide digitar la variable Niños, Niñas, Adolescentes y Jóvenes SENAME. Digite cero si no tiene.",IF(T168&gt;$C168," * La variable Niños, Niñas, Adolescentes y Jóvenes SENAME no puede ser mayor al Total Ambos Sexos.",""))</f>
        <v/>
      </c>
      <c r="CD168" s="29" t="str">
        <f>IF(AND($C168&gt;0,U168="")," * No olvide digitar la variable Pueblos Originarios. Digite cero si no tiene.",IF(U168&gt;$C168," * La variable Pueblos Originarios no puede ser mayor al Total Ambos Sexos.",""))</f>
        <v/>
      </c>
      <c r="CE168" s="29" t="str">
        <f>IF(AND($C168&gt;0,V168="")," * No olvide digitar la variable Migrantes. Digite cero si no tiene.",IF(V168&gt;$C168," * La variable Migrantes no puede ser mayor al Total Ambos Sexos.",""))</f>
        <v/>
      </c>
      <c r="CF168" s="29" t="str">
        <f>IF(AND($E168&gt;0,OR(W168=""))," * No olvide digitar la variable Trans (Masculino). Digite cero si no tiene.",IF((W168)&gt;$E168," * La variable Trans (Masculino) no puede ser mayor al Total Mujeres.",""))</f>
        <v/>
      </c>
      <c r="CG168" s="29" t="str">
        <f>IF(AND($D168&gt;0,OR(X168=""))," * No olvide digitar la variable Trans (Femenino). Digite cero si no tiene.",IF((X168)&gt;$D168," * La variable Trans (Femenino) no puede ser mayor al Total Hombres.",""))</f>
        <v/>
      </c>
      <c r="CK168" s="30">
        <f>IF(AND(C168&gt;0,R168=""),1,IF(R168&gt;C168,1,0))</f>
        <v>0</v>
      </c>
      <c r="CL168" s="30">
        <f>IF(AND(C168&gt;0,S168=""),1,IF(S168&gt;C168,1,0))</f>
        <v>0</v>
      </c>
      <c r="CM168" s="30">
        <f>IF(AND(C168&gt;0,T168=""),1,IF(T168&gt;C168,1,0))</f>
        <v>0</v>
      </c>
      <c r="CN168" s="30">
        <f>IF(AND(C168&gt;0,U168=""),1,IF(U168&gt;C168,1,0))</f>
        <v>0</v>
      </c>
      <c r="CO168" s="30">
        <f>IF(AND(C168&gt;0,V168=""),1,IF(V168&gt;C168,1,0))</f>
        <v>0</v>
      </c>
      <c r="CP168" s="30">
        <f>IF(AND(E168&gt;0,OR(W168="")),1,IF((W168)&gt;E168,1,0))</f>
        <v>0</v>
      </c>
      <c r="CQ168" s="30">
        <f>IF(AND(D168&gt;0,OR(X168="")),1,IF((X168)&gt;D168,1,0))</f>
        <v>0</v>
      </c>
    </row>
    <row r="169" spans="1:95" ht="18" customHeight="1" x14ac:dyDescent="0.25">
      <c r="A169" s="103" t="s">
        <v>205</v>
      </c>
      <c r="B169" s="711"/>
      <c r="C169" s="711"/>
      <c r="D169" s="711"/>
    </row>
    <row r="170" spans="1:95" x14ac:dyDescent="0.25">
      <c r="A170" s="772" t="s">
        <v>104</v>
      </c>
      <c r="B170" s="772" t="s">
        <v>105</v>
      </c>
      <c r="C170" s="846" t="s">
        <v>206</v>
      </c>
      <c r="D170" s="853" t="s">
        <v>207</v>
      </c>
    </row>
    <row r="171" spans="1:95" ht="18.75" customHeight="1" x14ac:dyDescent="0.25">
      <c r="A171" s="1045"/>
      <c r="B171" s="1045"/>
      <c r="C171" s="1051"/>
      <c r="D171" s="854"/>
    </row>
    <row r="172" spans="1:95" x14ac:dyDescent="0.25">
      <c r="A172" s="333" t="s">
        <v>108</v>
      </c>
      <c r="B172" s="228"/>
      <c r="C172" s="229"/>
      <c r="D172" s="230"/>
    </row>
    <row r="173" spans="1:95" x14ac:dyDescent="0.25">
      <c r="A173" s="334" t="s">
        <v>208</v>
      </c>
      <c r="B173" s="231"/>
      <c r="C173" s="232"/>
      <c r="D173" s="233"/>
    </row>
    <row r="174" spans="1:95" x14ac:dyDescent="0.25">
      <c r="A174" s="335" t="s">
        <v>209</v>
      </c>
      <c r="B174" s="238"/>
      <c r="C174" s="239"/>
      <c r="D174" s="240"/>
    </row>
    <row r="175" spans="1:95" ht="18" customHeight="1" x14ac:dyDescent="0.25">
      <c r="A175" s="103" t="s">
        <v>210</v>
      </c>
    </row>
    <row r="176" spans="1:95" x14ac:dyDescent="0.25">
      <c r="A176" s="752" t="s">
        <v>211</v>
      </c>
      <c r="B176" s="755" t="s">
        <v>191</v>
      </c>
      <c r="C176" s="756"/>
      <c r="D176" s="757"/>
      <c r="E176" s="761" t="s">
        <v>6</v>
      </c>
      <c r="F176" s="762"/>
      <c r="G176" s="762"/>
      <c r="H176" s="762"/>
      <c r="I176" s="762"/>
      <c r="J176" s="762"/>
      <c r="K176" s="762"/>
      <c r="L176" s="336"/>
      <c r="M176" s="764" t="s">
        <v>212</v>
      </c>
      <c r="N176" s="757" t="s">
        <v>213</v>
      </c>
    </row>
    <row r="177" spans="1:14" x14ac:dyDescent="0.25">
      <c r="A177" s="753"/>
      <c r="B177" s="1042"/>
      <c r="C177" s="1017"/>
      <c r="D177" s="1028"/>
      <c r="E177" s="761" t="s">
        <v>214</v>
      </c>
      <c r="F177" s="775"/>
      <c r="G177" s="761" t="s">
        <v>215</v>
      </c>
      <c r="H177" s="775"/>
      <c r="I177" s="761" t="s">
        <v>216</v>
      </c>
      <c r="J177" s="775"/>
      <c r="K177" s="761" t="s">
        <v>201</v>
      </c>
      <c r="L177" s="762"/>
      <c r="M177" s="765"/>
      <c r="N177" s="779"/>
    </row>
    <row r="178" spans="1:14" x14ac:dyDescent="0.25">
      <c r="A178" s="1041"/>
      <c r="B178" s="12" t="s">
        <v>34</v>
      </c>
      <c r="C178" s="337" t="s">
        <v>35</v>
      </c>
      <c r="D178" s="14" t="s">
        <v>36</v>
      </c>
      <c r="E178" s="15" t="s">
        <v>35</v>
      </c>
      <c r="F178" s="107" t="s">
        <v>36</v>
      </c>
      <c r="G178" s="15" t="s">
        <v>35</v>
      </c>
      <c r="H178" s="107" t="s">
        <v>36</v>
      </c>
      <c r="I178" s="15" t="s">
        <v>35</v>
      </c>
      <c r="J178" s="107" t="s">
        <v>36</v>
      </c>
      <c r="K178" s="15" t="s">
        <v>35</v>
      </c>
      <c r="L178" s="108" t="s">
        <v>36</v>
      </c>
      <c r="M178" s="766"/>
      <c r="N178" s="1028"/>
    </row>
    <row r="179" spans="1:14" x14ac:dyDescent="0.25">
      <c r="A179" s="333" t="s">
        <v>217</v>
      </c>
      <c r="B179" s="18">
        <f>SUM(C179:D179)</f>
        <v>0</v>
      </c>
      <c r="C179" s="19">
        <f>SUM(E179+G179+I179+K179)</f>
        <v>0</v>
      </c>
      <c r="D179" s="20">
        <f>SUM(F179+H179+J179+L179)</f>
        <v>0</v>
      </c>
      <c r="E179" s="21"/>
      <c r="F179" s="28"/>
      <c r="G179" s="21"/>
      <c r="H179" s="28"/>
      <c r="I179" s="21"/>
      <c r="J179" s="28"/>
      <c r="K179" s="21"/>
      <c r="L179" s="162"/>
      <c r="M179" s="338"/>
      <c r="N179" s="230"/>
    </row>
    <row r="180" spans="1:14" x14ac:dyDescent="0.25">
      <c r="A180" s="710" t="s">
        <v>218</v>
      </c>
      <c r="B180" s="186">
        <f t="shared" ref="B180" si="79">SUM(C180:D180)</f>
        <v>0</v>
      </c>
      <c r="C180" s="33">
        <f>SUM(E180+G180+I180+K180)</f>
        <v>0</v>
      </c>
      <c r="D180" s="34">
        <f>SUM(F180+H180+J180+L180)</f>
        <v>0</v>
      </c>
      <c r="E180" s="35"/>
      <c r="F180" s="42"/>
      <c r="G180" s="35"/>
      <c r="H180" s="42"/>
      <c r="I180" s="35"/>
      <c r="J180" s="42"/>
      <c r="K180" s="35"/>
      <c r="L180" s="99"/>
      <c r="M180" s="339"/>
      <c r="N180" s="233"/>
    </row>
    <row r="181" spans="1:14" x14ac:dyDescent="0.25">
      <c r="A181" s="704" t="s">
        <v>48</v>
      </c>
      <c r="B181" s="56">
        <f>SUM(B179:B180)</f>
        <v>0</v>
      </c>
      <c r="C181" s="57">
        <f t="shared" ref="C181:N181" si="80">SUM(C179:C180)</f>
        <v>0</v>
      </c>
      <c r="D181" s="341">
        <f t="shared" si="80"/>
        <v>0</v>
      </c>
      <c r="E181" s="56">
        <f>SUM(E179:E180)</f>
        <v>0</v>
      </c>
      <c r="F181" s="341">
        <f t="shared" si="80"/>
        <v>0</v>
      </c>
      <c r="G181" s="56">
        <f t="shared" si="80"/>
        <v>0</v>
      </c>
      <c r="H181" s="341">
        <f t="shared" si="80"/>
        <v>0</v>
      </c>
      <c r="I181" s="56">
        <f t="shared" si="80"/>
        <v>0</v>
      </c>
      <c r="J181" s="341">
        <f t="shared" si="80"/>
        <v>0</v>
      </c>
      <c r="K181" s="56">
        <f t="shared" si="80"/>
        <v>0</v>
      </c>
      <c r="L181" s="341">
        <f t="shared" si="80"/>
        <v>0</v>
      </c>
      <c r="M181" s="342">
        <f t="shared" si="80"/>
        <v>0</v>
      </c>
      <c r="N181" s="58">
        <f t="shared" si="80"/>
        <v>0</v>
      </c>
    </row>
    <row r="205" spans="1:2" ht="48.75" hidden="1" customHeight="1" x14ac:dyDescent="0.25">
      <c r="A205" s="343">
        <f>SUM(C12:C21,C23:C26,B30:B32,E30:E32,B36:B38,E36:E38,C41:C44,C49:C50,C55:C76,B80:I83,B86:D93,B97:F101,B106:F108,B114:B116,B120:E120,B124:B126,B130,C135:C138,B143:B150,B154:C155,C160:C168,B172:D174,B179:B181)</f>
        <v>1459</v>
      </c>
      <c r="B205" s="344">
        <f>SUM(CK12:CS168)</f>
        <v>0</v>
      </c>
    </row>
  </sheetData>
  <mergeCells count="228">
    <mergeCell ref="A176:A178"/>
    <mergeCell ref="B176:D177"/>
    <mergeCell ref="E176:K176"/>
    <mergeCell ref="M176:M178"/>
    <mergeCell ref="N176:N178"/>
    <mergeCell ref="E177:F177"/>
    <mergeCell ref="G177:H177"/>
    <mergeCell ref="I177:J177"/>
    <mergeCell ref="K177:L177"/>
    <mergeCell ref="A160:A162"/>
    <mergeCell ref="A164:A166"/>
    <mergeCell ref="A168:B168"/>
    <mergeCell ref="A170:A171"/>
    <mergeCell ref="B170:B171"/>
    <mergeCell ref="C170:C171"/>
    <mergeCell ref="U157:U159"/>
    <mergeCell ref="V157:V159"/>
    <mergeCell ref="W157:X157"/>
    <mergeCell ref="F158:G158"/>
    <mergeCell ref="H158:I158"/>
    <mergeCell ref="J158:K158"/>
    <mergeCell ref="L158:M158"/>
    <mergeCell ref="W158:W159"/>
    <mergeCell ref="X158:X159"/>
    <mergeCell ref="O157:O159"/>
    <mergeCell ref="P157:P159"/>
    <mergeCell ref="Q157:Q159"/>
    <mergeCell ref="R157:R159"/>
    <mergeCell ref="S157:S159"/>
    <mergeCell ref="T157:T159"/>
    <mergeCell ref="D170:D171"/>
    <mergeCell ref="AP132:AP134"/>
    <mergeCell ref="AQ132:AQ134"/>
    <mergeCell ref="AR132:AR134"/>
    <mergeCell ref="AN132:AN134"/>
    <mergeCell ref="AO132:AO134"/>
    <mergeCell ref="A156:E156"/>
    <mergeCell ref="A157:A159"/>
    <mergeCell ref="B157:B159"/>
    <mergeCell ref="C157:E158"/>
    <mergeCell ref="F157:M157"/>
    <mergeCell ref="N157:N159"/>
    <mergeCell ref="A135:A138"/>
    <mergeCell ref="A140:A142"/>
    <mergeCell ref="B140:F140"/>
    <mergeCell ref="G140:G142"/>
    <mergeCell ref="H140:I141"/>
    <mergeCell ref="B141:B142"/>
    <mergeCell ref="C141:F141"/>
    <mergeCell ref="F133:G133"/>
    <mergeCell ref="H133:I133"/>
    <mergeCell ref="J133:K133"/>
    <mergeCell ref="L133:M133"/>
    <mergeCell ref="N133:O133"/>
    <mergeCell ref="P133:Q133"/>
    <mergeCell ref="R133:S133"/>
    <mergeCell ref="A132:A134"/>
    <mergeCell ref="B132:B134"/>
    <mergeCell ref="C132:E133"/>
    <mergeCell ref="F132:AM132"/>
    <mergeCell ref="T133:U133"/>
    <mergeCell ref="V133:W133"/>
    <mergeCell ref="X133:Y133"/>
    <mergeCell ref="Z133:AA133"/>
    <mergeCell ref="AB133:AC133"/>
    <mergeCell ref="AD133:AE133"/>
    <mergeCell ref="AF133:AG133"/>
    <mergeCell ref="AH133:AI133"/>
    <mergeCell ref="AJ133:AK133"/>
    <mergeCell ref="AL133:AM133"/>
    <mergeCell ref="G122:H122"/>
    <mergeCell ref="I122:J122"/>
    <mergeCell ref="A128:A129"/>
    <mergeCell ref="B128:B129"/>
    <mergeCell ref="C128:D128"/>
    <mergeCell ref="E128:F128"/>
    <mergeCell ref="G128:I128"/>
    <mergeCell ref="A118:A119"/>
    <mergeCell ref="B118:D118"/>
    <mergeCell ref="E118:E119"/>
    <mergeCell ref="A122:A123"/>
    <mergeCell ref="B122:D122"/>
    <mergeCell ref="E122:F122"/>
    <mergeCell ref="A111:A113"/>
    <mergeCell ref="B111:D112"/>
    <mergeCell ref="E111:M111"/>
    <mergeCell ref="O111:O113"/>
    <mergeCell ref="P111:P113"/>
    <mergeCell ref="E112:F112"/>
    <mergeCell ref="G112:H112"/>
    <mergeCell ref="I112:J112"/>
    <mergeCell ref="K112:L112"/>
    <mergeCell ref="M112:N112"/>
    <mergeCell ref="A104:A105"/>
    <mergeCell ref="B104:B105"/>
    <mergeCell ref="C104:C105"/>
    <mergeCell ref="D104:D105"/>
    <mergeCell ref="E104:E105"/>
    <mergeCell ref="F104:F105"/>
    <mergeCell ref="B78:C78"/>
    <mergeCell ref="D78:E78"/>
    <mergeCell ref="F78:G78"/>
    <mergeCell ref="H78:I78"/>
    <mergeCell ref="A95:A96"/>
    <mergeCell ref="B95:B96"/>
    <mergeCell ref="C95:C96"/>
    <mergeCell ref="D95:D96"/>
    <mergeCell ref="E95:F95"/>
    <mergeCell ref="A61:A62"/>
    <mergeCell ref="A63:A66"/>
    <mergeCell ref="A67:A68"/>
    <mergeCell ref="A69:A70"/>
    <mergeCell ref="A71:A76"/>
    <mergeCell ref="A78:A79"/>
    <mergeCell ref="A55:A60"/>
    <mergeCell ref="AL52:AL54"/>
    <mergeCell ref="AM52:AM54"/>
    <mergeCell ref="F53:G53"/>
    <mergeCell ref="H53:I53"/>
    <mergeCell ref="J53:K53"/>
    <mergeCell ref="L53:M53"/>
    <mergeCell ref="N53:O53"/>
    <mergeCell ref="P53:Q53"/>
    <mergeCell ref="R53:S53"/>
    <mergeCell ref="T53:U53"/>
    <mergeCell ref="A51:M51"/>
    <mergeCell ref="A52:B54"/>
    <mergeCell ref="C52:E53"/>
    <mergeCell ref="F52:AK52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N46:AN48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AF47:AG47"/>
    <mergeCell ref="AH47:AI47"/>
    <mergeCell ref="AJ47:AK47"/>
    <mergeCell ref="A43:A44"/>
    <mergeCell ref="A46:B48"/>
    <mergeCell ref="C46:E47"/>
    <mergeCell ref="F46:AK46"/>
    <mergeCell ref="AL46:AL48"/>
    <mergeCell ref="AM46:AM48"/>
    <mergeCell ref="X47:Y47"/>
    <mergeCell ref="Z47:AA47"/>
    <mergeCell ref="AB47:AC47"/>
    <mergeCell ref="AD47:AE47"/>
    <mergeCell ref="A34:A35"/>
    <mergeCell ref="B34:B35"/>
    <mergeCell ref="C34:D34"/>
    <mergeCell ref="E34:G34"/>
    <mergeCell ref="H34:M34"/>
    <mergeCell ref="A41:A42"/>
    <mergeCell ref="AP28:AP29"/>
    <mergeCell ref="AQ28:AQ29"/>
    <mergeCell ref="AR28:AR29"/>
    <mergeCell ref="R28:S28"/>
    <mergeCell ref="T28:U28"/>
    <mergeCell ref="V28:W28"/>
    <mergeCell ref="X28:Y28"/>
    <mergeCell ref="Z28:AA28"/>
    <mergeCell ref="AB28:AC28"/>
    <mergeCell ref="E28:G28"/>
    <mergeCell ref="H28:I28"/>
    <mergeCell ref="J28:K28"/>
    <mergeCell ref="L28:M28"/>
    <mergeCell ref="N28:O28"/>
    <mergeCell ref="P28:Q28"/>
    <mergeCell ref="AS28:AS29"/>
    <mergeCell ref="AT28:AT29"/>
    <mergeCell ref="AU28:AU29"/>
    <mergeCell ref="AD28:AE28"/>
    <mergeCell ref="AF28:AG28"/>
    <mergeCell ref="AH28:AI28"/>
    <mergeCell ref="AJ28:AK28"/>
    <mergeCell ref="AL28:AM28"/>
    <mergeCell ref="AN28:AO28"/>
    <mergeCell ref="A12:A22"/>
    <mergeCell ref="A23:B23"/>
    <mergeCell ref="A25:A26"/>
    <mergeCell ref="A28:A29"/>
    <mergeCell ref="B28:B29"/>
    <mergeCell ref="C28:D28"/>
    <mergeCell ref="AF10:AG10"/>
    <mergeCell ref="AH10:AI10"/>
    <mergeCell ref="AJ10:AK10"/>
    <mergeCell ref="AT10:AT11"/>
    <mergeCell ref="AU10:AU11"/>
    <mergeCell ref="AV9:AV11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O9:AO11"/>
    <mergeCell ref="AP9:AP11"/>
    <mergeCell ref="AQ9:AQ11"/>
    <mergeCell ref="AR9:AR11"/>
    <mergeCell ref="AS9:AS11"/>
    <mergeCell ref="AT9:AU9"/>
    <mergeCell ref="A6:W6"/>
    <mergeCell ref="A9:A11"/>
    <mergeCell ref="B9:B11"/>
    <mergeCell ref="C9:E10"/>
    <mergeCell ref="F9:AM9"/>
    <mergeCell ref="AN9:AN11"/>
    <mergeCell ref="X10:Y10"/>
    <mergeCell ref="Z10:AA10"/>
    <mergeCell ref="AB10:AC10"/>
    <mergeCell ref="AD10:AE10"/>
    <mergeCell ref="AL10:AM10"/>
  </mergeCells>
  <dataValidations count="4">
    <dataValidation type="whole" allowBlank="1" showInputMessage="1" showErrorMessage="1" sqref="B80:I83" xr:uid="{A834C8C6-0512-4C77-BE0B-3B8661D61BC6}">
      <formula1>0</formula1>
      <formula2>9.99999999999999E+38</formula2>
    </dataValidation>
    <dataValidation type="whole" allowBlank="1" showInputMessage="1" showErrorMessage="1" sqref="F55:AM76" xr:uid="{4A91895B-D088-46D9-A743-C2E025CB3073}">
      <formula1>0</formula1>
      <formula2>9.99999999999999E+36</formula2>
    </dataValidation>
    <dataValidation type="whole" operator="greaterThanOrEqual" allowBlank="1" showInputMessage="1" showErrorMessage="1" sqref="B172:D174 B97:F101 B86:D93 B106:F108 E114:P116 B120:E120 E124:J126 C130:I130 F135:AR137 C143:I150 C41:C44 F49:AN50 B154:C155 F168:X168 F12:AV26 C30:AU31 C36:M37 F160:X162 F164:X166 E179:N180" xr:uid="{2010573D-6054-4B5C-98F9-34233B2BE35E}">
      <formula1>0</formula1>
    </dataValidation>
    <dataValidation type="whole" allowBlank="1" showInputMessage="1" showErrorMessage="1" sqref="F156:AS156 S157" xr:uid="{71774322-92A3-46B1-B071-95F9002327B8}">
      <formula1>0</formula1>
      <formula2>1E+30</formula2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S205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48.140625" customWidth="1"/>
    <col min="2" max="2" width="32.140625" customWidth="1"/>
    <col min="3" max="4" width="18.85546875" customWidth="1"/>
    <col min="5" max="5" width="17.140625" customWidth="1"/>
    <col min="6" max="6" width="13.85546875" customWidth="1"/>
    <col min="7" max="7" width="14.140625" customWidth="1"/>
    <col min="8" max="8" width="13.42578125" customWidth="1"/>
    <col min="9" max="9" width="13.28515625" customWidth="1"/>
    <col min="10" max="10" width="12.28515625" customWidth="1"/>
    <col min="11" max="11" width="13.42578125" customWidth="1"/>
    <col min="12" max="13" width="12" customWidth="1"/>
    <col min="18" max="45" width="11.42578125" customWidth="1"/>
    <col min="46" max="46" width="11" customWidth="1"/>
    <col min="47" max="78" width="11.42578125" customWidth="1"/>
    <col min="79" max="91" width="11.42578125" hidden="1" customWidth="1"/>
    <col min="92" max="95" width="12.140625" hidden="1" customWidth="1"/>
    <col min="96" max="96" width="12.28515625" hidden="1" customWidth="1"/>
    <col min="97" max="97" width="11.42578125" hidden="1" customWidth="1"/>
    <col min="98" max="148" width="11.42578125" customWidth="1"/>
  </cols>
  <sheetData>
    <row r="1" spans="1:97" x14ac:dyDescent="0.25">
      <c r="A1" s="1" t="s">
        <v>0</v>
      </c>
    </row>
    <row r="2" spans="1:97" x14ac:dyDescent="0.25">
      <c r="A2" s="1" t="str">
        <f>CONCATENATE("COMUNA: ",[10]NOMBRE!B2, " (",[10]NOMBRE!C2,[10]NOMBRE!D2,[10]NOMBRE!E2,[10]NOMBRE!F2,[10]NOMBRE!G2,")")</f>
        <v>COMUNA: LINARES (07401)</v>
      </c>
    </row>
    <row r="3" spans="1:97" x14ac:dyDescent="0.25">
      <c r="A3" s="1" t="str">
        <f>CONCATENATE("ESTABLECIMIENTO/ESTRATEGIA: ", [10]NOMBRE!B3, " (",[10]NOMBRE!C3,[10]NOMBRE!D3,[10]NOMBRE!E3,[10]NOMBRE!F3,[10]NOMBRE!G3,[10]NOMBRE!H3,")")</f>
        <v>ESTABLECIMIENTO/ESTRATEGIA: HOSPITAL PRESIDENTE CARLOS IBAÑEZ DEL CAMPO (116108)</v>
      </c>
    </row>
    <row r="4" spans="1:97" x14ac:dyDescent="0.25">
      <c r="A4" s="1" t="str">
        <f>CONCATENATE("MES: ",[10]NOMBRE!B6, " (",[10]NOMBRE!C6,[10]NOMBRE!D6,")")</f>
        <v>MES: SEPTIEMBRE (09)</v>
      </c>
    </row>
    <row r="5" spans="1:97" x14ac:dyDescent="0.25">
      <c r="A5" s="1" t="str">
        <f>CONCATENATE("AÑO: ",[10]NOMBRE!B7)</f>
        <v>AÑO: 2025</v>
      </c>
    </row>
    <row r="6" spans="1:97" s="4" customFormat="1" ht="18" customHeight="1" x14ac:dyDescent="0.2">
      <c r="A6" s="751" t="s">
        <v>1</v>
      </c>
      <c r="B6" s="751"/>
      <c r="C6" s="751"/>
      <c r="D6" s="751"/>
      <c r="E6" s="751"/>
      <c r="F6" s="751"/>
      <c r="G6" s="751"/>
      <c r="H6" s="751"/>
      <c r="I6" s="751"/>
      <c r="J6" s="751"/>
      <c r="K6" s="751"/>
      <c r="L6" s="751"/>
      <c r="M6" s="751"/>
      <c r="N6" s="751"/>
      <c r="O6" s="751"/>
      <c r="P6" s="751"/>
      <c r="Q6" s="751"/>
      <c r="R6" s="751"/>
      <c r="S6" s="751"/>
      <c r="T6" s="751"/>
      <c r="U6" s="751"/>
      <c r="V6" s="751"/>
      <c r="W6" s="75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3"/>
      <c r="AR6" s="3"/>
      <c r="AS6" s="3"/>
      <c r="AT6" s="3"/>
      <c r="AU6" s="3"/>
    </row>
    <row r="8" spans="1:97" s="11" customFormat="1" ht="18" customHeight="1" x14ac:dyDescent="0.2">
      <c r="A8" s="5" t="s">
        <v>2</v>
      </c>
      <c r="B8" s="6"/>
      <c r="C8" s="6"/>
      <c r="D8" s="6"/>
      <c r="E8" s="6"/>
      <c r="F8" s="6"/>
      <c r="G8" s="6"/>
      <c r="H8" s="6"/>
      <c r="I8" s="6"/>
      <c r="J8" s="6"/>
      <c r="K8" s="7"/>
      <c r="L8" s="6"/>
      <c r="M8" s="6"/>
      <c r="N8" s="6"/>
      <c r="O8" s="8"/>
      <c r="P8" s="8"/>
      <c r="Q8" s="8"/>
      <c r="R8" s="8"/>
      <c r="S8" s="8"/>
      <c r="T8" s="8"/>
      <c r="U8" s="8"/>
      <c r="V8" s="7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9"/>
      <c r="AQ8" s="9"/>
      <c r="AR8" s="9"/>
      <c r="AS8" s="9"/>
      <c r="AT8" s="9"/>
      <c r="AU8" s="9"/>
      <c r="AV8" s="10"/>
    </row>
    <row r="9" spans="1:97" ht="15" customHeight="1" x14ac:dyDescent="0.25">
      <c r="A9" s="752" t="s">
        <v>3</v>
      </c>
      <c r="B9" s="752" t="s">
        <v>4</v>
      </c>
      <c r="C9" s="755" t="s">
        <v>5</v>
      </c>
      <c r="D9" s="756"/>
      <c r="E9" s="757"/>
      <c r="F9" s="761" t="s">
        <v>6</v>
      </c>
      <c r="G9" s="762"/>
      <c r="H9" s="762"/>
      <c r="I9" s="762"/>
      <c r="J9" s="762"/>
      <c r="K9" s="762"/>
      <c r="L9" s="762"/>
      <c r="M9" s="762"/>
      <c r="N9" s="762"/>
      <c r="O9" s="762"/>
      <c r="P9" s="762"/>
      <c r="Q9" s="762"/>
      <c r="R9" s="762"/>
      <c r="S9" s="762"/>
      <c r="T9" s="762"/>
      <c r="U9" s="762"/>
      <c r="V9" s="762"/>
      <c r="W9" s="762"/>
      <c r="X9" s="762"/>
      <c r="Y9" s="762"/>
      <c r="Z9" s="762"/>
      <c r="AA9" s="762"/>
      <c r="AB9" s="762"/>
      <c r="AC9" s="762"/>
      <c r="AD9" s="762"/>
      <c r="AE9" s="762"/>
      <c r="AF9" s="762"/>
      <c r="AG9" s="762"/>
      <c r="AH9" s="762"/>
      <c r="AI9" s="762"/>
      <c r="AJ9" s="762"/>
      <c r="AK9" s="762"/>
      <c r="AL9" s="762"/>
      <c r="AM9" s="763"/>
      <c r="AN9" s="764" t="s">
        <v>7</v>
      </c>
      <c r="AO9" s="776" t="s">
        <v>8</v>
      </c>
      <c r="AP9" s="776" t="s">
        <v>9</v>
      </c>
      <c r="AQ9" s="757" t="s">
        <v>10</v>
      </c>
      <c r="AR9" s="780" t="s">
        <v>11</v>
      </c>
      <c r="AS9" s="757" t="s">
        <v>12</v>
      </c>
      <c r="AT9" s="783" t="s">
        <v>13</v>
      </c>
      <c r="AU9" s="784"/>
      <c r="AV9" s="772" t="s">
        <v>14</v>
      </c>
    </row>
    <row r="10" spans="1:97" x14ac:dyDescent="0.25">
      <c r="A10" s="753"/>
      <c r="B10" s="753"/>
      <c r="C10" s="1055"/>
      <c r="D10" s="1056"/>
      <c r="E10" s="1057"/>
      <c r="F10" s="761" t="s">
        <v>15</v>
      </c>
      <c r="G10" s="775"/>
      <c r="H10" s="761" t="s">
        <v>16</v>
      </c>
      <c r="I10" s="775"/>
      <c r="J10" s="761" t="s">
        <v>17</v>
      </c>
      <c r="K10" s="775"/>
      <c r="L10" s="761" t="s">
        <v>18</v>
      </c>
      <c r="M10" s="775"/>
      <c r="N10" s="761" t="s">
        <v>19</v>
      </c>
      <c r="O10" s="775"/>
      <c r="P10" s="767" t="s">
        <v>20</v>
      </c>
      <c r="Q10" s="768"/>
      <c r="R10" s="767" t="s">
        <v>21</v>
      </c>
      <c r="S10" s="768"/>
      <c r="T10" s="767" t="s">
        <v>22</v>
      </c>
      <c r="U10" s="768"/>
      <c r="V10" s="767" t="s">
        <v>23</v>
      </c>
      <c r="W10" s="768"/>
      <c r="X10" s="767" t="s">
        <v>24</v>
      </c>
      <c r="Y10" s="768"/>
      <c r="Z10" s="767" t="s">
        <v>25</v>
      </c>
      <c r="AA10" s="768"/>
      <c r="AB10" s="767" t="s">
        <v>26</v>
      </c>
      <c r="AC10" s="768"/>
      <c r="AD10" s="767" t="s">
        <v>27</v>
      </c>
      <c r="AE10" s="768"/>
      <c r="AF10" s="767" t="s">
        <v>28</v>
      </c>
      <c r="AG10" s="768"/>
      <c r="AH10" s="767" t="s">
        <v>29</v>
      </c>
      <c r="AI10" s="768"/>
      <c r="AJ10" s="767" t="s">
        <v>30</v>
      </c>
      <c r="AK10" s="768"/>
      <c r="AL10" s="767" t="s">
        <v>31</v>
      </c>
      <c r="AM10" s="769"/>
      <c r="AN10" s="765"/>
      <c r="AO10" s="777"/>
      <c r="AP10" s="777"/>
      <c r="AQ10" s="779"/>
      <c r="AR10" s="781"/>
      <c r="AS10" s="779"/>
      <c r="AT10" s="770" t="s">
        <v>32</v>
      </c>
      <c r="AU10" s="771" t="s">
        <v>33</v>
      </c>
      <c r="AV10" s="773"/>
    </row>
    <row r="11" spans="1:97" ht="19.5" customHeight="1" x14ac:dyDescent="0.25">
      <c r="A11" s="1054"/>
      <c r="B11" s="1054"/>
      <c r="C11" s="12" t="s">
        <v>34</v>
      </c>
      <c r="D11" s="13" t="s">
        <v>35</v>
      </c>
      <c r="E11" s="14" t="s">
        <v>36</v>
      </c>
      <c r="F11" s="15" t="s">
        <v>35</v>
      </c>
      <c r="G11" s="14" t="s">
        <v>36</v>
      </c>
      <c r="H11" s="15" t="s">
        <v>35</v>
      </c>
      <c r="I11" s="14" t="s">
        <v>36</v>
      </c>
      <c r="J11" s="15" t="s">
        <v>35</v>
      </c>
      <c r="K11" s="14" t="s">
        <v>36</v>
      </c>
      <c r="L11" s="15" t="s">
        <v>35</v>
      </c>
      <c r="M11" s="14" t="s">
        <v>36</v>
      </c>
      <c r="N11" s="15" t="s">
        <v>35</v>
      </c>
      <c r="O11" s="14" t="s">
        <v>36</v>
      </c>
      <c r="P11" s="15" t="s">
        <v>35</v>
      </c>
      <c r="Q11" s="14" t="s">
        <v>36</v>
      </c>
      <c r="R11" s="15" t="s">
        <v>35</v>
      </c>
      <c r="S11" s="14" t="s">
        <v>36</v>
      </c>
      <c r="T11" s="15" t="s">
        <v>35</v>
      </c>
      <c r="U11" s="14" t="s">
        <v>36</v>
      </c>
      <c r="V11" s="15" t="s">
        <v>35</v>
      </c>
      <c r="W11" s="14" t="s">
        <v>36</v>
      </c>
      <c r="X11" s="15" t="s">
        <v>35</v>
      </c>
      <c r="Y11" s="14" t="s">
        <v>36</v>
      </c>
      <c r="Z11" s="15" t="s">
        <v>35</v>
      </c>
      <c r="AA11" s="14" t="s">
        <v>36</v>
      </c>
      <c r="AB11" s="15" t="s">
        <v>35</v>
      </c>
      <c r="AC11" s="14" t="s">
        <v>36</v>
      </c>
      <c r="AD11" s="15" t="s">
        <v>35</v>
      </c>
      <c r="AE11" s="14" t="s">
        <v>36</v>
      </c>
      <c r="AF11" s="15" t="s">
        <v>35</v>
      </c>
      <c r="AG11" s="14" t="s">
        <v>36</v>
      </c>
      <c r="AH11" s="15" t="s">
        <v>35</v>
      </c>
      <c r="AI11" s="14" t="s">
        <v>36</v>
      </c>
      <c r="AJ11" s="15" t="s">
        <v>35</v>
      </c>
      <c r="AK11" s="14" t="s">
        <v>36</v>
      </c>
      <c r="AL11" s="15" t="s">
        <v>35</v>
      </c>
      <c r="AM11" s="16" t="s">
        <v>36</v>
      </c>
      <c r="AN11" s="766"/>
      <c r="AO11" s="778"/>
      <c r="AP11" s="778"/>
      <c r="AQ11" s="1057"/>
      <c r="AR11" s="1059"/>
      <c r="AS11" s="1057"/>
      <c r="AT11" s="770"/>
      <c r="AU11" s="771"/>
      <c r="AV11" s="1058"/>
    </row>
    <row r="12" spans="1:97" ht="15" customHeight="1" x14ac:dyDescent="0.25">
      <c r="A12" s="785" t="s">
        <v>37</v>
      </c>
      <c r="B12" s="17" t="s">
        <v>38</v>
      </c>
      <c r="C12" s="18">
        <f>SUM(D12+E12)</f>
        <v>0</v>
      </c>
      <c r="D12" s="19">
        <f>SUM(F12+H12+J12+L12+N12+P12+R12+T12+V12+X12+Z12+AB12+AD12+AF12+AH12+AJ12+AL12)</f>
        <v>0</v>
      </c>
      <c r="E12" s="20">
        <f>SUM(G12+I12+K12+M12+O12+Q12+S12+U12+W12+Y12+AA12+AC12+AE12+AG12+AI12+AK12+AM12)</f>
        <v>0</v>
      </c>
      <c r="F12" s="21"/>
      <c r="G12" s="22"/>
      <c r="H12" s="21"/>
      <c r="I12" s="22"/>
      <c r="J12" s="21"/>
      <c r="K12" s="23"/>
      <c r="L12" s="21"/>
      <c r="M12" s="23"/>
      <c r="N12" s="21"/>
      <c r="O12" s="23"/>
      <c r="P12" s="21"/>
      <c r="Q12" s="23"/>
      <c r="R12" s="21"/>
      <c r="S12" s="23"/>
      <c r="T12" s="21"/>
      <c r="U12" s="23"/>
      <c r="V12" s="21"/>
      <c r="W12" s="23"/>
      <c r="X12" s="21"/>
      <c r="Y12" s="23"/>
      <c r="Z12" s="21"/>
      <c r="AA12" s="23"/>
      <c r="AB12" s="21"/>
      <c r="AC12" s="23"/>
      <c r="AD12" s="21"/>
      <c r="AE12" s="23"/>
      <c r="AF12" s="21"/>
      <c r="AG12" s="23"/>
      <c r="AH12" s="21"/>
      <c r="AI12" s="23"/>
      <c r="AJ12" s="21"/>
      <c r="AK12" s="23"/>
      <c r="AL12" s="24"/>
      <c r="AM12" s="25"/>
      <c r="AN12" s="26">
        <v>0</v>
      </c>
      <c r="AO12" s="27">
        <v>0</v>
      </c>
      <c r="AP12" s="27">
        <v>0</v>
      </c>
      <c r="AQ12" s="22">
        <v>0</v>
      </c>
      <c r="AR12" s="28">
        <v>0</v>
      </c>
      <c r="AS12" s="22">
        <v>0</v>
      </c>
      <c r="AT12" s="21">
        <v>0</v>
      </c>
      <c r="AU12" s="23">
        <v>0</v>
      </c>
      <c r="AV12" s="22">
        <v>0</v>
      </c>
      <c r="AW12" t="str">
        <f>CA12&amp;CB12&amp;CC12&amp;CD12&amp;CE12&amp;CF12&amp;CG12&amp;CH12&amp;CI12</f>
        <v/>
      </c>
      <c r="CA12" s="29" t="str">
        <f>IF(AND($C12&gt;0,AN12="")," * No olvide digitar la variable Beneficiarios. Digite Cero si no tiene.",IF(AN12&gt;$C12," * La variable Beneficiarios No puede ser mayor al Total Ambos Sexos.",""))</f>
        <v/>
      </c>
      <c r="CB12" s="29" t="str">
        <f>IF(AND($C12&gt;0,AO12="")," * No olvide digitar la variable Niños, Niñas, adolescentes y Jóvenes SENAME. Digite Cero si no tiene.",IF(AO12&gt;$C12," * La variable Niños, Niñas, adolescentes y Jóvenes SENAME No puede ser mayor al Total Ambos Sexos.",""))</f>
        <v/>
      </c>
      <c r="CC12" s="29" t="str">
        <f>IF(AND($C12&gt;0,AP12="")," * No olvide digitar la variable Niños, Niñas, adolescentes y Jóvenes Mejor Niñez. Digite Cero si no tiene.",IF(AP12&gt;$C12," * La variable Niños, Niñas, adolescentes y Jóvenes Mejor Niñez No puede ser mayor al Total Ambos Sexos.",""))</f>
        <v/>
      </c>
      <c r="CD12" s="29" t="str">
        <f>IF(AND($C12&gt;0,AQ12="")," * No olvide digitar la variable Pueblos originarios. Digite Cero si no tiene.",IF(AQ12&gt;$C12," * La variable Pueblos Originarios No puede ser mayor al Total Ambos Sexos.",""))</f>
        <v/>
      </c>
      <c r="CE12" s="29" t="str">
        <f>IF(AND($C12&gt;0,AR12="")," * No olvide digitar la variable Migrantes. Digite Cero si no tiene.",IF(AR12&gt;$C12," * La variable Migrantes No puede ser mayor al Total Ambos Sexos.",""))</f>
        <v/>
      </c>
      <c r="CF12" s="29" t="str">
        <f>IF(AND($C12&gt;0,AS12="")," * No olvide digitar la variable Demencia. Digite Cero si no tiene.",IF(AS12&gt;$C12," * La variable Demencia No puede ser mayor al Total Ambos Sexos.",""))</f>
        <v/>
      </c>
      <c r="CG12" s="29" t="str">
        <f>IF(AND($E12&gt;0,OR(AT12=""))," * No olvide digitar la variable Trans (Masculino). Digite Cero si no tiene.",IF((AT12)&gt;$E12," * La variable Trans (Masculino) No puede ser mayor al Total Mujeres.",""))</f>
        <v/>
      </c>
      <c r="CH12" s="29" t="str">
        <f>IF(AND(D12&gt;0,OR(AU12=""))," * No olvide digitar la variable Trans (Femenino). Digite Cero si no tiene.",IF((AU12)&gt;D12," * La variable Trans (Femenino) No puede ser mayor al Total Hombres.",""))</f>
        <v/>
      </c>
      <c r="CI12" s="29" t="str">
        <f>IF(AND($C12&gt;0,AV12="")," * No olvide digitar la variable Cuidadores de personas con demencia. Digite Cero si no tiene.",IF(AV12&gt;$C12," * La variable Cuidadores de personas con demencia No puede ser mayor al Total Ambos Sexos.",""))</f>
        <v/>
      </c>
      <c r="CK12" s="30">
        <f t="shared" ref="CK12:CP12" si="0">IF(AND($C12&gt;0,AN12=""),1,IF(AN12&gt;$C12,1,0))</f>
        <v>0</v>
      </c>
      <c r="CL12" s="30">
        <f t="shared" si="0"/>
        <v>0</v>
      </c>
      <c r="CM12" s="30">
        <f t="shared" si="0"/>
        <v>0</v>
      </c>
      <c r="CN12" s="30">
        <f t="shared" si="0"/>
        <v>0</v>
      </c>
      <c r="CO12" s="30">
        <f t="shared" si="0"/>
        <v>0</v>
      </c>
      <c r="CP12" s="30">
        <f t="shared" si="0"/>
        <v>0</v>
      </c>
      <c r="CQ12" s="30">
        <f>IF(AND($E12&gt;0,OR(AT12="")),1,IF((AT12)&gt;$E12,1,0))</f>
        <v>0</v>
      </c>
      <c r="CR12" s="30">
        <f>IF(AND($D12&gt;0,OR(AU12="")),1,IF((AU12)&gt;$D12,1,0))</f>
        <v>0</v>
      </c>
      <c r="CS12" s="30">
        <f>IF(AND($C12&gt;0,AV12=""),1,IF(AV12&gt;$C12,1,0))</f>
        <v>0</v>
      </c>
    </row>
    <row r="13" spans="1:97" ht="15" customHeight="1" x14ac:dyDescent="0.25">
      <c r="A13" s="786"/>
      <c r="B13" s="31" t="s">
        <v>39</v>
      </c>
      <c r="C13" s="32">
        <f t="shared" ref="C13:C26" si="1">SUM(D13+E13)</f>
        <v>163</v>
      </c>
      <c r="D13" s="33">
        <f t="shared" ref="D13:E26" si="2">SUM(F13+H13+J13+L13+N13+P13+R13+T13+V13+X13+Z13+AB13+AD13+AF13+AH13+AJ13+AL13)</f>
        <v>53</v>
      </c>
      <c r="E13" s="34">
        <f t="shared" si="2"/>
        <v>110</v>
      </c>
      <c r="F13" s="35">
        <v>0</v>
      </c>
      <c r="G13" s="36">
        <v>0</v>
      </c>
      <c r="H13" s="35">
        <v>2</v>
      </c>
      <c r="I13" s="36">
        <v>0</v>
      </c>
      <c r="J13" s="35">
        <v>7</v>
      </c>
      <c r="K13" s="37">
        <v>33</v>
      </c>
      <c r="L13" s="35">
        <v>19</v>
      </c>
      <c r="M13" s="37">
        <v>47</v>
      </c>
      <c r="N13" s="35">
        <v>5</v>
      </c>
      <c r="O13" s="37">
        <v>6</v>
      </c>
      <c r="P13" s="35">
        <v>3</v>
      </c>
      <c r="Q13" s="37">
        <v>2</v>
      </c>
      <c r="R13" s="35">
        <v>1</v>
      </c>
      <c r="S13" s="37">
        <v>5</v>
      </c>
      <c r="T13" s="35">
        <v>1</v>
      </c>
      <c r="U13" s="37">
        <v>10</v>
      </c>
      <c r="V13" s="35">
        <v>2</v>
      </c>
      <c r="W13" s="37">
        <v>0</v>
      </c>
      <c r="X13" s="35">
        <v>4</v>
      </c>
      <c r="Y13" s="37">
        <v>4</v>
      </c>
      <c r="Z13" s="35">
        <v>3</v>
      </c>
      <c r="AA13" s="37">
        <v>0</v>
      </c>
      <c r="AB13" s="35">
        <v>5</v>
      </c>
      <c r="AC13" s="37">
        <v>1</v>
      </c>
      <c r="AD13" s="35">
        <v>0</v>
      </c>
      <c r="AE13" s="37">
        <v>1</v>
      </c>
      <c r="AF13" s="35">
        <v>0</v>
      </c>
      <c r="AG13" s="37">
        <v>1</v>
      </c>
      <c r="AH13" s="35">
        <v>0</v>
      </c>
      <c r="AI13" s="37">
        <v>0</v>
      </c>
      <c r="AJ13" s="35">
        <v>0</v>
      </c>
      <c r="AK13" s="37">
        <v>0</v>
      </c>
      <c r="AL13" s="38">
        <v>1</v>
      </c>
      <c r="AM13" s="39">
        <v>0</v>
      </c>
      <c r="AN13" s="40">
        <v>163</v>
      </c>
      <c r="AO13" s="41">
        <v>0</v>
      </c>
      <c r="AP13" s="41">
        <v>32</v>
      </c>
      <c r="AQ13" s="36">
        <v>23</v>
      </c>
      <c r="AR13" s="42">
        <v>0</v>
      </c>
      <c r="AS13" s="36">
        <v>0</v>
      </c>
      <c r="AT13" s="35">
        <v>0</v>
      </c>
      <c r="AU13" s="37">
        <v>0</v>
      </c>
      <c r="AV13" s="36">
        <v>0</v>
      </c>
      <c r="AW13" t="str">
        <f t="shared" ref="AW13:AW26" si="3">CA13&amp;CB13&amp;CC13&amp;CD13&amp;CE13&amp;CF13&amp;CG13&amp;CH13&amp;CI13</f>
        <v/>
      </c>
      <c r="CA13" s="29" t="str">
        <f t="shared" ref="CA13:CA21" si="4">IF(AND($C13&gt;0,AN13="")," * No olvide digitar la variable Beneficiarios. Digite Cero si no tiene.",IF(AN13&gt;$C13," * La variable Beneficiarios No puede ser mayor al Total Ambos Sexos.",""))</f>
        <v/>
      </c>
      <c r="CB13" s="29" t="str">
        <f t="shared" ref="CB13:CB21" si="5">IF(AND($C13&gt;0,AO13="")," * No olvide digitar la variable Niños, Niñas, adolescentes y Jóvenes SENAME. Digite Cero si no tiene.",IF(AO13&gt;$C13," * La variable Niños, Niñas, adolescentes y Jóvenes SENAME No puede ser mayor al Total Ambos Sexos.",""))</f>
        <v/>
      </c>
      <c r="CC13" s="29" t="str">
        <f t="shared" ref="CC13:CC21" si="6">IF(AND($C13&gt;0,AP13="")," * No olvide digitar la variable Niños, Niñas, adolescentes y Jóvenes Mejor Niñez. Digite Cero si no tiene.",IF(AP13&gt;$C13," * La variable Niños, Niñas, adolescentes y Jóvenes Mejor Niñez No puede ser mayor al Total Ambos Sexos.",""))</f>
        <v/>
      </c>
      <c r="CD13" s="29" t="str">
        <f t="shared" ref="CD13:CD21" si="7">IF(AND($C13&gt;0,AQ13="")," * No olvide digitar la variable Pueblos originarios. Digite Cero si no tiene.",IF(AQ13&gt;$C13," * La variable Pueblos Originarios No puede ser mayor al Total Ambos Sexos.",""))</f>
        <v/>
      </c>
      <c r="CE13" s="29" t="str">
        <f t="shared" ref="CE13:CE21" si="8">IF(AND($C13&gt;0,AR13="")," * No olvide digitar la variable Migrantes. Digite Cero si no tiene.",IF(AR13&gt;$C13," * La variable Migrantes No puede ser mayor al Total Ambos Sexos.",""))</f>
        <v/>
      </c>
      <c r="CF13" s="29" t="str">
        <f t="shared" ref="CF13:CF21" si="9">IF(AND($C13&gt;0,AS13="")," * No olvide digitar la variable Demencia. Digite Cero si no tiene.",IF(AS13&gt;$C13," * La variable Demencia No puede ser mayor al Total Ambos Sexos.",""))</f>
        <v/>
      </c>
      <c r="CG13" s="29" t="str">
        <f t="shared" ref="CG13:CG21" si="10">IF(AND($E13&gt;0,OR(AT13=""))," * No olvide digitar la variable Trans (Masculino). Digite Cero si no tiene.",IF((AT13)&gt;$E13," * La variable Trans (Masculino) No puede ser mayor al Total Mujeres.",""))</f>
        <v/>
      </c>
      <c r="CH13" s="29" t="str">
        <f t="shared" ref="CH13:CH21" si="11">IF(AND(D13&gt;0,OR(AU13=""))," * No olvide digitar la variable Trans (Femenino). Digite Cero si no tiene.",IF((AU13)&gt;D13," * La variable Trans (Femenino) No puede ser mayor al Total Hombres.",""))</f>
        <v/>
      </c>
      <c r="CI13" s="29" t="str">
        <f t="shared" ref="CI13:CI21" si="12">IF(AND($C13&gt;0,AV13="")," * No olvide digitar la variable Cuidadores de personas con demencia. Digite Cero si no tiene.",IF(AV13&gt;$C13," * La variable Cuidadores de personas con demencia No puede ser mayor al Total Ambos Sexos.",""))</f>
        <v/>
      </c>
      <c r="CK13" s="30">
        <f t="shared" ref="CK13:CK21" si="13">IF(AND(C13&gt;0,AN13=""),1,IF(AN13&gt;C13,1,0))</f>
        <v>0</v>
      </c>
      <c r="CL13" s="30">
        <f t="shared" ref="CL13:CL21" si="14">IF(AND(C13&gt;0,AO13=""),1,IF(AO13&gt;C13,1,0))</f>
        <v>0</v>
      </c>
      <c r="CM13" s="30">
        <f t="shared" ref="CM13:CM21" si="15">IF(AND(C13&gt;0,AP13=""),1,IF(AP13&gt;C13,1,0))</f>
        <v>0</v>
      </c>
      <c r="CN13" s="30">
        <f t="shared" ref="CN13:CN21" si="16">IF(AND(C13&gt;0,AQ13=""),1,IF(AQ13&gt;C13,1,0))</f>
        <v>0</v>
      </c>
      <c r="CO13" s="30">
        <f t="shared" ref="CO13:CO21" si="17">IF(AND(C13&gt;0,AR13=""),1,IF(AR13&gt;C13,1,0))</f>
        <v>0</v>
      </c>
      <c r="CP13" s="30">
        <f t="shared" ref="CP13:CP21" si="18">IF(AND(C13&gt;0,AS13=""),1,IF(AS13&gt;C13,1,0))</f>
        <v>0</v>
      </c>
      <c r="CQ13" s="30">
        <f t="shared" ref="CQ13:CQ21" si="19">IF(AND(E13&gt;0,OR(AT13="")),1,IF((AT13)&gt;E13,1,0))</f>
        <v>0</v>
      </c>
      <c r="CR13" s="30">
        <f t="shared" ref="CR13:CR21" si="20">IF(AND(D13&gt;0,OR(AU13="")),1,IF((AU13)&gt;D13,1,0))</f>
        <v>0</v>
      </c>
      <c r="CS13" s="30">
        <f t="shared" ref="CS13:CS26" si="21">IF(AND($C13&gt;0,AV13=""),1,IF(AV13&gt;$C13,1,0))</f>
        <v>0</v>
      </c>
    </row>
    <row r="14" spans="1:97" ht="15" customHeight="1" x14ac:dyDescent="0.25">
      <c r="A14" s="786"/>
      <c r="B14" s="31" t="s">
        <v>40</v>
      </c>
      <c r="C14" s="32">
        <f t="shared" si="1"/>
        <v>246</v>
      </c>
      <c r="D14" s="33">
        <f t="shared" si="2"/>
        <v>108</v>
      </c>
      <c r="E14" s="34">
        <f t="shared" si="2"/>
        <v>138</v>
      </c>
      <c r="F14" s="35">
        <v>0</v>
      </c>
      <c r="G14" s="36">
        <v>0</v>
      </c>
      <c r="H14" s="35">
        <v>0</v>
      </c>
      <c r="I14" s="36">
        <v>0</v>
      </c>
      <c r="J14" s="35">
        <v>0</v>
      </c>
      <c r="K14" s="37">
        <v>0</v>
      </c>
      <c r="L14" s="35">
        <v>2</v>
      </c>
      <c r="M14" s="37">
        <v>2</v>
      </c>
      <c r="N14" s="35">
        <v>9</v>
      </c>
      <c r="O14" s="37">
        <v>9</v>
      </c>
      <c r="P14" s="35">
        <v>5</v>
      </c>
      <c r="Q14" s="37">
        <v>2</v>
      </c>
      <c r="R14" s="35">
        <v>8</v>
      </c>
      <c r="S14" s="37">
        <v>4</v>
      </c>
      <c r="T14" s="35">
        <v>19</v>
      </c>
      <c r="U14" s="37">
        <v>17</v>
      </c>
      <c r="V14" s="35">
        <v>16</v>
      </c>
      <c r="W14" s="37">
        <v>15</v>
      </c>
      <c r="X14" s="35">
        <v>8</v>
      </c>
      <c r="Y14" s="37">
        <v>10</v>
      </c>
      <c r="Z14" s="35">
        <v>10</v>
      </c>
      <c r="AA14" s="37">
        <v>10</v>
      </c>
      <c r="AB14" s="35">
        <v>9</v>
      </c>
      <c r="AC14" s="37">
        <v>20</v>
      </c>
      <c r="AD14" s="35">
        <v>9</v>
      </c>
      <c r="AE14" s="37">
        <v>25</v>
      </c>
      <c r="AF14" s="35">
        <v>6</v>
      </c>
      <c r="AG14" s="37">
        <v>11</v>
      </c>
      <c r="AH14" s="35">
        <v>6</v>
      </c>
      <c r="AI14" s="37">
        <v>11</v>
      </c>
      <c r="AJ14" s="35">
        <v>1</v>
      </c>
      <c r="AK14" s="37">
        <v>0</v>
      </c>
      <c r="AL14" s="38">
        <v>0</v>
      </c>
      <c r="AM14" s="39">
        <v>2</v>
      </c>
      <c r="AN14" s="40">
        <v>246</v>
      </c>
      <c r="AO14" s="41">
        <v>0</v>
      </c>
      <c r="AP14" s="41">
        <v>0</v>
      </c>
      <c r="AQ14" s="36">
        <v>3</v>
      </c>
      <c r="AR14" s="42">
        <v>0</v>
      </c>
      <c r="AS14" s="36">
        <v>0</v>
      </c>
      <c r="AT14" s="35">
        <v>0</v>
      </c>
      <c r="AU14" s="37">
        <v>0</v>
      </c>
      <c r="AV14" s="36">
        <v>0</v>
      </c>
      <c r="AW14" t="str">
        <f t="shared" si="3"/>
        <v/>
      </c>
      <c r="CA14" s="29" t="str">
        <f t="shared" si="4"/>
        <v/>
      </c>
      <c r="CB14" s="29" t="str">
        <f t="shared" si="5"/>
        <v/>
      </c>
      <c r="CC14" s="29" t="str">
        <f t="shared" si="6"/>
        <v/>
      </c>
      <c r="CD14" s="29" t="str">
        <f t="shared" si="7"/>
        <v/>
      </c>
      <c r="CE14" s="29" t="str">
        <f t="shared" si="8"/>
        <v/>
      </c>
      <c r="CF14" s="29" t="str">
        <f t="shared" si="9"/>
        <v/>
      </c>
      <c r="CG14" s="29" t="str">
        <f t="shared" si="10"/>
        <v/>
      </c>
      <c r="CH14" s="29" t="str">
        <f t="shared" si="11"/>
        <v/>
      </c>
      <c r="CI14" s="29" t="str">
        <f t="shared" si="12"/>
        <v/>
      </c>
      <c r="CK14" s="30">
        <f t="shared" si="13"/>
        <v>0</v>
      </c>
      <c r="CL14" s="30">
        <f t="shared" si="14"/>
        <v>0</v>
      </c>
      <c r="CM14" s="30">
        <f t="shared" si="15"/>
        <v>0</v>
      </c>
      <c r="CN14" s="30">
        <f t="shared" si="16"/>
        <v>0</v>
      </c>
      <c r="CO14" s="30">
        <f t="shared" si="17"/>
        <v>0</v>
      </c>
      <c r="CP14" s="30">
        <f t="shared" si="18"/>
        <v>0</v>
      </c>
      <c r="CQ14" s="30">
        <f t="shared" si="19"/>
        <v>0</v>
      </c>
      <c r="CR14" s="30">
        <f t="shared" si="20"/>
        <v>0</v>
      </c>
      <c r="CS14" s="30">
        <f t="shared" si="21"/>
        <v>0</v>
      </c>
    </row>
    <row r="15" spans="1:97" ht="15" customHeight="1" x14ac:dyDescent="0.25">
      <c r="A15" s="786"/>
      <c r="B15" s="31" t="s">
        <v>41</v>
      </c>
      <c r="C15" s="32">
        <f t="shared" si="1"/>
        <v>0</v>
      </c>
      <c r="D15" s="33">
        <f t="shared" si="2"/>
        <v>0</v>
      </c>
      <c r="E15" s="34">
        <f t="shared" si="2"/>
        <v>0</v>
      </c>
      <c r="F15" s="35"/>
      <c r="G15" s="36"/>
      <c r="H15" s="35"/>
      <c r="I15" s="36"/>
      <c r="J15" s="35"/>
      <c r="K15" s="37"/>
      <c r="L15" s="35"/>
      <c r="M15" s="37"/>
      <c r="N15" s="35"/>
      <c r="O15" s="37"/>
      <c r="P15" s="35"/>
      <c r="Q15" s="37"/>
      <c r="R15" s="35"/>
      <c r="S15" s="37"/>
      <c r="T15" s="35"/>
      <c r="U15" s="37"/>
      <c r="V15" s="35"/>
      <c r="W15" s="37"/>
      <c r="X15" s="35"/>
      <c r="Y15" s="37"/>
      <c r="Z15" s="35"/>
      <c r="AA15" s="37"/>
      <c r="AB15" s="35"/>
      <c r="AC15" s="37"/>
      <c r="AD15" s="35"/>
      <c r="AE15" s="37"/>
      <c r="AF15" s="35"/>
      <c r="AG15" s="37"/>
      <c r="AH15" s="35"/>
      <c r="AI15" s="37"/>
      <c r="AJ15" s="35"/>
      <c r="AK15" s="37"/>
      <c r="AL15" s="38"/>
      <c r="AM15" s="39"/>
      <c r="AN15" s="40">
        <v>0</v>
      </c>
      <c r="AO15" s="41">
        <v>0</v>
      </c>
      <c r="AP15" s="41">
        <v>0</v>
      </c>
      <c r="AQ15" s="36">
        <v>0</v>
      </c>
      <c r="AR15" s="42">
        <v>0</v>
      </c>
      <c r="AS15" s="36">
        <v>0</v>
      </c>
      <c r="AT15" s="35">
        <v>0</v>
      </c>
      <c r="AU15" s="37">
        <v>0</v>
      </c>
      <c r="AV15" s="36">
        <v>0</v>
      </c>
      <c r="AW15" t="str">
        <f t="shared" si="3"/>
        <v/>
      </c>
      <c r="CA15" s="29" t="str">
        <f t="shared" si="4"/>
        <v/>
      </c>
      <c r="CB15" s="29" t="str">
        <f t="shared" si="5"/>
        <v/>
      </c>
      <c r="CC15" s="29" t="str">
        <f t="shared" si="6"/>
        <v/>
      </c>
      <c r="CD15" s="29" t="str">
        <f t="shared" si="7"/>
        <v/>
      </c>
      <c r="CE15" s="29" t="str">
        <f t="shared" si="8"/>
        <v/>
      </c>
      <c r="CF15" s="29" t="str">
        <f t="shared" si="9"/>
        <v/>
      </c>
      <c r="CG15" s="29" t="str">
        <f t="shared" si="10"/>
        <v/>
      </c>
      <c r="CH15" s="29" t="str">
        <f t="shared" si="11"/>
        <v/>
      </c>
      <c r="CI15" s="29" t="str">
        <f t="shared" si="12"/>
        <v/>
      </c>
      <c r="CK15" s="30">
        <f t="shared" si="13"/>
        <v>0</v>
      </c>
      <c r="CL15" s="30">
        <f t="shared" si="14"/>
        <v>0</v>
      </c>
      <c r="CM15" s="30">
        <f t="shared" si="15"/>
        <v>0</v>
      </c>
      <c r="CN15" s="30">
        <f t="shared" si="16"/>
        <v>0</v>
      </c>
      <c r="CO15" s="30">
        <f t="shared" si="17"/>
        <v>0</v>
      </c>
      <c r="CP15" s="30">
        <f t="shared" si="18"/>
        <v>0</v>
      </c>
      <c r="CQ15" s="30">
        <f t="shared" si="19"/>
        <v>0</v>
      </c>
      <c r="CR15" s="30">
        <f t="shared" si="20"/>
        <v>0</v>
      </c>
      <c r="CS15" s="30">
        <f t="shared" si="21"/>
        <v>0</v>
      </c>
    </row>
    <row r="16" spans="1:97" ht="15" customHeight="1" x14ac:dyDescent="0.25">
      <c r="A16" s="786"/>
      <c r="B16" s="31" t="s">
        <v>42</v>
      </c>
      <c r="C16" s="32">
        <f t="shared" si="1"/>
        <v>154</v>
      </c>
      <c r="D16" s="33">
        <f t="shared" si="2"/>
        <v>69</v>
      </c>
      <c r="E16" s="34">
        <f t="shared" si="2"/>
        <v>85</v>
      </c>
      <c r="F16" s="35">
        <v>0</v>
      </c>
      <c r="G16" s="36">
        <v>0</v>
      </c>
      <c r="H16" s="35">
        <v>1</v>
      </c>
      <c r="I16" s="36">
        <v>0</v>
      </c>
      <c r="J16" s="35">
        <v>2</v>
      </c>
      <c r="K16" s="37">
        <v>23</v>
      </c>
      <c r="L16" s="35">
        <v>21</v>
      </c>
      <c r="M16" s="37">
        <v>24</v>
      </c>
      <c r="N16" s="35">
        <v>5</v>
      </c>
      <c r="O16" s="37">
        <v>1</v>
      </c>
      <c r="P16" s="35">
        <v>10</v>
      </c>
      <c r="Q16" s="37">
        <v>0</v>
      </c>
      <c r="R16" s="35">
        <v>5</v>
      </c>
      <c r="S16" s="37">
        <v>4</v>
      </c>
      <c r="T16" s="35">
        <v>4</v>
      </c>
      <c r="U16" s="37">
        <v>5</v>
      </c>
      <c r="V16" s="35">
        <v>2</v>
      </c>
      <c r="W16" s="37">
        <v>6</v>
      </c>
      <c r="X16" s="35">
        <v>10</v>
      </c>
      <c r="Y16" s="37">
        <v>3</v>
      </c>
      <c r="Z16" s="35">
        <v>2</v>
      </c>
      <c r="AA16" s="37">
        <v>2</v>
      </c>
      <c r="AB16" s="35">
        <v>3</v>
      </c>
      <c r="AC16" s="37">
        <v>4</v>
      </c>
      <c r="AD16" s="35">
        <v>2</v>
      </c>
      <c r="AE16" s="37">
        <v>9</v>
      </c>
      <c r="AF16" s="35">
        <v>0</v>
      </c>
      <c r="AG16" s="37">
        <v>2</v>
      </c>
      <c r="AH16" s="35">
        <v>0</v>
      </c>
      <c r="AI16" s="37">
        <v>2</v>
      </c>
      <c r="AJ16" s="35">
        <v>1</v>
      </c>
      <c r="AK16" s="37">
        <v>0</v>
      </c>
      <c r="AL16" s="38">
        <v>1</v>
      </c>
      <c r="AM16" s="39">
        <v>0</v>
      </c>
      <c r="AN16" s="40">
        <v>154</v>
      </c>
      <c r="AO16" s="41">
        <v>0</v>
      </c>
      <c r="AP16" s="41">
        <v>19</v>
      </c>
      <c r="AQ16" s="36">
        <v>7</v>
      </c>
      <c r="AR16" s="42">
        <v>0</v>
      </c>
      <c r="AS16" s="36">
        <v>0</v>
      </c>
      <c r="AT16" s="35">
        <v>0</v>
      </c>
      <c r="AU16" s="37">
        <v>0</v>
      </c>
      <c r="AV16" s="36">
        <v>0</v>
      </c>
      <c r="AW16" t="str">
        <f t="shared" si="3"/>
        <v/>
      </c>
      <c r="CA16" s="29" t="str">
        <f t="shared" si="4"/>
        <v/>
      </c>
      <c r="CB16" s="29" t="str">
        <f t="shared" si="5"/>
        <v/>
      </c>
      <c r="CC16" s="29" t="str">
        <f t="shared" si="6"/>
        <v/>
      </c>
      <c r="CD16" s="29" t="str">
        <f t="shared" si="7"/>
        <v/>
      </c>
      <c r="CE16" s="29" t="str">
        <f t="shared" si="8"/>
        <v/>
      </c>
      <c r="CF16" s="29" t="str">
        <f t="shared" si="9"/>
        <v/>
      </c>
      <c r="CG16" s="29" t="str">
        <f t="shared" si="10"/>
        <v/>
      </c>
      <c r="CH16" s="29" t="str">
        <f t="shared" si="11"/>
        <v/>
      </c>
      <c r="CI16" s="29" t="str">
        <f t="shared" si="12"/>
        <v/>
      </c>
      <c r="CK16" s="30">
        <f t="shared" si="13"/>
        <v>0</v>
      </c>
      <c r="CL16" s="30">
        <f t="shared" si="14"/>
        <v>0</v>
      </c>
      <c r="CM16" s="30">
        <f t="shared" si="15"/>
        <v>0</v>
      </c>
      <c r="CN16" s="30">
        <f t="shared" si="16"/>
        <v>0</v>
      </c>
      <c r="CO16" s="30">
        <f t="shared" si="17"/>
        <v>0</v>
      </c>
      <c r="CP16" s="30">
        <f t="shared" si="18"/>
        <v>0</v>
      </c>
      <c r="CQ16" s="30">
        <f t="shared" si="19"/>
        <v>0</v>
      </c>
      <c r="CR16" s="30">
        <f t="shared" si="20"/>
        <v>0</v>
      </c>
      <c r="CS16" s="30">
        <f t="shared" si="21"/>
        <v>0</v>
      </c>
    </row>
    <row r="17" spans="1:97" ht="21" x14ac:dyDescent="0.25">
      <c r="A17" s="786"/>
      <c r="B17" s="31" t="s">
        <v>43</v>
      </c>
      <c r="C17" s="32">
        <f t="shared" si="1"/>
        <v>0</v>
      </c>
      <c r="D17" s="33">
        <f t="shared" si="2"/>
        <v>0</v>
      </c>
      <c r="E17" s="34">
        <f t="shared" si="2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>
        <v>0</v>
      </c>
      <c r="AO17" s="41">
        <v>0</v>
      </c>
      <c r="AP17" s="41">
        <v>0</v>
      </c>
      <c r="AQ17" s="36">
        <v>0</v>
      </c>
      <c r="AR17" s="42">
        <v>0</v>
      </c>
      <c r="AS17" s="36">
        <v>0</v>
      </c>
      <c r="AT17" s="35">
        <v>0</v>
      </c>
      <c r="AU17" s="37">
        <v>0</v>
      </c>
      <c r="AV17" s="36">
        <v>0</v>
      </c>
      <c r="AW17" t="str">
        <f t="shared" si="3"/>
        <v/>
      </c>
      <c r="CA17" s="29" t="str">
        <f t="shared" si="4"/>
        <v/>
      </c>
      <c r="CB17" s="29" t="str">
        <f t="shared" si="5"/>
        <v/>
      </c>
      <c r="CC17" s="29" t="str">
        <f t="shared" si="6"/>
        <v/>
      </c>
      <c r="CD17" s="29" t="str">
        <f t="shared" si="7"/>
        <v/>
      </c>
      <c r="CE17" s="29" t="str">
        <f t="shared" si="8"/>
        <v/>
      </c>
      <c r="CF17" s="29" t="str">
        <f t="shared" si="9"/>
        <v/>
      </c>
      <c r="CG17" s="29" t="str">
        <f t="shared" si="10"/>
        <v/>
      </c>
      <c r="CH17" s="29" t="str">
        <f t="shared" si="11"/>
        <v/>
      </c>
      <c r="CI17" s="29" t="str">
        <f t="shared" si="12"/>
        <v/>
      </c>
      <c r="CK17" s="30">
        <f t="shared" si="13"/>
        <v>0</v>
      </c>
      <c r="CL17" s="30">
        <f t="shared" si="14"/>
        <v>0</v>
      </c>
      <c r="CM17" s="30">
        <f t="shared" si="15"/>
        <v>0</v>
      </c>
      <c r="CN17" s="30">
        <f t="shared" si="16"/>
        <v>0</v>
      </c>
      <c r="CO17" s="30">
        <f t="shared" si="17"/>
        <v>0</v>
      </c>
      <c r="CP17" s="30">
        <f t="shared" si="18"/>
        <v>0</v>
      </c>
      <c r="CQ17" s="30">
        <f t="shared" si="19"/>
        <v>0</v>
      </c>
      <c r="CR17" s="30">
        <f t="shared" si="20"/>
        <v>0</v>
      </c>
      <c r="CS17" s="30">
        <f t="shared" si="21"/>
        <v>0</v>
      </c>
    </row>
    <row r="18" spans="1:97" ht="15" customHeight="1" x14ac:dyDescent="0.25">
      <c r="A18" s="786"/>
      <c r="B18" s="31" t="s">
        <v>44</v>
      </c>
      <c r="C18" s="43">
        <f t="shared" si="1"/>
        <v>93</v>
      </c>
      <c r="D18" s="44">
        <f t="shared" si="2"/>
        <v>49</v>
      </c>
      <c r="E18" s="45">
        <f t="shared" si="2"/>
        <v>44</v>
      </c>
      <c r="F18" s="46">
        <v>0</v>
      </c>
      <c r="G18" s="47">
        <v>5</v>
      </c>
      <c r="H18" s="46">
        <v>18</v>
      </c>
      <c r="I18" s="47">
        <v>5</v>
      </c>
      <c r="J18" s="46">
        <v>21</v>
      </c>
      <c r="K18" s="48">
        <v>13</v>
      </c>
      <c r="L18" s="46">
        <v>10</v>
      </c>
      <c r="M18" s="48">
        <v>21</v>
      </c>
      <c r="N18" s="46">
        <v>0</v>
      </c>
      <c r="O18" s="48">
        <v>0</v>
      </c>
      <c r="P18" s="46">
        <v>0</v>
      </c>
      <c r="Q18" s="48">
        <v>0</v>
      </c>
      <c r="R18" s="46">
        <v>0</v>
      </c>
      <c r="S18" s="48">
        <v>0</v>
      </c>
      <c r="T18" s="46">
        <v>0</v>
      </c>
      <c r="U18" s="48">
        <v>0</v>
      </c>
      <c r="V18" s="46">
        <v>0</v>
      </c>
      <c r="W18" s="48">
        <v>0</v>
      </c>
      <c r="X18" s="46">
        <v>0</v>
      </c>
      <c r="Y18" s="48">
        <v>0</v>
      </c>
      <c r="Z18" s="46">
        <v>0</v>
      </c>
      <c r="AA18" s="48">
        <v>0</v>
      </c>
      <c r="AB18" s="46">
        <v>0</v>
      </c>
      <c r="AC18" s="48">
        <v>0</v>
      </c>
      <c r="AD18" s="46">
        <v>0</v>
      </c>
      <c r="AE18" s="48">
        <v>0</v>
      </c>
      <c r="AF18" s="46">
        <v>0</v>
      </c>
      <c r="AG18" s="48">
        <v>0</v>
      </c>
      <c r="AH18" s="46">
        <v>0</v>
      </c>
      <c r="AI18" s="48">
        <v>0</v>
      </c>
      <c r="AJ18" s="46">
        <v>0</v>
      </c>
      <c r="AK18" s="48">
        <v>0</v>
      </c>
      <c r="AL18" s="49">
        <v>0</v>
      </c>
      <c r="AM18" s="50">
        <v>0</v>
      </c>
      <c r="AN18" s="51">
        <v>93</v>
      </c>
      <c r="AO18" s="52">
        <v>0</v>
      </c>
      <c r="AP18" s="52">
        <v>0</v>
      </c>
      <c r="AQ18" s="47">
        <v>0</v>
      </c>
      <c r="AR18" s="53">
        <v>0</v>
      </c>
      <c r="AS18" s="47">
        <v>0</v>
      </c>
      <c r="AT18" s="46">
        <v>0</v>
      </c>
      <c r="AU18" s="48">
        <v>0</v>
      </c>
      <c r="AV18" s="47">
        <v>0</v>
      </c>
      <c r="AW18" t="str">
        <f t="shared" si="3"/>
        <v/>
      </c>
      <c r="CA18" s="29" t="str">
        <f t="shared" si="4"/>
        <v/>
      </c>
      <c r="CB18" s="29" t="str">
        <f t="shared" si="5"/>
        <v/>
      </c>
      <c r="CC18" s="29" t="str">
        <f t="shared" si="6"/>
        <v/>
      </c>
      <c r="CD18" s="29" t="str">
        <f t="shared" si="7"/>
        <v/>
      </c>
      <c r="CE18" s="29" t="str">
        <f t="shared" si="8"/>
        <v/>
      </c>
      <c r="CF18" s="29" t="str">
        <f t="shared" si="9"/>
        <v/>
      </c>
      <c r="CG18" s="29" t="str">
        <f t="shared" si="10"/>
        <v/>
      </c>
      <c r="CH18" s="29" t="str">
        <f t="shared" si="11"/>
        <v/>
      </c>
      <c r="CI18" s="29" t="str">
        <f t="shared" si="12"/>
        <v/>
      </c>
      <c r="CK18" s="30">
        <f t="shared" si="13"/>
        <v>0</v>
      </c>
      <c r="CL18" s="30">
        <f t="shared" si="14"/>
        <v>0</v>
      </c>
      <c r="CM18" s="30">
        <f t="shared" si="15"/>
        <v>0</v>
      </c>
      <c r="CN18" s="30">
        <f t="shared" si="16"/>
        <v>0</v>
      </c>
      <c r="CO18" s="30">
        <f t="shared" si="17"/>
        <v>0</v>
      </c>
      <c r="CP18" s="30">
        <f t="shared" si="18"/>
        <v>0</v>
      </c>
      <c r="CQ18" s="30">
        <f t="shared" si="19"/>
        <v>0</v>
      </c>
      <c r="CR18" s="30">
        <f t="shared" si="20"/>
        <v>0</v>
      </c>
      <c r="CS18" s="30">
        <f t="shared" si="21"/>
        <v>0</v>
      </c>
    </row>
    <row r="19" spans="1:97" ht="21" x14ac:dyDescent="0.25">
      <c r="A19" s="786"/>
      <c r="B19" s="31" t="s">
        <v>45</v>
      </c>
      <c r="C19" s="43">
        <f t="shared" si="1"/>
        <v>0</v>
      </c>
      <c r="D19" s="44">
        <f t="shared" si="2"/>
        <v>0</v>
      </c>
      <c r="E19" s="45">
        <f t="shared" si="2"/>
        <v>0</v>
      </c>
      <c r="F19" s="46"/>
      <c r="G19" s="47"/>
      <c r="H19" s="46"/>
      <c r="I19" s="47"/>
      <c r="J19" s="46"/>
      <c r="K19" s="48"/>
      <c r="L19" s="46"/>
      <c r="M19" s="48"/>
      <c r="N19" s="46"/>
      <c r="O19" s="48"/>
      <c r="P19" s="46"/>
      <c r="Q19" s="48"/>
      <c r="R19" s="46"/>
      <c r="S19" s="48"/>
      <c r="T19" s="46"/>
      <c r="U19" s="48"/>
      <c r="V19" s="46"/>
      <c r="W19" s="48"/>
      <c r="X19" s="46"/>
      <c r="Y19" s="48"/>
      <c r="Z19" s="46"/>
      <c r="AA19" s="48"/>
      <c r="AB19" s="46"/>
      <c r="AC19" s="48"/>
      <c r="AD19" s="46"/>
      <c r="AE19" s="48"/>
      <c r="AF19" s="46"/>
      <c r="AG19" s="48"/>
      <c r="AH19" s="46"/>
      <c r="AI19" s="48"/>
      <c r="AJ19" s="46"/>
      <c r="AK19" s="48"/>
      <c r="AL19" s="49"/>
      <c r="AM19" s="50"/>
      <c r="AN19" s="51">
        <v>0</v>
      </c>
      <c r="AO19" s="52"/>
      <c r="AP19" s="52"/>
      <c r="AQ19" s="47"/>
      <c r="AR19" s="53"/>
      <c r="AS19" s="47"/>
      <c r="AT19" s="46"/>
      <c r="AU19" s="48"/>
      <c r="AV19" s="47"/>
      <c r="AW19" t="str">
        <f t="shared" si="3"/>
        <v/>
      </c>
      <c r="CA19" s="29" t="str">
        <f t="shared" si="4"/>
        <v/>
      </c>
      <c r="CB19" s="29" t="str">
        <f t="shared" si="5"/>
        <v/>
      </c>
      <c r="CC19" s="29" t="str">
        <f t="shared" si="6"/>
        <v/>
      </c>
      <c r="CD19" s="29" t="str">
        <f t="shared" si="7"/>
        <v/>
      </c>
      <c r="CE19" s="29" t="str">
        <f t="shared" si="8"/>
        <v/>
      </c>
      <c r="CF19" s="29" t="str">
        <f t="shared" si="9"/>
        <v/>
      </c>
      <c r="CG19" s="29" t="str">
        <f t="shared" si="10"/>
        <v/>
      </c>
      <c r="CH19" s="29" t="str">
        <f t="shared" si="11"/>
        <v/>
      </c>
      <c r="CI19" s="29" t="str">
        <f t="shared" si="12"/>
        <v/>
      </c>
      <c r="CK19" s="30">
        <f t="shared" si="13"/>
        <v>0</v>
      </c>
      <c r="CL19" s="30">
        <f t="shared" si="14"/>
        <v>0</v>
      </c>
      <c r="CM19" s="30">
        <f t="shared" si="15"/>
        <v>0</v>
      </c>
      <c r="CN19" s="30">
        <f t="shared" si="16"/>
        <v>0</v>
      </c>
      <c r="CO19" s="30">
        <f t="shared" si="17"/>
        <v>0</v>
      </c>
      <c r="CP19" s="30">
        <f t="shared" si="18"/>
        <v>0</v>
      </c>
      <c r="CQ19" s="30">
        <f t="shared" si="19"/>
        <v>0</v>
      </c>
      <c r="CR19" s="30">
        <f t="shared" si="20"/>
        <v>0</v>
      </c>
      <c r="CS19" s="30">
        <f t="shared" si="21"/>
        <v>0</v>
      </c>
    </row>
    <row r="20" spans="1:97" ht="15" customHeight="1" x14ac:dyDescent="0.25">
      <c r="A20" s="786"/>
      <c r="B20" s="31" t="s">
        <v>46</v>
      </c>
      <c r="C20" s="43">
        <f t="shared" si="1"/>
        <v>0</v>
      </c>
      <c r="D20" s="44">
        <f t="shared" si="2"/>
        <v>0</v>
      </c>
      <c r="E20" s="45">
        <f t="shared" si="2"/>
        <v>0</v>
      </c>
      <c r="F20" s="46"/>
      <c r="G20" s="47"/>
      <c r="H20" s="46"/>
      <c r="I20" s="47"/>
      <c r="J20" s="46"/>
      <c r="K20" s="48"/>
      <c r="L20" s="46"/>
      <c r="M20" s="48"/>
      <c r="N20" s="46"/>
      <c r="O20" s="48"/>
      <c r="P20" s="46"/>
      <c r="Q20" s="48"/>
      <c r="R20" s="46"/>
      <c r="S20" s="48"/>
      <c r="T20" s="46"/>
      <c r="U20" s="48"/>
      <c r="V20" s="46"/>
      <c r="W20" s="48"/>
      <c r="X20" s="46"/>
      <c r="Y20" s="48"/>
      <c r="Z20" s="46"/>
      <c r="AA20" s="48"/>
      <c r="AB20" s="46"/>
      <c r="AC20" s="48"/>
      <c r="AD20" s="46"/>
      <c r="AE20" s="48"/>
      <c r="AF20" s="46"/>
      <c r="AG20" s="48"/>
      <c r="AH20" s="46"/>
      <c r="AI20" s="48"/>
      <c r="AJ20" s="46"/>
      <c r="AK20" s="48"/>
      <c r="AL20" s="49"/>
      <c r="AM20" s="50"/>
      <c r="AN20" s="51">
        <v>0</v>
      </c>
      <c r="AO20" s="52"/>
      <c r="AP20" s="52"/>
      <c r="AQ20" s="47"/>
      <c r="AR20" s="53"/>
      <c r="AS20" s="47"/>
      <c r="AT20" s="46"/>
      <c r="AU20" s="48"/>
      <c r="AV20" s="47"/>
      <c r="AW20" t="str">
        <f t="shared" si="3"/>
        <v/>
      </c>
      <c r="CA20" s="29" t="str">
        <f t="shared" si="4"/>
        <v/>
      </c>
      <c r="CB20" s="29" t="str">
        <f t="shared" si="5"/>
        <v/>
      </c>
      <c r="CC20" s="29" t="str">
        <f t="shared" si="6"/>
        <v/>
      </c>
      <c r="CD20" s="29" t="str">
        <f t="shared" si="7"/>
        <v/>
      </c>
      <c r="CE20" s="29" t="str">
        <f t="shared" si="8"/>
        <v/>
      </c>
      <c r="CF20" s="29" t="str">
        <f t="shared" si="9"/>
        <v/>
      </c>
      <c r="CG20" s="29" t="str">
        <f t="shared" si="10"/>
        <v/>
      </c>
      <c r="CH20" s="29" t="str">
        <f t="shared" si="11"/>
        <v/>
      </c>
      <c r="CI20" s="29" t="str">
        <f t="shared" si="12"/>
        <v/>
      </c>
      <c r="CK20" s="30">
        <f t="shared" si="13"/>
        <v>0</v>
      </c>
      <c r="CL20" s="30">
        <f t="shared" si="14"/>
        <v>0</v>
      </c>
      <c r="CM20" s="30">
        <f t="shared" si="15"/>
        <v>0</v>
      </c>
      <c r="CN20" s="30">
        <f t="shared" si="16"/>
        <v>0</v>
      </c>
      <c r="CO20" s="30">
        <f t="shared" si="17"/>
        <v>0</v>
      </c>
      <c r="CP20" s="30">
        <f t="shared" si="18"/>
        <v>0</v>
      </c>
      <c r="CQ20" s="30">
        <f t="shared" si="19"/>
        <v>0</v>
      </c>
      <c r="CR20" s="30">
        <f t="shared" si="20"/>
        <v>0</v>
      </c>
      <c r="CS20" s="30">
        <f t="shared" si="21"/>
        <v>0</v>
      </c>
    </row>
    <row r="21" spans="1:97" ht="21" x14ac:dyDescent="0.25">
      <c r="A21" s="786"/>
      <c r="B21" s="31" t="s">
        <v>47</v>
      </c>
      <c r="C21" s="43">
        <f t="shared" si="1"/>
        <v>0</v>
      </c>
      <c r="D21" s="54">
        <f t="shared" si="2"/>
        <v>0</v>
      </c>
      <c r="E21" s="45">
        <f t="shared" si="2"/>
        <v>0</v>
      </c>
      <c r="F21" s="46"/>
      <c r="G21" s="47"/>
      <c r="H21" s="46"/>
      <c r="I21" s="47"/>
      <c r="J21" s="46"/>
      <c r="K21" s="48"/>
      <c r="L21" s="46"/>
      <c r="M21" s="48"/>
      <c r="N21" s="46"/>
      <c r="O21" s="48"/>
      <c r="P21" s="46"/>
      <c r="Q21" s="48"/>
      <c r="R21" s="46"/>
      <c r="S21" s="48"/>
      <c r="T21" s="46"/>
      <c r="U21" s="48"/>
      <c r="V21" s="46"/>
      <c r="W21" s="48"/>
      <c r="X21" s="46"/>
      <c r="Y21" s="48"/>
      <c r="Z21" s="46"/>
      <c r="AA21" s="48"/>
      <c r="AB21" s="46"/>
      <c r="AC21" s="48"/>
      <c r="AD21" s="46"/>
      <c r="AE21" s="48"/>
      <c r="AF21" s="46"/>
      <c r="AG21" s="48"/>
      <c r="AH21" s="46"/>
      <c r="AI21" s="48"/>
      <c r="AJ21" s="46"/>
      <c r="AK21" s="48"/>
      <c r="AL21" s="49"/>
      <c r="AM21" s="50"/>
      <c r="AN21" s="51">
        <v>0</v>
      </c>
      <c r="AO21" s="52"/>
      <c r="AP21" s="52"/>
      <c r="AQ21" s="47"/>
      <c r="AR21" s="53"/>
      <c r="AS21" s="47"/>
      <c r="AT21" s="46"/>
      <c r="AU21" s="48"/>
      <c r="AV21" s="47"/>
      <c r="AW21" t="str">
        <f t="shared" si="3"/>
        <v/>
      </c>
      <c r="CA21" s="29" t="str">
        <f t="shared" si="4"/>
        <v/>
      </c>
      <c r="CB21" s="29" t="str">
        <f t="shared" si="5"/>
        <v/>
      </c>
      <c r="CC21" s="29" t="str">
        <f t="shared" si="6"/>
        <v/>
      </c>
      <c r="CD21" s="29" t="str">
        <f t="shared" si="7"/>
        <v/>
      </c>
      <c r="CE21" s="29" t="str">
        <f t="shared" si="8"/>
        <v/>
      </c>
      <c r="CF21" s="29" t="str">
        <f t="shared" si="9"/>
        <v/>
      </c>
      <c r="CG21" s="29" t="str">
        <f t="shared" si="10"/>
        <v/>
      </c>
      <c r="CH21" s="29" t="str">
        <f t="shared" si="11"/>
        <v/>
      </c>
      <c r="CI21" s="29" t="str">
        <f t="shared" si="12"/>
        <v/>
      </c>
      <c r="CK21" s="30">
        <f t="shared" si="13"/>
        <v>0</v>
      </c>
      <c r="CL21" s="30">
        <f t="shared" si="14"/>
        <v>0</v>
      </c>
      <c r="CM21" s="30">
        <f t="shared" si="15"/>
        <v>0</v>
      </c>
      <c r="CN21" s="30">
        <f t="shared" si="16"/>
        <v>0</v>
      </c>
      <c r="CO21" s="30">
        <f t="shared" si="17"/>
        <v>0</v>
      </c>
      <c r="CP21" s="30">
        <f t="shared" si="18"/>
        <v>0</v>
      </c>
      <c r="CQ21" s="30">
        <f t="shared" si="19"/>
        <v>0</v>
      </c>
      <c r="CR21" s="30">
        <f t="shared" si="20"/>
        <v>0</v>
      </c>
      <c r="CS21" s="30">
        <f t="shared" si="21"/>
        <v>0</v>
      </c>
    </row>
    <row r="22" spans="1:97" ht="15" customHeight="1" x14ac:dyDescent="0.25">
      <c r="A22" s="1060"/>
      <c r="B22" s="55" t="s">
        <v>48</v>
      </c>
      <c r="C22" s="56">
        <f>SUM(D22+E22)</f>
        <v>656</v>
      </c>
      <c r="D22" s="57">
        <f t="shared" si="2"/>
        <v>279</v>
      </c>
      <c r="E22" s="58">
        <f>SUM(G22+I22+K22+M22+O22+Q22+S22+U22+W22+Y22+AA22+AC22+AE22+AG22+AI22+AK22+AM22)</f>
        <v>377</v>
      </c>
      <c r="F22" s="59">
        <f>SUM(F12:F21)</f>
        <v>0</v>
      </c>
      <c r="G22" s="60">
        <f t="shared" ref="G22:AS22" si="22">SUM(G12:G21)</f>
        <v>5</v>
      </c>
      <c r="H22" s="59">
        <f t="shared" si="22"/>
        <v>21</v>
      </c>
      <c r="I22" s="60">
        <f t="shared" si="22"/>
        <v>5</v>
      </c>
      <c r="J22" s="59">
        <f t="shared" si="22"/>
        <v>30</v>
      </c>
      <c r="K22" s="61">
        <f t="shared" si="22"/>
        <v>69</v>
      </c>
      <c r="L22" s="59">
        <f t="shared" si="22"/>
        <v>52</v>
      </c>
      <c r="M22" s="61">
        <f t="shared" si="22"/>
        <v>94</v>
      </c>
      <c r="N22" s="59">
        <f t="shared" si="22"/>
        <v>19</v>
      </c>
      <c r="O22" s="61">
        <f t="shared" si="22"/>
        <v>16</v>
      </c>
      <c r="P22" s="59">
        <f t="shared" si="22"/>
        <v>18</v>
      </c>
      <c r="Q22" s="61">
        <f t="shared" si="22"/>
        <v>4</v>
      </c>
      <c r="R22" s="59">
        <f t="shared" si="22"/>
        <v>14</v>
      </c>
      <c r="S22" s="61">
        <f t="shared" si="22"/>
        <v>13</v>
      </c>
      <c r="T22" s="59">
        <f t="shared" si="22"/>
        <v>24</v>
      </c>
      <c r="U22" s="61">
        <f t="shared" si="22"/>
        <v>32</v>
      </c>
      <c r="V22" s="59">
        <f t="shared" si="22"/>
        <v>20</v>
      </c>
      <c r="W22" s="61">
        <f t="shared" si="22"/>
        <v>21</v>
      </c>
      <c r="X22" s="59">
        <f t="shared" si="22"/>
        <v>22</v>
      </c>
      <c r="Y22" s="61">
        <f t="shared" si="22"/>
        <v>17</v>
      </c>
      <c r="Z22" s="59">
        <f t="shared" si="22"/>
        <v>15</v>
      </c>
      <c r="AA22" s="61">
        <f t="shared" si="22"/>
        <v>12</v>
      </c>
      <c r="AB22" s="59">
        <f t="shared" si="22"/>
        <v>17</v>
      </c>
      <c r="AC22" s="61">
        <f t="shared" si="22"/>
        <v>25</v>
      </c>
      <c r="AD22" s="59">
        <f t="shared" si="22"/>
        <v>11</v>
      </c>
      <c r="AE22" s="61">
        <f t="shared" si="22"/>
        <v>35</v>
      </c>
      <c r="AF22" s="59">
        <f t="shared" si="22"/>
        <v>6</v>
      </c>
      <c r="AG22" s="61">
        <f t="shared" si="22"/>
        <v>14</v>
      </c>
      <c r="AH22" s="59">
        <f t="shared" si="22"/>
        <v>6</v>
      </c>
      <c r="AI22" s="61">
        <f t="shared" si="22"/>
        <v>13</v>
      </c>
      <c r="AJ22" s="59">
        <f t="shared" si="22"/>
        <v>2</v>
      </c>
      <c r="AK22" s="61">
        <f t="shared" si="22"/>
        <v>0</v>
      </c>
      <c r="AL22" s="62">
        <f t="shared" si="22"/>
        <v>2</v>
      </c>
      <c r="AM22" s="63">
        <f t="shared" si="22"/>
        <v>2</v>
      </c>
      <c r="AN22" s="64">
        <f t="shared" si="22"/>
        <v>656</v>
      </c>
      <c r="AO22" s="65">
        <f t="shared" si="22"/>
        <v>0</v>
      </c>
      <c r="AP22" s="65">
        <f>SUM(AP12:AP21)</f>
        <v>51</v>
      </c>
      <c r="AQ22" s="60">
        <f t="shared" si="22"/>
        <v>33</v>
      </c>
      <c r="AR22" s="66">
        <f t="shared" si="22"/>
        <v>0</v>
      </c>
      <c r="AS22" s="60">
        <f t="shared" si="22"/>
        <v>0</v>
      </c>
      <c r="AT22" s="59">
        <f>SUM(AT12:AT21)</f>
        <v>0</v>
      </c>
      <c r="AU22" s="61">
        <f>SUM(AU12:AU21)</f>
        <v>0</v>
      </c>
      <c r="AV22" s="60">
        <f>SUM(AV12:AV21)</f>
        <v>0</v>
      </c>
    </row>
    <row r="23" spans="1:97" ht="15" customHeight="1" x14ac:dyDescent="0.25">
      <c r="A23" s="788" t="s">
        <v>49</v>
      </c>
      <c r="B23" s="789"/>
      <c r="C23" s="67">
        <f t="shared" si="1"/>
        <v>5</v>
      </c>
      <c r="D23" s="68">
        <f t="shared" si="2"/>
        <v>5</v>
      </c>
      <c r="E23" s="58">
        <f t="shared" si="2"/>
        <v>0</v>
      </c>
      <c r="F23" s="69">
        <v>0</v>
      </c>
      <c r="G23" s="70">
        <v>0</v>
      </c>
      <c r="H23" s="69">
        <v>0</v>
      </c>
      <c r="I23" s="70">
        <v>0</v>
      </c>
      <c r="J23" s="69">
        <v>4</v>
      </c>
      <c r="K23" s="71">
        <v>0</v>
      </c>
      <c r="L23" s="69">
        <v>1</v>
      </c>
      <c r="M23" s="71">
        <v>0</v>
      </c>
      <c r="N23" s="69">
        <v>0</v>
      </c>
      <c r="O23" s="71">
        <v>0</v>
      </c>
      <c r="P23" s="69">
        <v>0</v>
      </c>
      <c r="Q23" s="71">
        <v>0</v>
      </c>
      <c r="R23" s="69">
        <v>0</v>
      </c>
      <c r="S23" s="71">
        <v>0</v>
      </c>
      <c r="T23" s="69">
        <v>0</v>
      </c>
      <c r="U23" s="71">
        <v>0</v>
      </c>
      <c r="V23" s="69">
        <v>0</v>
      </c>
      <c r="W23" s="71">
        <v>0</v>
      </c>
      <c r="X23" s="69">
        <v>0</v>
      </c>
      <c r="Y23" s="71">
        <v>0</v>
      </c>
      <c r="Z23" s="69">
        <v>0</v>
      </c>
      <c r="AA23" s="71">
        <v>0</v>
      </c>
      <c r="AB23" s="69">
        <v>0</v>
      </c>
      <c r="AC23" s="71">
        <v>0</v>
      </c>
      <c r="AD23" s="69">
        <v>0</v>
      </c>
      <c r="AE23" s="71">
        <v>0</v>
      </c>
      <c r="AF23" s="69">
        <v>0</v>
      </c>
      <c r="AG23" s="71">
        <v>0</v>
      </c>
      <c r="AH23" s="69">
        <v>0</v>
      </c>
      <c r="AI23" s="71">
        <v>0</v>
      </c>
      <c r="AJ23" s="69">
        <v>0</v>
      </c>
      <c r="AK23" s="71">
        <v>0</v>
      </c>
      <c r="AL23" s="72">
        <v>0</v>
      </c>
      <c r="AM23" s="73">
        <v>0</v>
      </c>
      <c r="AN23" s="74">
        <v>5</v>
      </c>
      <c r="AO23" s="75">
        <v>0</v>
      </c>
      <c r="AP23" s="75">
        <v>0</v>
      </c>
      <c r="AQ23" s="70">
        <v>0</v>
      </c>
      <c r="AR23" s="76">
        <v>0</v>
      </c>
      <c r="AS23" s="70">
        <v>0</v>
      </c>
      <c r="AT23" s="69">
        <v>0</v>
      </c>
      <c r="AU23" s="71">
        <v>0</v>
      </c>
      <c r="AV23" s="70">
        <v>0</v>
      </c>
      <c r="AW23" t="str">
        <f t="shared" si="3"/>
        <v/>
      </c>
      <c r="CA23" s="29" t="str">
        <f t="shared" ref="CA23:CA26" si="23">IF(AND($C23&gt;0,AN23="")," * No olvide digitar la variable Beneficiarios. Digite Cero si no tiene.",IF(AN23&gt;$C23," * La variable Beneficiarios No puede ser mayor al Total Ambos Sexos.",""))</f>
        <v/>
      </c>
      <c r="CB23" s="29" t="str">
        <f t="shared" ref="CB23:CB26" si="24">IF(AND($C23&gt;0,AO23="")," * No olvide digitar la variable Niños, Niñas, adolescentes y Jóvenes SENAME. Digite Cero si no tiene.",IF(AO23&gt;$C23," * La variable Niños, Niñas, adolescentes y Jóvenes SENAME No puede ser mayor al Total Ambos Sexos.",""))</f>
        <v/>
      </c>
      <c r="CC23" s="29" t="str">
        <f t="shared" ref="CC23:CC26" si="25">IF(AND($C23&gt;0,AP23="")," * No olvide digitar la variable Niños, Niñas, adolescentes y Jóvenes Mejor Niñez. Digite Cero si no tiene.",IF(AP23&gt;$C23," * La variable Niños, Niñas, adolescentes y Jóvenes Mejor Niñez No puede ser mayor al Total Ambos Sexos.",""))</f>
        <v/>
      </c>
      <c r="CD23" s="29" t="str">
        <f t="shared" ref="CD23:CD26" si="26">IF(AND($C23&gt;0,AQ23="")," * No olvide digitar la variable Pueblos originarios. Digite Cero si no tiene.",IF(AQ23&gt;$C23," * La variable Pueblos Originarios No puede ser mayor al Total Ambos Sexos.",""))</f>
        <v/>
      </c>
      <c r="CE23" s="29" t="str">
        <f t="shared" ref="CE23:CE26" si="27">IF(AND($C23&gt;0,AR23="")," * No olvide digitar la variable Migrantes. Digite Cero si no tiene.",IF(AR23&gt;$C23," * La variable Migrantes No puede ser mayor al Total Ambos Sexos.",""))</f>
        <v/>
      </c>
      <c r="CF23" s="29" t="str">
        <f t="shared" ref="CF23:CF26" si="28">IF(AND($C23&gt;0,AS23="")," * No olvide digitar la variable Demencia. Digite Cero si no tiene.",IF(AS23&gt;$C23," * La variable Demencia No puede ser mayor al Total Ambos Sexos.",""))</f>
        <v/>
      </c>
      <c r="CG23" s="29" t="str">
        <f t="shared" ref="CG23:CG26" si="29">IF(AND($E23&gt;0,OR(AT23=""))," * No olvide digitar la variable Trans (Masculino). Digite Cero si no tiene.",IF((AT23)&gt;$E23," * La variable Trans (Masculino) No puede ser mayor al Total Mujeres.",""))</f>
        <v/>
      </c>
      <c r="CH23" s="29" t="str">
        <f t="shared" ref="CH23:CH26" si="30">IF(AND(D23&gt;0,OR(AU23=""))," * No olvide digitar la variable Trans (Femenino). Digite Cero si no tiene.",IF((AU23)&gt;D23," * La variable Trans (Femenino) No puede ser mayor al Total Hombres.",""))</f>
        <v/>
      </c>
      <c r="CI23" s="29" t="str">
        <f t="shared" ref="CI23:CI26" si="31">IF(AND($C23&gt;0,AV23="")," * No olvide digitar la variable Cuidadores de personas con demencia. Digite Cero si no tiene.",IF(AV23&gt;$C23," * La variable Cuidadores de personas con demencia No puede ser mayor al Total Ambos Sexos.",""))</f>
        <v/>
      </c>
      <c r="CK23" s="30">
        <f>IF(AND(C23&gt;0,AN23=""),1,IF(AN23&gt;C23,1,0))</f>
        <v>0</v>
      </c>
      <c r="CL23" s="30">
        <f>IF(AND(C23&gt;0,AO23=""),1,IF(AO23&gt;C23,1,0))</f>
        <v>0</v>
      </c>
      <c r="CM23" s="30">
        <f>IF(AND(C23&gt;0,AP23=""),1,IF(AP23&gt;C23,1,0))</f>
        <v>0</v>
      </c>
      <c r="CN23" s="30">
        <f>IF(AND(C23&gt;0,AQ23=""),1,IF(AQ23&gt;C23,1,0))</f>
        <v>0</v>
      </c>
      <c r="CO23" s="30">
        <f>IF(AND(C23&gt;0,AR23=""),1,IF(AR23&gt;C23,1,0))</f>
        <v>0</v>
      </c>
      <c r="CP23" s="30">
        <f>IF(AND(C23&gt;0,AS23=""),1,IF(AS23&gt;C23,1,0))</f>
        <v>0</v>
      </c>
      <c r="CQ23" s="30">
        <f>IF(AND(E23&gt;0,OR(AT23="")),1,IF((AT23)&gt;E23,1,0))</f>
        <v>0</v>
      </c>
      <c r="CR23" s="30">
        <f>IF(AND(D23&gt;0,OR(AU23="")),1,IF((AU23)&gt;D23,1,0))</f>
        <v>0</v>
      </c>
      <c r="CS23" s="30">
        <f t="shared" si="21"/>
        <v>0</v>
      </c>
    </row>
    <row r="24" spans="1:97" ht="15" customHeight="1" x14ac:dyDescent="0.25">
      <c r="A24" s="77" t="s">
        <v>50</v>
      </c>
      <c r="B24" s="78" t="s">
        <v>39</v>
      </c>
      <c r="C24" s="79">
        <f t="shared" si="1"/>
        <v>0</v>
      </c>
      <c r="D24" s="80">
        <f t="shared" si="2"/>
        <v>0</v>
      </c>
      <c r="E24" s="81">
        <f t="shared" si="2"/>
        <v>0</v>
      </c>
      <c r="F24" s="82"/>
      <c r="G24" s="83"/>
      <c r="H24" s="82"/>
      <c r="I24" s="83"/>
      <c r="J24" s="82"/>
      <c r="K24" s="84"/>
      <c r="L24" s="82"/>
      <c r="M24" s="84"/>
      <c r="N24" s="82"/>
      <c r="O24" s="84"/>
      <c r="P24" s="82"/>
      <c r="Q24" s="84"/>
      <c r="R24" s="82"/>
      <c r="S24" s="84"/>
      <c r="T24" s="82"/>
      <c r="U24" s="84"/>
      <c r="V24" s="82"/>
      <c r="W24" s="84"/>
      <c r="X24" s="82"/>
      <c r="Y24" s="84"/>
      <c r="Z24" s="82"/>
      <c r="AA24" s="84"/>
      <c r="AB24" s="82"/>
      <c r="AC24" s="84"/>
      <c r="AD24" s="82"/>
      <c r="AE24" s="84"/>
      <c r="AF24" s="82"/>
      <c r="AG24" s="84"/>
      <c r="AH24" s="82"/>
      <c r="AI24" s="84"/>
      <c r="AJ24" s="82"/>
      <c r="AK24" s="84"/>
      <c r="AL24" s="85"/>
      <c r="AM24" s="86"/>
      <c r="AN24" s="87">
        <v>0</v>
      </c>
      <c r="AO24" s="88">
        <v>0</v>
      </c>
      <c r="AP24" s="88">
        <v>0</v>
      </c>
      <c r="AQ24" s="83">
        <v>0</v>
      </c>
      <c r="AR24" s="89">
        <v>0</v>
      </c>
      <c r="AS24" s="83">
        <v>0</v>
      </c>
      <c r="AT24" s="82">
        <v>0</v>
      </c>
      <c r="AU24" s="84">
        <v>0</v>
      </c>
      <c r="AV24" s="83">
        <v>0</v>
      </c>
      <c r="AW24" t="str">
        <f>CA24&amp;CB24&amp;CC24&amp;CD24&amp;CE24&amp;CF24&amp;CG24&amp;CH24&amp;CI24</f>
        <v/>
      </c>
      <c r="CA24" s="29" t="str">
        <f t="shared" si="23"/>
        <v/>
      </c>
      <c r="CB24" s="29" t="str">
        <f t="shared" si="24"/>
        <v/>
      </c>
      <c r="CC24" s="29" t="str">
        <f t="shared" si="25"/>
        <v/>
      </c>
      <c r="CD24" s="29" t="str">
        <f t="shared" si="26"/>
        <v/>
      </c>
      <c r="CE24" s="29" t="str">
        <f t="shared" si="27"/>
        <v/>
      </c>
      <c r="CF24" s="29" t="str">
        <f t="shared" si="28"/>
        <v/>
      </c>
      <c r="CG24" s="29" t="str">
        <f t="shared" si="29"/>
        <v/>
      </c>
      <c r="CH24" s="29" t="str">
        <f t="shared" si="30"/>
        <v/>
      </c>
      <c r="CI24" s="29" t="str">
        <f t="shared" si="31"/>
        <v/>
      </c>
      <c r="CK24" s="30">
        <f>IF(AND(C24&gt;0,AN24=""),1,IF(AN24&gt;C24,1,0))</f>
        <v>0</v>
      </c>
      <c r="CL24" s="30">
        <f>IF(AND(C24&gt;0,AO24=""),1,IF(AO24&gt;C24,1,0))</f>
        <v>0</v>
      </c>
      <c r="CM24" s="30">
        <f>IF(AND(C24&gt;0,AP24=""),1,IF(AP24&gt;C24,1,0))</f>
        <v>0</v>
      </c>
      <c r="CN24" s="30">
        <f>IF(AND(C24&gt;0,AQ24=""),1,IF(AQ24&gt;C24,1,0))</f>
        <v>0</v>
      </c>
      <c r="CO24" s="30">
        <f>IF(AND(C24&gt;0,AR24=""),1,IF(AR24&gt;C24,1,0))</f>
        <v>0</v>
      </c>
      <c r="CP24" s="30">
        <f>IF(AND(C24&gt;0,AS24=""),1,IF(AS24&gt;C24,1,0))</f>
        <v>0</v>
      </c>
      <c r="CQ24" s="30">
        <f>IF(AND(E24&gt;0,OR(AT24="")),1,IF((AT24)&gt;E24,1,0))</f>
        <v>0</v>
      </c>
      <c r="CR24" s="30">
        <f>IF(AND(D24&gt;0,OR(AU24="")),1,IF((AU24)&gt;D24,1,0))</f>
        <v>0</v>
      </c>
      <c r="CS24" s="30">
        <f t="shared" si="21"/>
        <v>0</v>
      </c>
    </row>
    <row r="25" spans="1:97" ht="15" customHeight="1" x14ac:dyDescent="0.25">
      <c r="A25" s="785" t="s">
        <v>51</v>
      </c>
      <c r="B25" s="90" t="s">
        <v>39</v>
      </c>
      <c r="C25" s="18">
        <f t="shared" si="1"/>
        <v>198</v>
      </c>
      <c r="D25" s="19">
        <f t="shared" si="2"/>
        <v>50</v>
      </c>
      <c r="E25" s="20">
        <f t="shared" si="2"/>
        <v>148</v>
      </c>
      <c r="F25" s="21">
        <v>0</v>
      </c>
      <c r="G25" s="22">
        <v>0</v>
      </c>
      <c r="H25" s="21">
        <v>0</v>
      </c>
      <c r="I25" s="22">
        <v>0</v>
      </c>
      <c r="J25" s="21">
        <v>0</v>
      </c>
      <c r="K25" s="23">
        <v>0</v>
      </c>
      <c r="L25" s="21">
        <v>0</v>
      </c>
      <c r="M25" s="23">
        <v>2</v>
      </c>
      <c r="N25" s="21">
        <v>10</v>
      </c>
      <c r="O25" s="23">
        <v>8</v>
      </c>
      <c r="P25" s="21">
        <v>4</v>
      </c>
      <c r="Q25" s="23">
        <v>13</v>
      </c>
      <c r="R25" s="21">
        <v>6</v>
      </c>
      <c r="S25" s="23">
        <v>28</v>
      </c>
      <c r="T25" s="21">
        <v>10</v>
      </c>
      <c r="U25" s="23">
        <v>18</v>
      </c>
      <c r="V25" s="21">
        <v>6</v>
      </c>
      <c r="W25" s="23">
        <v>16</v>
      </c>
      <c r="X25" s="21">
        <v>2</v>
      </c>
      <c r="Y25" s="23">
        <v>17</v>
      </c>
      <c r="Z25" s="21">
        <v>4</v>
      </c>
      <c r="AA25" s="23">
        <v>16</v>
      </c>
      <c r="AB25" s="21">
        <v>3</v>
      </c>
      <c r="AC25" s="23">
        <v>9</v>
      </c>
      <c r="AD25" s="21">
        <v>2</v>
      </c>
      <c r="AE25" s="23">
        <v>12</v>
      </c>
      <c r="AF25" s="21">
        <v>1</v>
      </c>
      <c r="AG25" s="23">
        <v>7</v>
      </c>
      <c r="AH25" s="21">
        <v>1</v>
      </c>
      <c r="AI25" s="23">
        <v>1</v>
      </c>
      <c r="AJ25" s="21">
        <v>1</v>
      </c>
      <c r="AK25" s="23">
        <v>1</v>
      </c>
      <c r="AL25" s="24">
        <v>0</v>
      </c>
      <c r="AM25" s="25">
        <v>0</v>
      </c>
      <c r="AN25" s="26">
        <v>198</v>
      </c>
      <c r="AO25" s="27">
        <v>0</v>
      </c>
      <c r="AP25" s="27">
        <v>0</v>
      </c>
      <c r="AQ25" s="22">
        <v>3</v>
      </c>
      <c r="AR25" s="28">
        <v>0</v>
      </c>
      <c r="AS25" s="22">
        <v>0</v>
      </c>
      <c r="AT25" s="21">
        <v>0</v>
      </c>
      <c r="AU25" s="23">
        <v>0</v>
      </c>
      <c r="AV25" s="22">
        <v>0</v>
      </c>
      <c r="AW25" t="str">
        <f t="shared" si="3"/>
        <v/>
      </c>
      <c r="CA25" s="29" t="str">
        <f t="shared" si="23"/>
        <v/>
      </c>
      <c r="CB25" s="29" t="str">
        <f t="shared" si="24"/>
        <v/>
      </c>
      <c r="CC25" s="29" t="str">
        <f t="shared" si="25"/>
        <v/>
      </c>
      <c r="CD25" s="29" t="str">
        <f t="shared" si="26"/>
        <v/>
      </c>
      <c r="CE25" s="29" t="str">
        <f t="shared" si="27"/>
        <v/>
      </c>
      <c r="CF25" s="29" t="str">
        <f t="shared" si="28"/>
        <v/>
      </c>
      <c r="CG25" s="29" t="str">
        <f t="shared" si="29"/>
        <v/>
      </c>
      <c r="CH25" s="29" t="str">
        <f t="shared" si="30"/>
        <v/>
      </c>
      <c r="CI25" s="29" t="str">
        <f t="shared" si="31"/>
        <v/>
      </c>
      <c r="CK25" s="30">
        <f>IF(AND(C25&gt;0,AN25=""),1,IF(AN25&gt;C25,1,0))</f>
        <v>0</v>
      </c>
      <c r="CL25" s="30">
        <f>IF(AND(C25&gt;0,AO25=""),1,IF(AO25&gt;C25,1,0))</f>
        <v>0</v>
      </c>
      <c r="CM25" s="30">
        <f>IF(AND(C25&gt;0,AP25=""),1,IF(AP25&gt;C25,1,0))</f>
        <v>0</v>
      </c>
      <c r="CN25" s="30">
        <f>IF(AND(C25&gt;0,AQ25=""),1,IF(AQ25&gt;C25,1,0))</f>
        <v>0</v>
      </c>
      <c r="CO25" s="30">
        <f>IF(AND(C25&gt;0,AR25=""),1,IF(AR25&gt;C25,1,0))</f>
        <v>0</v>
      </c>
      <c r="CP25" s="30">
        <f>IF(AND(C25&gt;0,AS25=""),1,IF(AS25&gt;C25,1,0))</f>
        <v>0</v>
      </c>
      <c r="CQ25" s="30">
        <f>IF(AND(E25&gt;0,OR(AT25="")),1,IF((AT25)&gt;E25,1,0))</f>
        <v>0</v>
      </c>
      <c r="CR25" s="30">
        <f>IF(AND(D25&gt;0,OR(AU25="")),1,IF((AU25)&gt;D25,1,0))</f>
        <v>0</v>
      </c>
      <c r="CS25" s="30">
        <f>IF(AND($C25&gt;0,AV25=""),1,IF(AV25&gt;$C25,1,0))</f>
        <v>0</v>
      </c>
    </row>
    <row r="26" spans="1:97" ht="15" customHeight="1" x14ac:dyDescent="0.25">
      <c r="A26" s="1060"/>
      <c r="B26" s="607" t="s">
        <v>52</v>
      </c>
      <c r="C26" s="604">
        <f t="shared" si="1"/>
        <v>0</v>
      </c>
      <c r="D26" s="93">
        <f t="shared" si="2"/>
        <v>0</v>
      </c>
      <c r="E26" s="608">
        <f t="shared" si="2"/>
        <v>0</v>
      </c>
      <c r="F26" s="95"/>
      <c r="G26" s="609"/>
      <c r="H26" s="95"/>
      <c r="I26" s="96"/>
      <c r="J26" s="95"/>
      <c r="K26" s="96"/>
      <c r="L26" s="95"/>
      <c r="M26" s="96"/>
      <c r="N26" s="95"/>
      <c r="O26" s="97"/>
      <c r="P26" s="95"/>
      <c r="Q26" s="609"/>
      <c r="R26" s="610"/>
      <c r="S26" s="96"/>
      <c r="T26" s="95"/>
      <c r="U26" s="96"/>
      <c r="V26" s="95"/>
      <c r="W26" s="96"/>
      <c r="X26" s="95"/>
      <c r="Y26" s="609"/>
      <c r="Z26" s="95"/>
      <c r="AA26" s="609"/>
      <c r="AB26" s="95"/>
      <c r="AC26" s="96"/>
      <c r="AD26" s="95"/>
      <c r="AE26" s="609"/>
      <c r="AF26" s="95"/>
      <c r="AG26" s="609"/>
      <c r="AH26" s="95"/>
      <c r="AI26" s="96"/>
      <c r="AJ26" s="95"/>
      <c r="AK26" s="96"/>
      <c r="AL26" s="98"/>
      <c r="AM26" s="99"/>
      <c r="AN26" s="100">
        <v>0</v>
      </c>
      <c r="AO26" s="101">
        <v>0</v>
      </c>
      <c r="AP26" s="101">
        <v>0</v>
      </c>
      <c r="AQ26" s="97">
        <v>0</v>
      </c>
      <c r="AR26" s="102">
        <v>0</v>
      </c>
      <c r="AS26" s="97">
        <v>0</v>
      </c>
      <c r="AT26" s="95">
        <v>0</v>
      </c>
      <c r="AU26" s="96">
        <v>0</v>
      </c>
      <c r="AV26" s="97">
        <v>0</v>
      </c>
      <c r="AW26" t="str">
        <f t="shared" si="3"/>
        <v/>
      </c>
      <c r="CA26" s="29" t="str">
        <f t="shared" si="23"/>
        <v/>
      </c>
      <c r="CB26" s="29" t="str">
        <f t="shared" si="24"/>
        <v/>
      </c>
      <c r="CC26" s="29" t="str">
        <f t="shared" si="25"/>
        <v/>
      </c>
      <c r="CD26" s="29" t="str">
        <f t="shared" si="26"/>
        <v/>
      </c>
      <c r="CE26" s="29" t="str">
        <f t="shared" si="27"/>
        <v/>
      </c>
      <c r="CF26" s="29" t="str">
        <f t="shared" si="28"/>
        <v/>
      </c>
      <c r="CG26" s="29" t="str">
        <f t="shared" si="29"/>
        <v/>
      </c>
      <c r="CH26" s="29" t="str">
        <f t="shared" si="30"/>
        <v/>
      </c>
      <c r="CI26" s="29" t="str">
        <f t="shared" si="31"/>
        <v/>
      </c>
      <c r="CK26" s="30">
        <f>IF(AND(C26&gt;0,AN26=""),1,IF(AN26&gt;C26,1,0))</f>
        <v>0</v>
      </c>
      <c r="CL26" s="30">
        <f>IF(AND(C26&gt;0,AO26=""),1,IF(AO26&gt;C26,1,0))</f>
        <v>0</v>
      </c>
      <c r="CM26" s="30">
        <f>IF(AND(C26&gt;0,AP26=""),1,IF(AP26&gt;C26,1,0))</f>
        <v>0</v>
      </c>
      <c r="CN26" s="30">
        <f>IF(AND(C26&gt;0,AQ26=""),1,IF(AQ26&gt;C26,1,0))</f>
        <v>0</v>
      </c>
      <c r="CO26" s="30">
        <f>IF(AND(C26&gt;0,AR26=""),1,IF(AR26&gt;C26,1,0))</f>
        <v>0</v>
      </c>
      <c r="CP26" s="30">
        <f>IF(AND(C26&gt;0,AS26=""),1,IF(AS26&gt;C26,1,0))</f>
        <v>0</v>
      </c>
      <c r="CQ26" s="30">
        <f>IF(AND(E26&gt;0,OR(AT26="")),1,IF((AT26)&gt;E26,1,0))</f>
        <v>0</v>
      </c>
      <c r="CR26" s="30">
        <f>IF(AND(D26&gt;0,OR(AU26="")),1,IF((AU26)&gt;D26,1,0))</f>
        <v>0</v>
      </c>
      <c r="CS26" s="30">
        <f t="shared" si="21"/>
        <v>0</v>
      </c>
    </row>
    <row r="27" spans="1:97" s="11" customFormat="1" ht="18" customHeight="1" x14ac:dyDescent="0.2">
      <c r="A27" s="103" t="s">
        <v>53</v>
      </c>
      <c r="B27" s="103"/>
      <c r="C27" s="5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"/>
      <c r="P27" s="10"/>
      <c r="Q27" s="10"/>
      <c r="R27" s="10"/>
      <c r="S27" s="10"/>
      <c r="T27" s="10"/>
      <c r="U27" s="10"/>
      <c r="V27" s="104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97" ht="21.75" customHeight="1" x14ac:dyDescent="0.25">
      <c r="A28" s="772" t="s">
        <v>3</v>
      </c>
      <c r="B28" s="772" t="s">
        <v>54</v>
      </c>
      <c r="C28" s="761" t="s">
        <v>55</v>
      </c>
      <c r="D28" s="775"/>
      <c r="E28" s="761" t="s">
        <v>56</v>
      </c>
      <c r="F28" s="762"/>
      <c r="G28" s="775"/>
      <c r="H28" s="761" t="s">
        <v>15</v>
      </c>
      <c r="I28" s="775"/>
      <c r="J28" s="761" t="s">
        <v>16</v>
      </c>
      <c r="K28" s="775"/>
      <c r="L28" s="761" t="s">
        <v>17</v>
      </c>
      <c r="M28" s="775"/>
      <c r="N28" s="761" t="s">
        <v>18</v>
      </c>
      <c r="O28" s="775"/>
      <c r="P28" s="761" t="s">
        <v>19</v>
      </c>
      <c r="Q28" s="775"/>
      <c r="R28" s="767" t="s">
        <v>20</v>
      </c>
      <c r="S28" s="768"/>
      <c r="T28" s="767" t="s">
        <v>21</v>
      </c>
      <c r="U28" s="768"/>
      <c r="V28" s="767" t="s">
        <v>22</v>
      </c>
      <c r="W28" s="768"/>
      <c r="X28" s="767" t="s">
        <v>23</v>
      </c>
      <c r="Y28" s="768"/>
      <c r="Z28" s="767" t="s">
        <v>24</v>
      </c>
      <c r="AA28" s="768"/>
      <c r="AB28" s="767" t="s">
        <v>25</v>
      </c>
      <c r="AC28" s="768"/>
      <c r="AD28" s="767" t="s">
        <v>26</v>
      </c>
      <c r="AE28" s="768"/>
      <c r="AF28" s="767" t="s">
        <v>27</v>
      </c>
      <c r="AG28" s="768"/>
      <c r="AH28" s="767" t="s">
        <v>28</v>
      </c>
      <c r="AI28" s="768"/>
      <c r="AJ28" s="767" t="s">
        <v>29</v>
      </c>
      <c r="AK28" s="768"/>
      <c r="AL28" s="767" t="s">
        <v>30</v>
      </c>
      <c r="AM28" s="768"/>
      <c r="AN28" s="767" t="s">
        <v>31</v>
      </c>
      <c r="AO28" s="769"/>
      <c r="AP28" s="764" t="s">
        <v>10</v>
      </c>
      <c r="AQ28" s="776" t="s">
        <v>11</v>
      </c>
      <c r="AR28" s="776" t="s">
        <v>8</v>
      </c>
      <c r="AS28" s="776" t="s">
        <v>9</v>
      </c>
      <c r="AT28" s="776" t="s">
        <v>57</v>
      </c>
      <c r="AU28" s="757" t="s">
        <v>58</v>
      </c>
    </row>
    <row r="29" spans="1:97" ht="42" x14ac:dyDescent="0.25">
      <c r="A29" s="1058"/>
      <c r="B29" s="1058"/>
      <c r="C29" s="606" t="s">
        <v>59</v>
      </c>
      <c r="D29" s="606" t="s">
        <v>60</v>
      </c>
      <c r="E29" s="15" t="s">
        <v>34</v>
      </c>
      <c r="F29" s="106" t="s">
        <v>35</v>
      </c>
      <c r="G29" s="107" t="s">
        <v>36</v>
      </c>
      <c r="H29" s="15" t="s">
        <v>35</v>
      </c>
      <c r="I29" s="107" t="s">
        <v>36</v>
      </c>
      <c r="J29" s="15" t="s">
        <v>35</v>
      </c>
      <c r="K29" s="107" t="s">
        <v>36</v>
      </c>
      <c r="L29" s="15" t="s">
        <v>35</v>
      </c>
      <c r="M29" s="107" t="s">
        <v>36</v>
      </c>
      <c r="N29" s="15" t="s">
        <v>35</v>
      </c>
      <c r="O29" s="107" t="s">
        <v>36</v>
      </c>
      <c r="P29" s="15" t="s">
        <v>35</v>
      </c>
      <c r="Q29" s="107" t="s">
        <v>36</v>
      </c>
      <c r="R29" s="15" t="s">
        <v>35</v>
      </c>
      <c r="S29" s="107" t="s">
        <v>36</v>
      </c>
      <c r="T29" s="15" t="s">
        <v>35</v>
      </c>
      <c r="U29" s="108" t="s">
        <v>36</v>
      </c>
      <c r="V29" s="15" t="s">
        <v>35</v>
      </c>
      <c r="W29" s="107" t="s">
        <v>36</v>
      </c>
      <c r="X29" s="15" t="s">
        <v>35</v>
      </c>
      <c r="Y29" s="107" t="s">
        <v>36</v>
      </c>
      <c r="Z29" s="15" t="s">
        <v>35</v>
      </c>
      <c r="AA29" s="107" t="s">
        <v>36</v>
      </c>
      <c r="AB29" s="15" t="s">
        <v>35</v>
      </c>
      <c r="AC29" s="107" t="s">
        <v>36</v>
      </c>
      <c r="AD29" s="15" t="s">
        <v>35</v>
      </c>
      <c r="AE29" s="107" t="s">
        <v>36</v>
      </c>
      <c r="AF29" s="15" t="s">
        <v>35</v>
      </c>
      <c r="AG29" s="107" t="s">
        <v>36</v>
      </c>
      <c r="AH29" s="15" t="s">
        <v>35</v>
      </c>
      <c r="AI29" s="107" t="s">
        <v>36</v>
      </c>
      <c r="AJ29" s="15" t="s">
        <v>35</v>
      </c>
      <c r="AK29" s="107" t="s">
        <v>36</v>
      </c>
      <c r="AL29" s="15" t="s">
        <v>35</v>
      </c>
      <c r="AM29" s="107" t="s">
        <v>36</v>
      </c>
      <c r="AN29" s="15" t="s">
        <v>35</v>
      </c>
      <c r="AO29" s="109" t="s">
        <v>36</v>
      </c>
      <c r="AP29" s="766"/>
      <c r="AQ29" s="778"/>
      <c r="AR29" s="778"/>
      <c r="AS29" s="778"/>
      <c r="AT29" s="778"/>
      <c r="AU29" s="1057"/>
    </row>
    <row r="30" spans="1:97" x14ac:dyDescent="0.25">
      <c r="A30" s="90" t="s">
        <v>61</v>
      </c>
      <c r="B30" s="110">
        <f>SUM(C30:D30)</f>
        <v>0</v>
      </c>
      <c r="C30" s="22"/>
      <c r="D30" s="111"/>
      <c r="E30" s="112">
        <f>SUM(F30+G30)</f>
        <v>0</v>
      </c>
      <c r="F30" s="113">
        <f>SUM(H30+J30+L30+N30+P30+R30+T30+V30+X30+Z30+AB30+AD30+AF30+AH30+AJ30+AL30+AN30)</f>
        <v>0</v>
      </c>
      <c r="G30" s="114">
        <f>SUM(I30+K30+M30+O30+Q30+S30+U30+W30+Y30+AA30+AC30+AE30+AG30+AI30+AK30+AM30+AO30)</f>
        <v>0</v>
      </c>
      <c r="H30" s="21"/>
      <c r="I30" s="22"/>
      <c r="J30" s="21"/>
      <c r="K30" s="23"/>
      <c r="L30" s="21"/>
      <c r="M30" s="23"/>
      <c r="N30" s="21"/>
      <c r="O30" s="23"/>
      <c r="P30" s="21"/>
      <c r="Q30" s="22"/>
      <c r="R30" s="21"/>
      <c r="S30" s="22"/>
      <c r="T30" s="24"/>
      <c r="U30" s="23"/>
      <c r="V30" s="21"/>
      <c r="W30" s="23"/>
      <c r="X30" s="21"/>
      <c r="Y30" s="23"/>
      <c r="Z30" s="21"/>
      <c r="AA30" s="22"/>
      <c r="AB30" s="21"/>
      <c r="AC30" s="22"/>
      <c r="AD30" s="21"/>
      <c r="AE30" s="23"/>
      <c r="AF30" s="21"/>
      <c r="AG30" s="22"/>
      <c r="AH30" s="21"/>
      <c r="AI30" s="22"/>
      <c r="AJ30" s="21"/>
      <c r="AK30" s="23"/>
      <c r="AL30" s="21"/>
      <c r="AM30" s="23"/>
      <c r="AN30" s="24"/>
      <c r="AO30" s="25"/>
      <c r="AP30" s="26"/>
      <c r="AQ30" s="27"/>
      <c r="AR30" s="27"/>
      <c r="AS30" s="27"/>
      <c r="AT30" s="27"/>
      <c r="AU30" s="22"/>
      <c r="AV30" t="str">
        <f>CA30&amp;CB30&amp;CC30&amp;CD30&amp;CE30&amp;CF30</f>
        <v/>
      </c>
      <c r="CA30" s="29" t="str">
        <f>IF(AND($E30&gt;0,AP30=""),"  * No olvide digitar la variable Pueblos originarios. Digite Cero si no tiene.",IF(AP30&gt;E30," * La variable Pueblos originarios No puede ser mayor al Total Ambos Sexos.",""))</f>
        <v/>
      </c>
      <c r="CB30" s="29" t="str">
        <f>IF(AND($E30&gt;0,AQ30=""),"  * No olvide digitar la variable Migrantes. Digite Cero si no tiene.",IF(AQ30&gt;$E30," * La variable Migrantes No puede ser mayor al Total Ambos Sexos.",""))</f>
        <v/>
      </c>
      <c r="CC30" s="29" t="str">
        <f>IF(AND($E30&gt;0,AR30=""),"  * No olvide digitar la variable Niños, Niñas, adolescentes y jóvenes SENAME. Digite Cero si no tiene.",IF(AR30&gt;$E30," * La variable Niños, Niñas, adolescentes y jóvenes SENAME No puede ser mayor al Total Ambos Sexos.",""))</f>
        <v/>
      </c>
      <c r="CD30" s="29" t="str">
        <f>IF(AND($E30&gt;0,AS30=""),"  * No olvide digitar la variable Niños, Niñas, adolescentes y jóvenes Mejor Niñez. Digite Cero si no tiene.",IF(AS30&gt;$E30," * La variable Niños, Niñas, adolescentes y jóvenes Mejor Niñez No puede ser mayor al Total Ambos Sexos.",""))</f>
        <v/>
      </c>
      <c r="CE30" s="29" t="str">
        <f>IF(AND($E30&gt;0,AT30="")," * No olvide digitar la variable Personas con sospecha de demencia. Digite Cero si no tiene.",IF(AT30&gt;$E30," * La variable Personas con sospecha de demencia No puede ser mayor al Total Ambos Sexos.",""))</f>
        <v/>
      </c>
      <c r="CF30" s="29" t="str">
        <f>IF(AND($E30&gt;0,AU30="")," * No olvide digitar la variable Personas con diagnóstico de demencia. Digite Cero si no tiene.",IF(AU30&gt;$E30," * La variable Personas con diagnóstico de demencia No puede ser mayor al Total Ambos Sexos.",""))</f>
        <v/>
      </c>
      <c r="CK30" s="30">
        <f>IF(AND(E30&gt;0,AP30=""),1,IF(AP30&gt;E30,1,0))</f>
        <v>0</v>
      </c>
      <c r="CL30" s="30">
        <f>IF(AND(E30&gt;0,AQ30=""),1,IF(AQ30&gt;E30,1,0))</f>
        <v>0</v>
      </c>
      <c r="CM30" s="30">
        <f>IF(AND(E30&gt;0,AR30=""),1,IF(AR30&gt;E30,1,0))</f>
        <v>0</v>
      </c>
      <c r="CN30" s="30">
        <f>IF(AND(E30&gt;0,AS30=""),1,IF(AS30&gt;E30,1,0))</f>
        <v>0</v>
      </c>
      <c r="CO30" s="30">
        <f>IF(AND(E30&gt;0,AT30=""),1,IF(AT30&gt;E30,1,0))</f>
        <v>0</v>
      </c>
      <c r="CP30" s="30">
        <f>IF(AND(E30&gt;0,AU30=""),1,IF(AU30&gt;E30,1,0))</f>
        <v>0</v>
      </c>
    </row>
    <row r="31" spans="1:97" x14ac:dyDescent="0.25">
      <c r="A31" s="115" t="s">
        <v>62</v>
      </c>
      <c r="B31" s="116">
        <f>SUM(C31:D31)</f>
        <v>0</v>
      </c>
      <c r="C31" s="97"/>
      <c r="D31" s="117"/>
      <c r="E31" s="118">
        <f>SUM(F31+G31)</f>
        <v>0</v>
      </c>
      <c r="F31" s="119">
        <f>SUM(H31+J31+L31+N31+P31+R31+T31+V31+X31+Z31+AB31+AD31+AF31+AH31+AJ31+AL31+AN31)</f>
        <v>0</v>
      </c>
      <c r="G31" s="120">
        <f>SUM(I31+K31+M31+O31+Q31+S31+U31+W31+Y31+AA31+AC31+AE31+AG31+AI31+AK31+AM31+AO31)</f>
        <v>0</v>
      </c>
      <c r="H31" s="95"/>
      <c r="I31" s="97"/>
      <c r="J31" s="95"/>
      <c r="K31" s="96"/>
      <c r="L31" s="95"/>
      <c r="M31" s="96"/>
      <c r="N31" s="95"/>
      <c r="O31" s="96"/>
      <c r="P31" s="95"/>
      <c r="Q31" s="97"/>
      <c r="R31" s="95"/>
      <c r="S31" s="97"/>
      <c r="T31" s="98"/>
      <c r="U31" s="96"/>
      <c r="V31" s="95"/>
      <c r="W31" s="96"/>
      <c r="X31" s="95"/>
      <c r="Y31" s="96"/>
      <c r="Z31" s="95"/>
      <c r="AA31" s="97"/>
      <c r="AB31" s="95"/>
      <c r="AC31" s="97"/>
      <c r="AD31" s="95"/>
      <c r="AE31" s="96"/>
      <c r="AF31" s="95"/>
      <c r="AG31" s="97"/>
      <c r="AH31" s="95"/>
      <c r="AI31" s="97"/>
      <c r="AJ31" s="95"/>
      <c r="AK31" s="96"/>
      <c r="AL31" s="95"/>
      <c r="AM31" s="96"/>
      <c r="AN31" s="98"/>
      <c r="AO31" s="99"/>
      <c r="AP31" s="100"/>
      <c r="AQ31" s="101"/>
      <c r="AR31" s="101"/>
      <c r="AS31" s="101"/>
      <c r="AT31" s="101"/>
      <c r="AU31" s="97"/>
      <c r="AV31" t="str">
        <f>CA31&amp;CB31&amp;CC31&amp;CD31&amp;CE31&amp;CF31</f>
        <v/>
      </c>
      <c r="CA31" s="29" t="str">
        <f>IF(AND($E31&gt;0,AP31=""),"  * No olvide digitar la variable Pueblos originarios. Digite Cero si no tiene.",IF(AP31&gt;E31," * La variable Pueblos originarios No puede ser mayor al Total Ambos Sexos.",""))</f>
        <v/>
      </c>
      <c r="CB31" s="29" t="str">
        <f>IF(AND($E31&gt;0,AQ31=""),"  * No olvide digitar la variable Migrantes. Digite Cero si no tiene.",IF(AQ31&gt;$E31," * La variable Migrantes No puede ser mayor al Total Ambos Sexos.",""))</f>
        <v/>
      </c>
      <c r="CC31" s="29" t="str">
        <f>IF(AND($E31&gt;0,AR31=""),"  * No olvide digitar la variable Niños, Niñas, adolescentes y jóvenes SENAME. Digite Cero si no tiene.",IF(AR31&gt;$E31," * La variable Niños, Niñas, adolescentes y jóvenes SENAME No puede ser mayor al Total Ambos Sexos.",""))</f>
        <v/>
      </c>
      <c r="CD31" s="29" t="str">
        <f>IF(AND($E31&gt;0,AS31=""),"  * No olvide digitar la variable Niños, Niñas, adolescentes y jóvenes Mejor Niñez. Digite Cero si no tiene.",IF(AS31&gt;$E31," * La variable Niños, Niñas, adolescentes y jóvenes Mejor Niñez No puede ser mayor al Total Ambos Sexos.",""))</f>
        <v/>
      </c>
      <c r="CE31" s="29" t="str">
        <f>IF(AND($E31&gt;0,AT31="")," * No olvide digitar la variable Personas con sospecha de demencia. Digite Cero si no tiene.",IF(AT31&gt;$E31," * La variable Personas con sospecha de demencia No puede ser mayor al Total Ambos Sexos.",""))</f>
        <v/>
      </c>
      <c r="CF31" s="29" t="str">
        <f>IF(AND($E31&gt;0,AU31="")," * No olvide digitar la variable Personas con diagnóstico de demencia. Digite Cero si no tiene.",IF(AU31&gt;$E31," * La variable Personas con diagnóstico de demencia No puede ser mayor al Total Ambos Sexos.",""))</f>
        <v/>
      </c>
      <c r="CK31" s="30">
        <f>IF(AND(E31&gt;0,AP31=""),1,IF(AP31&gt;E31,1,0))</f>
        <v>0</v>
      </c>
      <c r="CL31" s="30">
        <f>IF(AND(E31&gt;0,AQ31=""),1,IF(AQ31&gt;E31,1,0))</f>
        <v>0</v>
      </c>
      <c r="CM31" s="30">
        <f>IF(AND(E31&gt;0,AR31=""),1,IF(AR31&gt;E31,1,0))</f>
        <v>0</v>
      </c>
      <c r="CN31" s="30">
        <f>IF(AND(E31&gt;0,AS31=""),1,IF(AS31&gt;E31,1,0))</f>
        <v>0</v>
      </c>
      <c r="CO31" s="30">
        <f>IF(AND(E31&gt;0,AT31=""),1,IF(AT31&gt;E31,1,0))</f>
        <v>0</v>
      </c>
      <c r="CP31" s="30">
        <f>IF(AND(E31&gt;0,AU31=""),1,IF(AU31&gt;E31,1,0))</f>
        <v>0</v>
      </c>
    </row>
    <row r="32" spans="1:97" s="124" customFormat="1" ht="15" customHeight="1" x14ac:dyDescent="0.15">
      <c r="A32" s="121" t="s">
        <v>48</v>
      </c>
      <c r="B32" s="122">
        <f t="shared" ref="B32:H32" si="32">SUM(B30:B31)</f>
        <v>0</v>
      </c>
      <c r="C32" s="60">
        <f t="shared" si="32"/>
        <v>0</v>
      </c>
      <c r="D32" s="122">
        <f t="shared" si="32"/>
        <v>0</v>
      </c>
      <c r="E32" s="66">
        <f t="shared" si="32"/>
        <v>0</v>
      </c>
      <c r="F32" s="66">
        <f t="shared" si="32"/>
        <v>0</v>
      </c>
      <c r="G32" s="66">
        <f t="shared" si="32"/>
        <v>0</v>
      </c>
      <c r="H32" s="59">
        <f t="shared" si="32"/>
        <v>0</v>
      </c>
      <c r="I32" s="66">
        <f t="shared" ref="I32:AU32" si="33">SUM(I30:I31)</f>
        <v>0</v>
      </c>
      <c r="J32" s="59">
        <f t="shared" si="33"/>
        <v>0</v>
      </c>
      <c r="K32" s="66">
        <f t="shared" si="33"/>
        <v>0</v>
      </c>
      <c r="L32" s="59">
        <f t="shared" si="33"/>
        <v>0</v>
      </c>
      <c r="M32" s="66">
        <f t="shared" si="33"/>
        <v>0</v>
      </c>
      <c r="N32" s="59">
        <f t="shared" si="33"/>
        <v>0</v>
      </c>
      <c r="O32" s="66">
        <f t="shared" si="33"/>
        <v>0</v>
      </c>
      <c r="P32" s="59">
        <f t="shared" si="33"/>
        <v>0</v>
      </c>
      <c r="Q32" s="66">
        <f t="shared" si="33"/>
        <v>0</v>
      </c>
      <c r="R32" s="59">
        <f t="shared" si="33"/>
        <v>0</v>
      </c>
      <c r="S32" s="66">
        <f t="shared" si="33"/>
        <v>0</v>
      </c>
      <c r="T32" s="59">
        <f t="shared" si="33"/>
        <v>0</v>
      </c>
      <c r="U32" s="66">
        <f t="shared" si="33"/>
        <v>0</v>
      </c>
      <c r="V32" s="59">
        <f t="shared" si="33"/>
        <v>0</v>
      </c>
      <c r="W32" s="66">
        <f t="shared" si="33"/>
        <v>0</v>
      </c>
      <c r="X32" s="59">
        <f t="shared" si="33"/>
        <v>0</v>
      </c>
      <c r="Y32" s="66">
        <f t="shared" si="33"/>
        <v>0</v>
      </c>
      <c r="Z32" s="59">
        <f t="shared" si="33"/>
        <v>0</v>
      </c>
      <c r="AA32" s="66">
        <f t="shared" si="33"/>
        <v>0</v>
      </c>
      <c r="AB32" s="59">
        <f t="shared" si="33"/>
        <v>0</v>
      </c>
      <c r="AC32" s="66">
        <f t="shared" si="33"/>
        <v>0</v>
      </c>
      <c r="AD32" s="59">
        <f t="shared" si="33"/>
        <v>0</v>
      </c>
      <c r="AE32" s="66">
        <f t="shared" si="33"/>
        <v>0</v>
      </c>
      <c r="AF32" s="59">
        <f t="shared" si="33"/>
        <v>0</v>
      </c>
      <c r="AG32" s="66">
        <f t="shared" si="33"/>
        <v>0</v>
      </c>
      <c r="AH32" s="59">
        <f t="shared" si="33"/>
        <v>0</v>
      </c>
      <c r="AI32" s="66">
        <f t="shared" si="33"/>
        <v>0</v>
      </c>
      <c r="AJ32" s="59">
        <f t="shared" si="33"/>
        <v>0</v>
      </c>
      <c r="AK32" s="66">
        <f t="shared" si="33"/>
        <v>0</v>
      </c>
      <c r="AL32" s="59">
        <f t="shared" si="33"/>
        <v>0</v>
      </c>
      <c r="AM32" s="66">
        <f t="shared" si="33"/>
        <v>0</v>
      </c>
      <c r="AN32" s="59">
        <f t="shared" si="33"/>
        <v>0</v>
      </c>
      <c r="AO32" s="123">
        <f t="shared" si="33"/>
        <v>0</v>
      </c>
      <c r="AP32" s="64">
        <f t="shared" si="33"/>
        <v>0</v>
      </c>
      <c r="AQ32" s="65">
        <f t="shared" si="33"/>
        <v>0</v>
      </c>
      <c r="AR32" s="65">
        <f t="shared" si="33"/>
        <v>0</v>
      </c>
      <c r="AS32" s="65">
        <f t="shared" si="33"/>
        <v>0</v>
      </c>
      <c r="AT32" s="65">
        <f t="shared" si="33"/>
        <v>0</v>
      </c>
      <c r="AU32" s="60">
        <f t="shared" si="33"/>
        <v>0</v>
      </c>
    </row>
    <row r="33" spans="1:42" s="11" customFormat="1" ht="18" customHeight="1" x14ac:dyDescent="0.2">
      <c r="A33" s="103" t="s">
        <v>63</v>
      </c>
      <c r="B33" s="103"/>
      <c r="C33" s="5"/>
      <c r="D33" s="103"/>
      <c r="E33" s="103"/>
      <c r="F33" s="103"/>
      <c r="G33" s="103"/>
      <c r="H33" s="103"/>
      <c r="I33" s="103"/>
      <c r="J33" s="103"/>
      <c r="K33" s="103"/>
      <c r="L33" s="103"/>
      <c r="M33" s="103"/>
    </row>
    <row r="34" spans="1:42" ht="24" customHeight="1" x14ac:dyDescent="0.25">
      <c r="A34" s="772" t="s">
        <v>3</v>
      </c>
      <c r="B34" s="772" t="s">
        <v>64</v>
      </c>
      <c r="C34" s="761" t="s">
        <v>65</v>
      </c>
      <c r="D34" s="775"/>
      <c r="E34" s="761" t="s">
        <v>56</v>
      </c>
      <c r="F34" s="762"/>
      <c r="G34" s="775"/>
      <c r="H34" s="790" t="s">
        <v>66</v>
      </c>
      <c r="I34" s="791"/>
      <c r="J34" s="791"/>
      <c r="K34" s="791"/>
      <c r="L34" s="791"/>
      <c r="M34" s="792"/>
    </row>
    <row r="35" spans="1:42" ht="42" x14ac:dyDescent="0.25">
      <c r="A35" s="1058"/>
      <c r="B35" s="1058"/>
      <c r="C35" s="15" t="s">
        <v>59</v>
      </c>
      <c r="D35" s="602" t="s">
        <v>67</v>
      </c>
      <c r="E35" s="15" t="s">
        <v>34</v>
      </c>
      <c r="F35" s="106" t="s">
        <v>35</v>
      </c>
      <c r="G35" s="126" t="s">
        <v>36</v>
      </c>
      <c r="H35" s="127" t="s">
        <v>68</v>
      </c>
      <c r="I35" s="128" t="s">
        <v>69</v>
      </c>
      <c r="J35" s="128" t="s">
        <v>70</v>
      </c>
      <c r="K35" s="128" t="s">
        <v>71</v>
      </c>
      <c r="L35" s="128" t="s">
        <v>72</v>
      </c>
      <c r="M35" s="129" t="s">
        <v>73</v>
      </c>
    </row>
    <row r="36" spans="1:42" ht="15" customHeight="1" x14ac:dyDescent="0.25">
      <c r="A36" s="90" t="s">
        <v>61</v>
      </c>
      <c r="B36" s="110">
        <f>SUM(C36:D36)</f>
        <v>4</v>
      </c>
      <c r="C36" s="21"/>
      <c r="D36" s="22">
        <v>4</v>
      </c>
      <c r="E36" s="130">
        <f>SUM(F36:G36)</f>
        <v>11</v>
      </c>
      <c r="F36" s="28">
        <v>4</v>
      </c>
      <c r="G36" s="22">
        <v>7</v>
      </c>
      <c r="H36" s="21"/>
      <c r="I36" s="27"/>
      <c r="J36" s="27"/>
      <c r="K36" s="27">
        <v>4</v>
      </c>
      <c r="L36" s="27"/>
      <c r="M36" s="23"/>
    </row>
    <row r="37" spans="1:42" ht="15" customHeight="1" x14ac:dyDescent="0.25">
      <c r="A37" s="603" t="s">
        <v>62</v>
      </c>
      <c r="B37" s="611">
        <f>SUM(C37:D37)</f>
        <v>0</v>
      </c>
      <c r="C37" s="612"/>
      <c r="D37" s="609"/>
      <c r="E37" s="613">
        <f>SUM(F37:G37)</f>
        <v>0</v>
      </c>
      <c r="F37" s="614"/>
      <c r="G37" s="609"/>
      <c r="H37" s="612"/>
      <c r="I37" s="134"/>
      <c r="J37" s="134"/>
      <c r="K37" s="134"/>
      <c r="L37" s="134"/>
      <c r="M37" s="135"/>
    </row>
    <row r="38" spans="1:42" ht="15" customHeight="1" x14ac:dyDescent="0.25">
      <c r="A38" s="121" t="s">
        <v>48</v>
      </c>
      <c r="B38" s="122">
        <f t="shared" ref="B38:M38" si="34">SUM(B36:B37)</f>
        <v>4</v>
      </c>
      <c r="C38" s="136">
        <f t="shared" si="34"/>
        <v>0</v>
      </c>
      <c r="D38" s="137">
        <f t="shared" si="34"/>
        <v>4</v>
      </c>
      <c r="E38" s="136">
        <f t="shared" si="34"/>
        <v>11</v>
      </c>
      <c r="F38" s="138">
        <f t="shared" si="34"/>
        <v>4</v>
      </c>
      <c r="G38" s="138">
        <f t="shared" si="34"/>
        <v>7</v>
      </c>
      <c r="H38" s="136">
        <f t="shared" si="34"/>
        <v>0</v>
      </c>
      <c r="I38" s="139">
        <f t="shared" si="34"/>
        <v>0</v>
      </c>
      <c r="J38" s="139">
        <f t="shared" si="34"/>
        <v>0</v>
      </c>
      <c r="K38" s="139">
        <f t="shared" si="34"/>
        <v>4</v>
      </c>
      <c r="L38" s="139">
        <f t="shared" si="34"/>
        <v>0</v>
      </c>
      <c r="M38" s="140">
        <f t="shared" si="34"/>
        <v>0</v>
      </c>
    </row>
    <row r="39" spans="1:42" s="11" customFormat="1" ht="18" customHeight="1" x14ac:dyDescent="0.2">
      <c r="A39" s="141" t="s">
        <v>74</v>
      </c>
      <c r="B39" s="6"/>
      <c r="C39" s="6"/>
    </row>
    <row r="40" spans="1:42" x14ac:dyDescent="0.25">
      <c r="A40" s="142" t="s">
        <v>3</v>
      </c>
      <c r="B40" s="143" t="s">
        <v>4</v>
      </c>
      <c r="C40" s="143" t="s">
        <v>5</v>
      </c>
    </row>
    <row r="41" spans="1:42" x14ac:dyDescent="0.25">
      <c r="A41" s="785" t="s">
        <v>75</v>
      </c>
      <c r="B41" s="78" t="s">
        <v>52</v>
      </c>
      <c r="C41" s="144"/>
    </row>
    <row r="42" spans="1:42" x14ac:dyDescent="0.25">
      <c r="A42" s="1060"/>
      <c r="B42" s="145" t="s">
        <v>39</v>
      </c>
      <c r="C42" s="146"/>
    </row>
    <row r="43" spans="1:42" x14ac:dyDescent="0.25">
      <c r="A43" s="785" t="s">
        <v>76</v>
      </c>
      <c r="B43" s="78" t="s">
        <v>52</v>
      </c>
      <c r="C43" s="144"/>
    </row>
    <row r="44" spans="1:42" x14ac:dyDescent="0.25">
      <c r="A44" s="1060"/>
      <c r="B44" s="147" t="s">
        <v>39</v>
      </c>
      <c r="C44" s="117"/>
    </row>
    <row r="45" spans="1:42" s="11" customFormat="1" ht="18" customHeight="1" x14ac:dyDescent="0.2">
      <c r="A45" s="103" t="s">
        <v>77</v>
      </c>
      <c r="B45" s="148"/>
      <c r="C45" s="148"/>
      <c r="D45" s="615"/>
      <c r="E45" s="615"/>
      <c r="F45" s="615"/>
      <c r="G45" s="615"/>
      <c r="H45" s="615"/>
      <c r="I45" s="615"/>
      <c r="J45" s="615"/>
      <c r="K45" s="615"/>
      <c r="L45" s="616"/>
      <c r="M45" s="617"/>
      <c r="N45" s="618"/>
      <c r="O45" s="521"/>
      <c r="P45" s="521"/>
      <c r="Q45" s="521"/>
      <c r="R45" s="521"/>
      <c r="S45" s="521"/>
      <c r="T45" s="521"/>
      <c r="U45" s="521"/>
      <c r="V45" s="619"/>
      <c r="W45" s="521"/>
      <c r="X45" s="521"/>
      <c r="Y45" s="521"/>
      <c r="Z45" s="521"/>
      <c r="AA45" s="521"/>
      <c r="AB45" s="521"/>
      <c r="AC45" s="521"/>
      <c r="AD45" s="521"/>
      <c r="AE45" s="521"/>
      <c r="AF45" s="521"/>
      <c r="AG45" s="521"/>
      <c r="AH45" s="521"/>
      <c r="AI45" s="521"/>
      <c r="AJ45" s="521"/>
      <c r="AK45" s="521"/>
      <c r="AL45" s="521"/>
      <c r="AM45" s="521"/>
      <c r="AN45" s="155"/>
      <c r="AO45" s="156"/>
      <c r="AP45" s="156"/>
    </row>
    <row r="46" spans="1:42" ht="15" customHeight="1" x14ac:dyDescent="0.25">
      <c r="A46" s="793" t="s">
        <v>78</v>
      </c>
      <c r="B46" s="794"/>
      <c r="C46" s="799" t="s">
        <v>5</v>
      </c>
      <c r="D46" s="800"/>
      <c r="E46" s="801"/>
      <c r="F46" s="761" t="s">
        <v>6</v>
      </c>
      <c r="G46" s="762"/>
      <c r="H46" s="762"/>
      <c r="I46" s="762"/>
      <c r="J46" s="762"/>
      <c r="K46" s="762"/>
      <c r="L46" s="762"/>
      <c r="M46" s="762"/>
      <c r="N46" s="762"/>
      <c r="O46" s="762"/>
      <c r="P46" s="762"/>
      <c r="Q46" s="762"/>
      <c r="R46" s="762"/>
      <c r="S46" s="762"/>
      <c r="T46" s="762"/>
      <c r="U46" s="762"/>
      <c r="V46" s="762"/>
      <c r="W46" s="762"/>
      <c r="X46" s="762"/>
      <c r="Y46" s="762"/>
      <c r="Z46" s="762"/>
      <c r="AA46" s="762"/>
      <c r="AB46" s="762"/>
      <c r="AC46" s="762"/>
      <c r="AD46" s="762"/>
      <c r="AE46" s="762"/>
      <c r="AF46" s="762"/>
      <c r="AG46" s="762"/>
      <c r="AH46" s="762"/>
      <c r="AI46" s="762"/>
      <c r="AJ46" s="762"/>
      <c r="AK46" s="763"/>
      <c r="AL46" s="764" t="s">
        <v>7</v>
      </c>
      <c r="AM46" s="776" t="s">
        <v>10</v>
      </c>
      <c r="AN46" s="757" t="s">
        <v>11</v>
      </c>
    </row>
    <row r="47" spans="1:42" x14ac:dyDescent="0.25">
      <c r="A47" s="795"/>
      <c r="B47" s="796"/>
      <c r="C47" s="1063"/>
      <c r="D47" s="1064"/>
      <c r="E47" s="1065"/>
      <c r="F47" s="761" t="s">
        <v>16</v>
      </c>
      <c r="G47" s="775"/>
      <c r="H47" s="761" t="s">
        <v>17</v>
      </c>
      <c r="I47" s="775"/>
      <c r="J47" s="761" t="s">
        <v>18</v>
      </c>
      <c r="K47" s="775"/>
      <c r="L47" s="761" t="s">
        <v>19</v>
      </c>
      <c r="M47" s="775"/>
      <c r="N47" s="767" t="s">
        <v>20</v>
      </c>
      <c r="O47" s="768"/>
      <c r="P47" s="767" t="s">
        <v>21</v>
      </c>
      <c r="Q47" s="768"/>
      <c r="R47" s="767" t="s">
        <v>22</v>
      </c>
      <c r="S47" s="768"/>
      <c r="T47" s="767" t="s">
        <v>23</v>
      </c>
      <c r="U47" s="768"/>
      <c r="V47" s="767" t="s">
        <v>24</v>
      </c>
      <c r="W47" s="768"/>
      <c r="X47" s="767" t="s">
        <v>25</v>
      </c>
      <c r="Y47" s="768"/>
      <c r="Z47" s="767" t="s">
        <v>26</v>
      </c>
      <c r="AA47" s="768"/>
      <c r="AB47" s="767" t="s">
        <v>27</v>
      </c>
      <c r="AC47" s="768"/>
      <c r="AD47" s="767" t="s">
        <v>28</v>
      </c>
      <c r="AE47" s="768"/>
      <c r="AF47" s="767" t="s">
        <v>29</v>
      </c>
      <c r="AG47" s="768"/>
      <c r="AH47" s="767" t="s">
        <v>30</v>
      </c>
      <c r="AI47" s="768"/>
      <c r="AJ47" s="767" t="s">
        <v>31</v>
      </c>
      <c r="AK47" s="769"/>
      <c r="AL47" s="765"/>
      <c r="AM47" s="777"/>
      <c r="AN47" s="779"/>
    </row>
    <row r="48" spans="1:42" x14ac:dyDescent="0.25">
      <c r="A48" s="1061"/>
      <c r="B48" s="1062"/>
      <c r="C48" s="157" t="s">
        <v>34</v>
      </c>
      <c r="D48" s="158" t="s">
        <v>35</v>
      </c>
      <c r="E48" s="620" t="s">
        <v>36</v>
      </c>
      <c r="F48" s="15" t="s">
        <v>35</v>
      </c>
      <c r="G48" s="107" t="s">
        <v>36</v>
      </c>
      <c r="H48" s="15" t="s">
        <v>35</v>
      </c>
      <c r="I48" s="107" t="s">
        <v>36</v>
      </c>
      <c r="J48" s="15" t="s">
        <v>35</v>
      </c>
      <c r="K48" s="107" t="s">
        <v>36</v>
      </c>
      <c r="L48" s="15" t="s">
        <v>35</v>
      </c>
      <c r="M48" s="107" t="s">
        <v>36</v>
      </c>
      <c r="N48" s="15" t="s">
        <v>35</v>
      </c>
      <c r="O48" s="107" t="s">
        <v>36</v>
      </c>
      <c r="P48" s="15" t="s">
        <v>35</v>
      </c>
      <c r="Q48" s="107" t="s">
        <v>36</v>
      </c>
      <c r="R48" s="15" t="s">
        <v>35</v>
      </c>
      <c r="S48" s="107" t="s">
        <v>36</v>
      </c>
      <c r="T48" s="15" t="s">
        <v>35</v>
      </c>
      <c r="U48" s="107" t="s">
        <v>36</v>
      </c>
      <c r="V48" s="15" t="s">
        <v>35</v>
      </c>
      <c r="W48" s="107" t="s">
        <v>36</v>
      </c>
      <c r="X48" s="15" t="s">
        <v>35</v>
      </c>
      <c r="Y48" s="107" t="s">
        <v>36</v>
      </c>
      <c r="Z48" s="15" t="s">
        <v>35</v>
      </c>
      <c r="AA48" s="107" t="s">
        <v>36</v>
      </c>
      <c r="AB48" s="15" t="s">
        <v>35</v>
      </c>
      <c r="AC48" s="107" t="s">
        <v>36</v>
      </c>
      <c r="AD48" s="15" t="s">
        <v>35</v>
      </c>
      <c r="AE48" s="107" t="s">
        <v>36</v>
      </c>
      <c r="AF48" s="15" t="s">
        <v>35</v>
      </c>
      <c r="AG48" s="107" t="s">
        <v>36</v>
      </c>
      <c r="AH48" s="15" t="s">
        <v>35</v>
      </c>
      <c r="AI48" s="107" t="s">
        <v>36</v>
      </c>
      <c r="AJ48" s="160" t="s">
        <v>35</v>
      </c>
      <c r="AK48" s="109" t="s">
        <v>36</v>
      </c>
      <c r="AL48" s="766"/>
      <c r="AM48" s="778"/>
      <c r="AN48" s="1057"/>
    </row>
    <row r="49" spans="1:91" x14ac:dyDescent="0.25">
      <c r="A49" s="161" t="s">
        <v>79</v>
      </c>
      <c r="B49" s="161" t="s">
        <v>80</v>
      </c>
      <c r="C49" s="18">
        <f>SUM(D49+E49)</f>
        <v>0</v>
      </c>
      <c r="D49" s="19">
        <f>SUM(F49+H49+J49+L49+N49+P49+R49+T49+V49+X49+Z49+AB49+AD49+AF49+AH49+AJ49)</f>
        <v>0</v>
      </c>
      <c r="E49" s="20">
        <f>SUM(G49+I49+K49+M49+O49+Q49+S49+U49+W49+Y49+AA49+AC49+AE49+AG49+AI49+AK49)</f>
        <v>0</v>
      </c>
      <c r="F49" s="21"/>
      <c r="G49" s="28"/>
      <c r="H49" s="21"/>
      <c r="I49" s="28"/>
      <c r="J49" s="21"/>
      <c r="K49" s="23"/>
      <c r="L49" s="21"/>
      <c r="M49" s="23"/>
      <c r="N49" s="24"/>
      <c r="O49" s="23"/>
      <c r="P49" s="24"/>
      <c r="Q49" s="23"/>
      <c r="R49" s="24"/>
      <c r="S49" s="23"/>
      <c r="T49" s="24"/>
      <c r="U49" s="23"/>
      <c r="V49" s="24"/>
      <c r="W49" s="23"/>
      <c r="X49" s="24"/>
      <c r="Y49" s="23"/>
      <c r="Z49" s="24"/>
      <c r="AA49" s="23"/>
      <c r="AB49" s="24"/>
      <c r="AC49" s="23"/>
      <c r="AD49" s="24"/>
      <c r="AE49" s="23"/>
      <c r="AF49" s="24"/>
      <c r="AG49" s="23"/>
      <c r="AH49" s="24"/>
      <c r="AI49" s="23"/>
      <c r="AJ49" s="162"/>
      <c r="AK49" s="25"/>
      <c r="AL49" s="163"/>
      <c r="AM49" s="164"/>
      <c r="AN49" s="165"/>
      <c r="AO49" t="str">
        <f>CA49&amp;CB49&amp;CC49&amp;CD49</f>
        <v/>
      </c>
      <c r="CA49" s="29" t="str">
        <f>IF(AND($C49&gt;0,AL49="")," * No olvide digitar la variable Beneficiarios. Digite Cero si no tiene.",IF(AL49&gt;$C49,"  * La variable Beneficiarios No puede ser mayor al Total Ambos Sexos.",""))</f>
        <v/>
      </c>
      <c r="CB49" s="29" t="str">
        <f>IF(AND($C49&gt;0,AM49=""),"  * No olvide digitar la variable Pueblos originarios. Digite Cero si no tiene.",IF(AM49&gt;$C49,"  * La variable Pueblos originarios No puede ser mayor al Total Ambos Sexos.",""))</f>
        <v/>
      </c>
      <c r="CC49" s="29" t="str">
        <f>IF(AND($C49&gt;0,AN49="")," * No olvide digitar la variable Migrantes. Digite Cero si no tiene.",IF(AN49&gt;$C49,"  * La variable Migrantes No puede ser mayor al Total Ambos Sexos.",""))</f>
        <v/>
      </c>
      <c r="CK49" s="30">
        <f>IF(AND(C49&gt;0,AL49=""),1,IF(AL49&gt;C49,1,0))</f>
        <v>0</v>
      </c>
      <c r="CL49" s="30">
        <f>IF(AND(C49&gt;0,AM49=""),1,IF(AM49&gt;C49,1,0))</f>
        <v>0</v>
      </c>
      <c r="CM49" s="30">
        <f>IF(AND(C49&gt;0,AN49=""),1,IF(AN49&gt;C49,1,0))</f>
        <v>0</v>
      </c>
    </row>
    <row r="50" spans="1:91" x14ac:dyDescent="0.25">
      <c r="A50" s="621" t="s">
        <v>81</v>
      </c>
      <c r="B50" s="621" t="s">
        <v>80</v>
      </c>
      <c r="C50" s="604">
        <f>SUM(D50+E50)</f>
        <v>0</v>
      </c>
      <c r="D50" s="93">
        <f>SUM(F50+H50+J50+L50+N50+P50+R50+T50+V50+X50+Z50+AB50+AD50+AF50+AH50+AJ50)</f>
        <v>0</v>
      </c>
      <c r="E50" s="605">
        <f>SUM(G50+I50+K50+M50+O50+Q50+S50+U50+W50+Y50+AA50+AC50+AE50+AG50+AI50+AK50)</f>
        <v>0</v>
      </c>
      <c r="F50" s="612"/>
      <c r="G50" s="614"/>
      <c r="H50" s="612"/>
      <c r="I50" s="614"/>
      <c r="J50" s="612"/>
      <c r="K50" s="135"/>
      <c r="L50" s="612"/>
      <c r="M50" s="135"/>
      <c r="N50" s="610"/>
      <c r="O50" s="135"/>
      <c r="P50" s="610"/>
      <c r="Q50" s="135"/>
      <c r="R50" s="610"/>
      <c r="S50" s="135"/>
      <c r="T50" s="610"/>
      <c r="U50" s="135"/>
      <c r="V50" s="610"/>
      <c r="W50" s="135"/>
      <c r="X50" s="610"/>
      <c r="Y50" s="135"/>
      <c r="Z50" s="610"/>
      <c r="AA50" s="135"/>
      <c r="AB50" s="610"/>
      <c r="AC50" s="135"/>
      <c r="AD50" s="610"/>
      <c r="AE50" s="135"/>
      <c r="AF50" s="610"/>
      <c r="AG50" s="135"/>
      <c r="AH50" s="610"/>
      <c r="AI50" s="135"/>
      <c r="AJ50" s="622"/>
      <c r="AK50" s="168"/>
      <c r="AL50" s="169"/>
      <c r="AM50" s="170"/>
      <c r="AN50" s="623"/>
      <c r="AO50" t="str">
        <f>CA50&amp;CB50&amp;CC50&amp;CD50</f>
        <v/>
      </c>
      <c r="CA50" s="29" t="str">
        <f>IF(AND($C50&gt;0,AL50="")," * No olvide digitar la variable Beneficiarios. Digite Cero si no tiene.",IF(AL50&gt;$C50,"  * La variable Beneficiarios No puede ser mayor al Total Ambos Sexos.",""))</f>
        <v/>
      </c>
      <c r="CB50" s="29" t="str">
        <f>IF(AND($C50&gt;0,AM50=""),"  * No olvide digitar la variable Pueblos originarios. Digite Cero si no tiene.",IF(AM50&gt;$C50,"  * La variable Pueblos originarios No puede ser mayor al Total Ambos Sexos.",""))</f>
        <v/>
      </c>
      <c r="CC50" s="29" t="str">
        <f>IF(AND($C50&gt;0,AN50="")," * No olvide digitar la variable Migrantes. Digite Cero si no tiene.",IF(AN50&gt;$C50,"  * La variable Migrantes No puede ser mayor al Total Ambos Sexos.",""))</f>
        <v/>
      </c>
      <c r="CK50" s="30">
        <f>IF(AND(C50&gt;0,AL50=""),1,IF(AL50&gt;C50,1,0))</f>
        <v>0</v>
      </c>
      <c r="CL50" s="30">
        <f>IF(AND(C50&gt;0,AM50=""),1,IF(AM50&gt;C50,1,0))</f>
        <v>0</v>
      </c>
      <c r="CM50" s="30">
        <f>IF(AND(C50&gt;0,AN50=""),1,IF(AN50&gt;C50,1,0))</f>
        <v>0</v>
      </c>
    </row>
    <row r="51" spans="1:91" s="11" customFormat="1" ht="18" customHeight="1" x14ac:dyDescent="0.2">
      <c r="A51" s="805" t="s">
        <v>82</v>
      </c>
      <c r="B51" s="805"/>
      <c r="C51" s="805"/>
      <c r="D51" s="805"/>
      <c r="E51" s="805"/>
      <c r="F51" s="805"/>
      <c r="G51" s="805"/>
      <c r="H51" s="805"/>
      <c r="I51" s="805"/>
      <c r="J51" s="805"/>
      <c r="K51" s="805"/>
      <c r="L51" s="805"/>
      <c r="M51" s="805"/>
      <c r="N51" s="171"/>
      <c r="O51" s="172"/>
      <c r="P51" s="172"/>
      <c r="Q51" s="172"/>
      <c r="R51" s="172"/>
      <c r="S51" s="172"/>
      <c r="T51" s="172"/>
      <c r="U51" s="172"/>
      <c r="V51" s="173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4"/>
    </row>
    <row r="52" spans="1:91" ht="15" customHeight="1" x14ac:dyDescent="0.25">
      <c r="A52" s="793" t="s">
        <v>3</v>
      </c>
      <c r="B52" s="794"/>
      <c r="C52" s="800" t="s">
        <v>5</v>
      </c>
      <c r="D52" s="800"/>
      <c r="E52" s="801"/>
      <c r="F52" s="806" t="s">
        <v>6</v>
      </c>
      <c r="G52" s="807"/>
      <c r="H52" s="807"/>
      <c r="I52" s="807"/>
      <c r="J52" s="807"/>
      <c r="K52" s="807"/>
      <c r="L52" s="807"/>
      <c r="M52" s="807"/>
      <c r="N52" s="807"/>
      <c r="O52" s="807"/>
      <c r="P52" s="807"/>
      <c r="Q52" s="807"/>
      <c r="R52" s="807"/>
      <c r="S52" s="807"/>
      <c r="T52" s="807"/>
      <c r="U52" s="807"/>
      <c r="V52" s="807"/>
      <c r="W52" s="807"/>
      <c r="X52" s="807"/>
      <c r="Y52" s="807"/>
      <c r="Z52" s="807"/>
      <c r="AA52" s="807"/>
      <c r="AB52" s="807"/>
      <c r="AC52" s="807"/>
      <c r="AD52" s="807"/>
      <c r="AE52" s="807"/>
      <c r="AF52" s="807"/>
      <c r="AG52" s="807"/>
      <c r="AH52" s="807"/>
      <c r="AI52" s="807"/>
      <c r="AJ52" s="807"/>
      <c r="AK52" s="808"/>
      <c r="AL52" s="764" t="s">
        <v>10</v>
      </c>
      <c r="AM52" s="757" t="s">
        <v>11</v>
      </c>
    </row>
    <row r="53" spans="1:91" x14ac:dyDescent="0.25">
      <c r="A53" s="795"/>
      <c r="B53" s="796"/>
      <c r="C53" s="1064"/>
      <c r="D53" s="1064"/>
      <c r="E53" s="1065"/>
      <c r="F53" s="761" t="s">
        <v>16</v>
      </c>
      <c r="G53" s="775"/>
      <c r="H53" s="761" t="s">
        <v>17</v>
      </c>
      <c r="I53" s="775"/>
      <c r="J53" s="761" t="s">
        <v>18</v>
      </c>
      <c r="K53" s="775"/>
      <c r="L53" s="761" t="s">
        <v>19</v>
      </c>
      <c r="M53" s="775"/>
      <c r="N53" s="767" t="s">
        <v>20</v>
      </c>
      <c r="O53" s="768"/>
      <c r="P53" s="767" t="s">
        <v>21</v>
      </c>
      <c r="Q53" s="768"/>
      <c r="R53" s="767" t="s">
        <v>22</v>
      </c>
      <c r="S53" s="768"/>
      <c r="T53" s="767" t="s">
        <v>23</v>
      </c>
      <c r="U53" s="768"/>
      <c r="V53" s="767" t="s">
        <v>24</v>
      </c>
      <c r="W53" s="768"/>
      <c r="X53" s="767" t="s">
        <v>25</v>
      </c>
      <c r="Y53" s="768"/>
      <c r="Z53" s="767" t="s">
        <v>26</v>
      </c>
      <c r="AA53" s="768"/>
      <c r="AB53" s="767" t="s">
        <v>27</v>
      </c>
      <c r="AC53" s="768"/>
      <c r="AD53" s="767" t="s">
        <v>28</v>
      </c>
      <c r="AE53" s="768"/>
      <c r="AF53" s="767" t="s">
        <v>29</v>
      </c>
      <c r="AG53" s="768"/>
      <c r="AH53" s="767" t="s">
        <v>30</v>
      </c>
      <c r="AI53" s="768"/>
      <c r="AJ53" s="767" t="s">
        <v>31</v>
      </c>
      <c r="AK53" s="769"/>
      <c r="AL53" s="765"/>
      <c r="AM53" s="779"/>
    </row>
    <row r="54" spans="1:91" x14ac:dyDescent="0.25">
      <c r="A54" s="1061"/>
      <c r="B54" s="1062"/>
      <c r="C54" s="175" t="s">
        <v>34</v>
      </c>
      <c r="D54" s="176" t="s">
        <v>35</v>
      </c>
      <c r="E54" s="177" t="s">
        <v>36</v>
      </c>
      <c r="F54" s="12" t="s">
        <v>35</v>
      </c>
      <c r="G54" s="178" t="s">
        <v>36</v>
      </c>
      <c r="H54" s="12" t="s">
        <v>35</v>
      </c>
      <c r="I54" s="178" t="s">
        <v>36</v>
      </c>
      <c r="J54" s="12" t="s">
        <v>35</v>
      </c>
      <c r="K54" s="178" t="s">
        <v>36</v>
      </c>
      <c r="L54" s="12" t="s">
        <v>35</v>
      </c>
      <c r="M54" s="178" t="s">
        <v>36</v>
      </c>
      <c r="N54" s="12" t="s">
        <v>35</v>
      </c>
      <c r="O54" s="178" t="s">
        <v>36</v>
      </c>
      <c r="P54" s="12" t="s">
        <v>35</v>
      </c>
      <c r="Q54" s="178" t="s">
        <v>36</v>
      </c>
      <c r="R54" s="12" t="s">
        <v>35</v>
      </c>
      <c r="S54" s="178" t="s">
        <v>36</v>
      </c>
      <c r="T54" s="12" t="s">
        <v>35</v>
      </c>
      <c r="U54" s="178" t="s">
        <v>36</v>
      </c>
      <c r="V54" s="12" t="s">
        <v>35</v>
      </c>
      <c r="W54" s="178" t="s">
        <v>36</v>
      </c>
      <c r="X54" s="12" t="s">
        <v>35</v>
      </c>
      <c r="Y54" s="178" t="s">
        <v>36</v>
      </c>
      <c r="Z54" s="12" t="s">
        <v>35</v>
      </c>
      <c r="AA54" s="178" t="s">
        <v>36</v>
      </c>
      <c r="AB54" s="12" t="s">
        <v>35</v>
      </c>
      <c r="AC54" s="178" t="s">
        <v>36</v>
      </c>
      <c r="AD54" s="12" t="s">
        <v>35</v>
      </c>
      <c r="AE54" s="178" t="s">
        <v>36</v>
      </c>
      <c r="AF54" s="12" t="s">
        <v>35</v>
      </c>
      <c r="AG54" s="178" t="s">
        <v>36</v>
      </c>
      <c r="AH54" s="12" t="s">
        <v>35</v>
      </c>
      <c r="AI54" s="178" t="s">
        <v>36</v>
      </c>
      <c r="AJ54" s="179" t="s">
        <v>35</v>
      </c>
      <c r="AK54" s="180" t="s">
        <v>36</v>
      </c>
      <c r="AL54" s="766"/>
      <c r="AM54" s="1057"/>
    </row>
    <row r="55" spans="1:91" x14ac:dyDescent="0.25">
      <c r="A55" s="809" t="s">
        <v>83</v>
      </c>
      <c r="B55" s="181" t="s">
        <v>38</v>
      </c>
      <c r="C55" s="18">
        <f>SUM(D55+E55)</f>
        <v>0</v>
      </c>
      <c r="D55" s="19">
        <f t="shared" ref="D55:E60" si="35">SUM(F55+H55+J55+L55+N55+P55+R55+T55+V55+X55+Z55+AB55+AD55+AF55+AH55+AJ55)</f>
        <v>0</v>
      </c>
      <c r="E55" s="20">
        <f t="shared" si="35"/>
        <v>0</v>
      </c>
      <c r="F55" s="21"/>
      <c r="G55" s="22"/>
      <c r="H55" s="21"/>
      <c r="I55" s="23"/>
      <c r="J55" s="21"/>
      <c r="K55" s="23"/>
      <c r="L55" s="21"/>
      <c r="M55" s="23"/>
      <c r="N55" s="24"/>
      <c r="O55" s="23"/>
      <c r="P55" s="24"/>
      <c r="Q55" s="23"/>
      <c r="R55" s="24"/>
      <c r="S55" s="23"/>
      <c r="T55" s="24"/>
      <c r="U55" s="23"/>
      <c r="V55" s="24"/>
      <c r="W55" s="23"/>
      <c r="X55" s="24"/>
      <c r="Y55" s="23"/>
      <c r="Z55" s="24"/>
      <c r="AA55" s="23"/>
      <c r="AB55" s="24"/>
      <c r="AC55" s="23"/>
      <c r="AD55" s="24"/>
      <c r="AE55" s="23"/>
      <c r="AF55" s="24"/>
      <c r="AG55" s="23"/>
      <c r="AH55" s="24"/>
      <c r="AI55" s="23"/>
      <c r="AJ55" s="24"/>
      <c r="AK55" s="25"/>
      <c r="AL55" s="163"/>
      <c r="AM55" s="165"/>
      <c r="AN55" t="str">
        <f t="shared" ref="AN55:AN76" si="36">CA55&amp;CB55&amp;CC55</f>
        <v/>
      </c>
      <c r="CA55" s="29" t="str">
        <f>IF(AND($C55&gt;0,AL55="")," * No olvide digitar la variable Pueblos Originarios. Digite cero si no tiene.",IF(AL55&gt;$C55," * La variable Pueblos Originarios no puede ser mayor al Total Ambos Sexos.",""))</f>
        <v/>
      </c>
      <c r="CB55" s="29" t="str">
        <f>IF(AND($C55&gt;0,AM55="")," * No olvide digitar la variable Migrantes. Digite cero si no tiene.",IF(AM55&gt;$C55," * La variable Migrantes no puede ser mayor al Total Ambos Sexos.",""))</f>
        <v/>
      </c>
      <c r="CK55" s="30">
        <f t="shared" ref="CK55:CK76" si="37">IF(AND(C55&gt;0,AL55=""),1,IF(AL55&gt;C55,1,0))</f>
        <v>0</v>
      </c>
      <c r="CL55" s="30">
        <f t="shared" ref="CL55:CL76" si="38">IF(AND(C55&gt;0,AM55=""),1,IF(AM55&gt;C55,1,0))</f>
        <v>0</v>
      </c>
    </row>
    <row r="56" spans="1:91" x14ac:dyDescent="0.25">
      <c r="A56" s="810"/>
      <c r="B56" s="182" t="s">
        <v>52</v>
      </c>
      <c r="C56" s="32">
        <f t="shared" ref="C56:C76" si="39">SUM(D56+E56)</f>
        <v>0</v>
      </c>
      <c r="D56" s="33">
        <f t="shared" si="35"/>
        <v>0</v>
      </c>
      <c r="E56" s="34">
        <f t="shared" si="35"/>
        <v>0</v>
      </c>
      <c r="F56" s="35"/>
      <c r="G56" s="36"/>
      <c r="H56" s="35"/>
      <c r="I56" s="37"/>
      <c r="J56" s="35"/>
      <c r="K56" s="37"/>
      <c r="L56" s="35"/>
      <c r="M56" s="37"/>
      <c r="N56" s="38"/>
      <c r="O56" s="37"/>
      <c r="P56" s="38"/>
      <c r="Q56" s="37"/>
      <c r="R56" s="38"/>
      <c r="S56" s="37"/>
      <c r="T56" s="38"/>
      <c r="U56" s="37"/>
      <c r="V56" s="38"/>
      <c r="W56" s="37"/>
      <c r="X56" s="38"/>
      <c r="Y56" s="37"/>
      <c r="Z56" s="38"/>
      <c r="AA56" s="37"/>
      <c r="AB56" s="38"/>
      <c r="AC56" s="37"/>
      <c r="AD56" s="38"/>
      <c r="AE56" s="37"/>
      <c r="AF56" s="38"/>
      <c r="AG56" s="37"/>
      <c r="AH56" s="38"/>
      <c r="AI56" s="37"/>
      <c r="AJ56" s="38"/>
      <c r="AK56" s="39"/>
      <c r="AL56" s="183"/>
      <c r="AM56" s="184"/>
      <c r="AN56" t="str">
        <f t="shared" si="36"/>
        <v/>
      </c>
      <c r="CA56" s="29" t="str">
        <f t="shared" ref="CA56:CA76" si="40">IF(AND($C56&gt;0,AL56="")," * No olvide digitar la variable Pueblos Originarios. Digite cero si no tiene.",IF(AL56&gt;$C56," * La variable Pueblos Originarios no puede ser mayor al Total Ambos Sexos.",""))</f>
        <v/>
      </c>
      <c r="CB56" s="29" t="str">
        <f t="shared" ref="CB56:CB76" si="41">IF(AND($C56&gt;0,AM56="")," * No olvide digitar la variable Migrantes. Digite cero si no tiene.",IF(AM56&gt;$C56," * La variable Migrantes no puede ser mayor al Total Ambos Sexos.",""))</f>
        <v/>
      </c>
      <c r="CK56" s="30">
        <f t="shared" si="37"/>
        <v>0</v>
      </c>
      <c r="CL56" s="30">
        <f t="shared" si="38"/>
        <v>0</v>
      </c>
    </row>
    <row r="57" spans="1:91" x14ac:dyDescent="0.25">
      <c r="A57" s="810"/>
      <c r="B57" s="182" t="s">
        <v>39</v>
      </c>
      <c r="C57" s="32">
        <f t="shared" si="39"/>
        <v>0</v>
      </c>
      <c r="D57" s="33">
        <f t="shared" si="35"/>
        <v>0</v>
      </c>
      <c r="E57" s="34">
        <f t="shared" si="35"/>
        <v>0</v>
      </c>
      <c r="F57" s="35"/>
      <c r="G57" s="36"/>
      <c r="H57" s="35"/>
      <c r="I57" s="37"/>
      <c r="J57" s="35"/>
      <c r="K57" s="37"/>
      <c r="L57" s="35"/>
      <c r="M57" s="37"/>
      <c r="N57" s="38"/>
      <c r="O57" s="37"/>
      <c r="P57" s="38"/>
      <c r="Q57" s="37"/>
      <c r="R57" s="38"/>
      <c r="S57" s="37"/>
      <c r="T57" s="38"/>
      <c r="U57" s="37"/>
      <c r="V57" s="38"/>
      <c r="W57" s="37"/>
      <c r="X57" s="38"/>
      <c r="Y57" s="37"/>
      <c r="Z57" s="38"/>
      <c r="AA57" s="37"/>
      <c r="AB57" s="38"/>
      <c r="AC57" s="37"/>
      <c r="AD57" s="38"/>
      <c r="AE57" s="37"/>
      <c r="AF57" s="38"/>
      <c r="AG57" s="37"/>
      <c r="AH57" s="38"/>
      <c r="AI57" s="37"/>
      <c r="AJ57" s="38"/>
      <c r="AK57" s="39"/>
      <c r="AL57" s="183"/>
      <c r="AM57" s="184"/>
      <c r="AN57" t="str">
        <f t="shared" si="36"/>
        <v/>
      </c>
      <c r="CA57" s="29" t="str">
        <f t="shared" si="40"/>
        <v/>
      </c>
      <c r="CB57" s="29" t="str">
        <f t="shared" si="41"/>
        <v/>
      </c>
      <c r="CK57" s="30">
        <f t="shared" si="37"/>
        <v>0</v>
      </c>
      <c r="CL57" s="30">
        <f t="shared" si="38"/>
        <v>0</v>
      </c>
    </row>
    <row r="58" spans="1:91" x14ac:dyDescent="0.25">
      <c r="A58" s="810"/>
      <c r="B58" s="182" t="s">
        <v>84</v>
      </c>
      <c r="C58" s="32">
        <f t="shared" si="39"/>
        <v>0</v>
      </c>
      <c r="D58" s="33">
        <f t="shared" si="35"/>
        <v>0</v>
      </c>
      <c r="E58" s="34">
        <f t="shared" si="35"/>
        <v>0</v>
      </c>
      <c r="F58" s="35"/>
      <c r="G58" s="36"/>
      <c r="H58" s="35"/>
      <c r="I58" s="37"/>
      <c r="J58" s="35"/>
      <c r="K58" s="37"/>
      <c r="L58" s="35"/>
      <c r="M58" s="37"/>
      <c r="N58" s="38"/>
      <c r="O58" s="37"/>
      <c r="P58" s="38"/>
      <c r="Q58" s="37"/>
      <c r="R58" s="38"/>
      <c r="S58" s="37"/>
      <c r="T58" s="38"/>
      <c r="U58" s="37"/>
      <c r="V58" s="38"/>
      <c r="W58" s="37"/>
      <c r="X58" s="38"/>
      <c r="Y58" s="37"/>
      <c r="Z58" s="38"/>
      <c r="AA58" s="37"/>
      <c r="AB58" s="38"/>
      <c r="AC58" s="37"/>
      <c r="AD58" s="38"/>
      <c r="AE58" s="37"/>
      <c r="AF58" s="38"/>
      <c r="AG58" s="37"/>
      <c r="AH58" s="38"/>
      <c r="AI58" s="37"/>
      <c r="AJ58" s="38"/>
      <c r="AK58" s="39"/>
      <c r="AL58" s="183"/>
      <c r="AM58" s="184"/>
      <c r="AN58" t="str">
        <f t="shared" si="36"/>
        <v/>
      </c>
      <c r="CA58" s="29" t="str">
        <f t="shared" si="40"/>
        <v/>
      </c>
      <c r="CB58" s="29" t="str">
        <f t="shared" si="41"/>
        <v/>
      </c>
      <c r="CK58" s="30">
        <f t="shared" si="37"/>
        <v>0</v>
      </c>
      <c r="CL58" s="30">
        <f t="shared" si="38"/>
        <v>0</v>
      </c>
    </row>
    <row r="59" spans="1:91" x14ac:dyDescent="0.25">
      <c r="A59" s="810"/>
      <c r="B59" s="182" t="s">
        <v>42</v>
      </c>
      <c r="C59" s="32">
        <f t="shared" si="39"/>
        <v>0</v>
      </c>
      <c r="D59" s="33">
        <f t="shared" si="35"/>
        <v>0</v>
      </c>
      <c r="E59" s="34">
        <f t="shared" si="35"/>
        <v>0</v>
      </c>
      <c r="F59" s="35"/>
      <c r="G59" s="36"/>
      <c r="H59" s="35"/>
      <c r="I59" s="37"/>
      <c r="J59" s="35"/>
      <c r="K59" s="37"/>
      <c r="L59" s="35"/>
      <c r="M59" s="37"/>
      <c r="N59" s="38"/>
      <c r="O59" s="37"/>
      <c r="P59" s="38"/>
      <c r="Q59" s="37"/>
      <c r="R59" s="38"/>
      <c r="S59" s="37"/>
      <c r="T59" s="38"/>
      <c r="U59" s="37"/>
      <c r="V59" s="38"/>
      <c r="W59" s="37"/>
      <c r="X59" s="38"/>
      <c r="Y59" s="37"/>
      <c r="Z59" s="38"/>
      <c r="AA59" s="37"/>
      <c r="AB59" s="38"/>
      <c r="AC59" s="37"/>
      <c r="AD59" s="38"/>
      <c r="AE59" s="37"/>
      <c r="AF59" s="38"/>
      <c r="AG59" s="37"/>
      <c r="AH59" s="38"/>
      <c r="AI59" s="37"/>
      <c r="AJ59" s="38"/>
      <c r="AK59" s="39"/>
      <c r="AL59" s="183"/>
      <c r="AM59" s="184"/>
      <c r="AN59" t="str">
        <f t="shared" si="36"/>
        <v/>
      </c>
      <c r="CA59" s="29" t="str">
        <f t="shared" si="40"/>
        <v/>
      </c>
      <c r="CB59" s="29" t="str">
        <f t="shared" si="41"/>
        <v/>
      </c>
      <c r="CK59" s="30">
        <f t="shared" si="37"/>
        <v>0</v>
      </c>
      <c r="CL59" s="30">
        <f t="shared" si="38"/>
        <v>0</v>
      </c>
    </row>
    <row r="60" spans="1:91" x14ac:dyDescent="0.25">
      <c r="A60" s="1066"/>
      <c r="B60" s="185" t="s">
        <v>85</v>
      </c>
      <c r="C60" s="186">
        <f t="shared" si="39"/>
        <v>0</v>
      </c>
      <c r="D60" s="54">
        <f t="shared" si="35"/>
        <v>0</v>
      </c>
      <c r="E60" s="187">
        <f t="shared" si="35"/>
        <v>0</v>
      </c>
      <c r="F60" s="95"/>
      <c r="G60" s="97"/>
      <c r="H60" s="95"/>
      <c r="I60" s="96"/>
      <c r="J60" s="95"/>
      <c r="K60" s="96"/>
      <c r="L60" s="95"/>
      <c r="M60" s="96"/>
      <c r="N60" s="98"/>
      <c r="O60" s="96"/>
      <c r="P60" s="98"/>
      <c r="Q60" s="96"/>
      <c r="R60" s="98"/>
      <c r="S60" s="96"/>
      <c r="T60" s="98"/>
      <c r="U60" s="96"/>
      <c r="V60" s="98"/>
      <c r="W60" s="96"/>
      <c r="X60" s="98"/>
      <c r="Y60" s="96"/>
      <c r="Z60" s="98"/>
      <c r="AA60" s="96"/>
      <c r="AB60" s="98"/>
      <c r="AC60" s="96"/>
      <c r="AD60" s="98"/>
      <c r="AE60" s="96"/>
      <c r="AF60" s="98"/>
      <c r="AG60" s="96"/>
      <c r="AH60" s="98"/>
      <c r="AI60" s="96"/>
      <c r="AJ60" s="98"/>
      <c r="AK60" s="99"/>
      <c r="AL60" s="188"/>
      <c r="AM60" s="189"/>
      <c r="AN60" t="str">
        <f t="shared" si="36"/>
        <v/>
      </c>
      <c r="CA60" s="29" t="str">
        <f t="shared" si="40"/>
        <v/>
      </c>
      <c r="CB60" s="29" t="str">
        <f t="shared" si="41"/>
        <v/>
      </c>
      <c r="CK60" s="30">
        <f t="shared" si="37"/>
        <v>0</v>
      </c>
      <c r="CL60" s="30">
        <f t="shared" si="38"/>
        <v>0</v>
      </c>
    </row>
    <row r="61" spans="1:91" x14ac:dyDescent="0.25">
      <c r="A61" s="809" t="s">
        <v>86</v>
      </c>
      <c r="B61" s="181" t="s">
        <v>39</v>
      </c>
      <c r="C61" s="18">
        <f t="shared" si="39"/>
        <v>0</v>
      </c>
      <c r="D61" s="19">
        <f t="shared" ref="D61:E66" si="42">SUM(H61+J61+L61)</f>
        <v>0</v>
      </c>
      <c r="E61" s="20">
        <f t="shared" si="42"/>
        <v>0</v>
      </c>
      <c r="F61" s="190"/>
      <c r="G61" s="191"/>
      <c r="H61" s="21"/>
      <c r="I61" s="23"/>
      <c r="J61" s="21"/>
      <c r="K61" s="23"/>
      <c r="L61" s="21"/>
      <c r="M61" s="23"/>
      <c r="N61" s="192"/>
      <c r="O61" s="193"/>
      <c r="P61" s="192"/>
      <c r="Q61" s="193"/>
      <c r="R61" s="192"/>
      <c r="S61" s="193"/>
      <c r="T61" s="192"/>
      <c r="U61" s="193"/>
      <c r="V61" s="192"/>
      <c r="W61" s="193"/>
      <c r="X61" s="192"/>
      <c r="Y61" s="193"/>
      <c r="Z61" s="192"/>
      <c r="AA61" s="193"/>
      <c r="AB61" s="192"/>
      <c r="AC61" s="193"/>
      <c r="AD61" s="192"/>
      <c r="AE61" s="193"/>
      <c r="AF61" s="192"/>
      <c r="AG61" s="193"/>
      <c r="AH61" s="190"/>
      <c r="AI61" s="193"/>
      <c r="AJ61" s="192"/>
      <c r="AK61" s="194"/>
      <c r="AL61" s="163"/>
      <c r="AM61" s="165"/>
      <c r="AN61" t="str">
        <f t="shared" si="36"/>
        <v/>
      </c>
      <c r="CA61" s="29" t="str">
        <f t="shared" si="40"/>
        <v/>
      </c>
      <c r="CB61" s="29" t="str">
        <f t="shared" si="41"/>
        <v/>
      </c>
      <c r="CK61" s="30">
        <f t="shared" si="37"/>
        <v>0</v>
      </c>
      <c r="CL61" s="30">
        <f t="shared" si="38"/>
        <v>0</v>
      </c>
    </row>
    <row r="62" spans="1:91" x14ac:dyDescent="0.25">
      <c r="A62" s="1066"/>
      <c r="B62" s="182" t="s">
        <v>42</v>
      </c>
      <c r="C62" s="186">
        <f t="shared" si="39"/>
        <v>0</v>
      </c>
      <c r="D62" s="54">
        <f t="shared" si="42"/>
        <v>0</v>
      </c>
      <c r="E62" s="187">
        <f t="shared" si="42"/>
        <v>0</v>
      </c>
      <c r="F62" s="195"/>
      <c r="G62" s="196"/>
      <c r="H62" s="95"/>
      <c r="I62" s="96"/>
      <c r="J62" s="95"/>
      <c r="K62" s="96"/>
      <c r="L62" s="95"/>
      <c r="M62" s="96"/>
      <c r="N62" s="197"/>
      <c r="O62" s="198"/>
      <c r="P62" s="197"/>
      <c r="Q62" s="198"/>
      <c r="R62" s="197"/>
      <c r="S62" s="198"/>
      <c r="T62" s="197"/>
      <c r="U62" s="198"/>
      <c r="V62" s="197"/>
      <c r="W62" s="198"/>
      <c r="X62" s="197"/>
      <c r="Y62" s="198"/>
      <c r="Z62" s="197"/>
      <c r="AA62" s="198"/>
      <c r="AB62" s="197"/>
      <c r="AC62" s="198"/>
      <c r="AD62" s="197"/>
      <c r="AE62" s="198"/>
      <c r="AF62" s="197"/>
      <c r="AG62" s="198"/>
      <c r="AH62" s="195"/>
      <c r="AI62" s="198"/>
      <c r="AJ62" s="197"/>
      <c r="AK62" s="199"/>
      <c r="AL62" s="188"/>
      <c r="AM62" s="189"/>
      <c r="AN62" t="str">
        <f t="shared" si="36"/>
        <v/>
      </c>
      <c r="CA62" s="29" t="str">
        <f t="shared" si="40"/>
        <v/>
      </c>
      <c r="CB62" s="29" t="str">
        <f t="shared" si="41"/>
        <v/>
      </c>
      <c r="CK62" s="30">
        <f t="shared" si="37"/>
        <v>0</v>
      </c>
      <c r="CL62" s="30">
        <f t="shared" si="38"/>
        <v>0</v>
      </c>
    </row>
    <row r="63" spans="1:91" x14ac:dyDescent="0.25">
      <c r="A63" s="809" t="s">
        <v>87</v>
      </c>
      <c r="B63" s="181" t="s">
        <v>38</v>
      </c>
      <c r="C63" s="18">
        <f t="shared" si="39"/>
        <v>0</v>
      </c>
      <c r="D63" s="19">
        <f t="shared" si="42"/>
        <v>0</v>
      </c>
      <c r="E63" s="20">
        <f t="shared" si="42"/>
        <v>0</v>
      </c>
      <c r="F63" s="190"/>
      <c r="G63" s="191"/>
      <c r="H63" s="21"/>
      <c r="I63" s="23"/>
      <c r="J63" s="21"/>
      <c r="K63" s="23"/>
      <c r="L63" s="21"/>
      <c r="M63" s="23"/>
      <c r="N63" s="192"/>
      <c r="O63" s="193"/>
      <c r="P63" s="192"/>
      <c r="Q63" s="193"/>
      <c r="R63" s="192"/>
      <c r="S63" s="193"/>
      <c r="T63" s="192"/>
      <c r="U63" s="193"/>
      <c r="V63" s="192"/>
      <c r="W63" s="193"/>
      <c r="X63" s="192"/>
      <c r="Y63" s="193"/>
      <c r="Z63" s="192"/>
      <c r="AA63" s="193"/>
      <c r="AB63" s="192"/>
      <c r="AC63" s="193"/>
      <c r="AD63" s="192"/>
      <c r="AE63" s="193"/>
      <c r="AF63" s="192"/>
      <c r="AG63" s="193"/>
      <c r="AH63" s="190"/>
      <c r="AI63" s="193"/>
      <c r="AJ63" s="192"/>
      <c r="AK63" s="194"/>
      <c r="AL63" s="163"/>
      <c r="AM63" s="165"/>
      <c r="AN63" t="str">
        <f t="shared" si="36"/>
        <v/>
      </c>
      <c r="CA63" s="29" t="str">
        <f t="shared" si="40"/>
        <v/>
      </c>
      <c r="CB63" s="29" t="str">
        <f t="shared" si="41"/>
        <v/>
      </c>
      <c r="CK63" s="30">
        <f t="shared" si="37"/>
        <v>0</v>
      </c>
      <c r="CL63" s="30">
        <f t="shared" si="38"/>
        <v>0</v>
      </c>
    </row>
    <row r="64" spans="1:91" x14ac:dyDescent="0.25">
      <c r="A64" s="810"/>
      <c r="B64" s="182" t="s">
        <v>52</v>
      </c>
      <c r="C64" s="32">
        <f t="shared" si="39"/>
        <v>0</v>
      </c>
      <c r="D64" s="33">
        <f t="shared" si="42"/>
        <v>0</v>
      </c>
      <c r="E64" s="34">
        <f t="shared" si="42"/>
        <v>0</v>
      </c>
      <c r="F64" s="200"/>
      <c r="G64" s="201"/>
      <c r="H64" s="35"/>
      <c r="I64" s="37"/>
      <c r="J64" s="35"/>
      <c r="K64" s="37"/>
      <c r="L64" s="35"/>
      <c r="M64" s="37"/>
      <c r="N64" s="202"/>
      <c r="O64" s="203"/>
      <c r="P64" s="202"/>
      <c r="Q64" s="203"/>
      <c r="R64" s="202"/>
      <c r="S64" s="203"/>
      <c r="T64" s="202"/>
      <c r="U64" s="203"/>
      <c r="V64" s="202"/>
      <c r="W64" s="203"/>
      <c r="X64" s="202"/>
      <c r="Y64" s="203"/>
      <c r="Z64" s="202"/>
      <c r="AA64" s="203"/>
      <c r="AB64" s="202"/>
      <c r="AC64" s="203"/>
      <c r="AD64" s="202"/>
      <c r="AE64" s="203"/>
      <c r="AF64" s="202"/>
      <c r="AG64" s="203"/>
      <c r="AH64" s="200"/>
      <c r="AI64" s="203"/>
      <c r="AJ64" s="202"/>
      <c r="AK64" s="204"/>
      <c r="AL64" s="183"/>
      <c r="AM64" s="184"/>
      <c r="AN64" t="str">
        <f t="shared" si="36"/>
        <v/>
      </c>
      <c r="CA64" s="29" t="str">
        <f t="shared" si="40"/>
        <v/>
      </c>
      <c r="CB64" s="29" t="str">
        <f t="shared" si="41"/>
        <v/>
      </c>
      <c r="CK64" s="30">
        <f t="shared" si="37"/>
        <v>0</v>
      </c>
      <c r="CL64" s="30">
        <f t="shared" si="38"/>
        <v>0</v>
      </c>
    </row>
    <row r="65" spans="1:90" x14ac:dyDescent="0.25">
      <c r="A65" s="810"/>
      <c r="B65" s="182" t="s">
        <v>39</v>
      </c>
      <c r="C65" s="32">
        <f t="shared" si="39"/>
        <v>0</v>
      </c>
      <c r="D65" s="33">
        <f t="shared" si="42"/>
        <v>0</v>
      </c>
      <c r="E65" s="34">
        <f t="shared" si="42"/>
        <v>0</v>
      </c>
      <c r="F65" s="200"/>
      <c r="G65" s="201"/>
      <c r="H65" s="35"/>
      <c r="I65" s="37"/>
      <c r="J65" s="35"/>
      <c r="K65" s="37"/>
      <c r="L65" s="35"/>
      <c r="M65" s="37"/>
      <c r="N65" s="202"/>
      <c r="O65" s="203"/>
      <c r="P65" s="202"/>
      <c r="Q65" s="203"/>
      <c r="R65" s="202"/>
      <c r="S65" s="203"/>
      <c r="T65" s="202"/>
      <c r="U65" s="203"/>
      <c r="V65" s="202"/>
      <c r="W65" s="203"/>
      <c r="X65" s="202"/>
      <c r="Y65" s="203"/>
      <c r="Z65" s="202"/>
      <c r="AA65" s="203"/>
      <c r="AB65" s="202"/>
      <c r="AC65" s="203"/>
      <c r="AD65" s="202"/>
      <c r="AE65" s="203"/>
      <c r="AF65" s="202"/>
      <c r="AG65" s="203"/>
      <c r="AH65" s="200"/>
      <c r="AI65" s="203"/>
      <c r="AJ65" s="202"/>
      <c r="AK65" s="204"/>
      <c r="AL65" s="183"/>
      <c r="AM65" s="184"/>
      <c r="AN65" t="str">
        <f t="shared" si="36"/>
        <v/>
      </c>
      <c r="CA65" s="29" t="str">
        <f t="shared" si="40"/>
        <v/>
      </c>
      <c r="CB65" s="29" t="str">
        <f t="shared" si="41"/>
        <v/>
      </c>
      <c r="CK65" s="30">
        <f t="shared" si="37"/>
        <v>0</v>
      </c>
      <c r="CL65" s="30">
        <f t="shared" si="38"/>
        <v>0</v>
      </c>
    </row>
    <row r="66" spans="1:90" x14ac:dyDescent="0.25">
      <c r="A66" s="1066"/>
      <c r="B66" s="182" t="s">
        <v>42</v>
      </c>
      <c r="C66" s="186">
        <f t="shared" si="39"/>
        <v>0</v>
      </c>
      <c r="D66" s="54">
        <f t="shared" si="42"/>
        <v>0</v>
      </c>
      <c r="E66" s="187">
        <f t="shared" si="42"/>
        <v>0</v>
      </c>
      <c r="F66" s="195"/>
      <c r="G66" s="196"/>
      <c r="H66" s="95"/>
      <c r="I66" s="96"/>
      <c r="J66" s="95"/>
      <c r="K66" s="96"/>
      <c r="L66" s="95"/>
      <c r="M66" s="96"/>
      <c r="N66" s="197"/>
      <c r="O66" s="198"/>
      <c r="P66" s="197"/>
      <c r="Q66" s="198"/>
      <c r="R66" s="197"/>
      <c r="S66" s="198"/>
      <c r="T66" s="197"/>
      <c r="U66" s="198"/>
      <c r="V66" s="197"/>
      <c r="W66" s="198"/>
      <c r="X66" s="197"/>
      <c r="Y66" s="198"/>
      <c r="Z66" s="197"/>
      <c r="AA66" s="198"/>
      <c r="AB66" s="197"/>
      <c r="AC66" s="198"/>
      <c r="AD66" s="197"/>
      <c r="AE66" s="198"/>
      <c r="AF66" s="197"/>
      <c r="AG66" s="198"/>
      <c r="AH66" s="195"/>
      <c r="AI66" s="198"/>
      <c r="AJ66" s="197"/>
      <c r="AK66" s="199"/>
      <c r="AL66" s="188"/>
      <c r="AM66" s="189"/>
      <c r="AN66" t="str">
        <f t="shared" si="36"/>
        <v/>
      </c>
      <c r="CA66" s="29" t="str">
        <f t="shared" si="40"/>
        <v/>
      </c>
      <c r="CB66" s="29" t="str">
        <f t="shared" si="41"/>
        <v/>
      </c>
      <c r="CK66" s="30">
        <f t="shared" si="37"/>
        <v>0</v>
      </c>
      <c r="CL66" s="30">
        <f t="shared" si="38"/>
        <v>0</v>
      </c>
    </row>
    <row r="67" spans="1:90" x14ac:dyDescent="0.25">
      <c r="A67" s="809" t="s">
        <v>88</v>
      </c>
      <c r="B67" s="181" t="s">
        <v>38</v>
      </c>
      <c r="C67" s="18">
        <f t="shared" si="39"/>
        <v>0</v>
      </c>
      <c r="D67" s="19">
        <f t="shared" ref="D67:D76" si="43">SUM(H67+J67+L67+N67+P67+R67+T67+V67+X67+Z67+AB67+AD67+AF67+AH67+AJ67)</f>
        <v>0</v>
      </c>
      <c r="E67" s="20">
        <f t="shared" ref="E67:E76" si="44">SUM(I67+K67+M67+O67+Q67+S67+U67+W67+Y67+AA67+AC67+AE67+AG67+AI67+AK67)</f>
        <v>0</v>
      </c>
      <c r="F67" s="190"/>
      <c r="G67" s="193"/>
      <c r="H67" s="21"/>
      <c r="I67" s="23"/>
      <c r="J67" s="21"/>
      <c r="K67" s="23"/>
      <c r="L67" s="21"/>
      <c r="M67" s="23"/>
      <c r="N67" s="21"/>
      <c r="O67" s="23"/>
      <c r="P67" s="21"/>
      <c r="Q67" s="23"/>
      <c r="R67" s="21"/>
      <c r="S67" s="23"/>
      <c r="T67" s="21"/>
      <c r="U67" s="23"/>
      <c r="V67" s="21"/>
      <c r="W67" s="23"/>
      <c r="X67" s="21"/>
      <c r="Y67" s="23"/>
      <c r="Z67" s="21"/>
      <c r="AA67" s="23"/>
      <c r="AB67" s="21"/>
      <c r="AC67" s="23"/>
      <c r="AD67" s="21"/>
      <c r="AE67" s="23"/>
      <c r="AF67" s="21"/>
      <c r="AG67" s="23"/>
      <c r="AH67" s="21"/>
      <c r="AI67" s="23"/>
      <c r="AJ67" s="21"/>
      <c r="AK67" s="25"/>
      <c r="AL67" s="163"/>
      <c r="AM67" s="165"/>
      <c r="AN67" t="str">
        <f t="shared" si="36"/>
        <v/>
      </c>
      <c r="CA67" s="29" t="str">
        <f t="shared" si="40"/>
        <v/>
      </c>
      <c r="CB67" s="29" t="str">
        <f t="shared" si="41"/>
        <v/>
      </c>
      <c r="CK67" s="30">
        <f t="shared" si="37"/>
        <v>0</v>
      </c>
      <c r="CL67" s="30">
        <f t="shared" si="38"/>
        <v>0</v>
      </c>
    </row>
    <row r="68" spans="1:90" x14ac:dyDescent="0.25">
      <c r="A68" s="1066"/>
      <c r="B68" s="182" t="s">
        <v>52</v>
      </c>
      <c r="C68" s="43">
        <f t="shared" si="39"/>
        <v>0</v>
      </c>
      <c r="D68" s="44">
        <f t="shared" si="43"/>
        <v>0</v>
      </c>
      <c r="E68" s="187">
        <f t="shared" si="44"/>
        <v>0</v>
      </c>
      <c r="F68" s="195"/>
      <c r="G68" s="198"/>
      <c r="H68" s="95"/>
      <c r="I68" s="96"/>
      <c r="J68" s="95"/>
      <c r="K68" s="96"/>
      <c r="L68" s="95"/>
      <c r="M68" s="96"/>
      <c r="N68" s="95"/>
      <c r="O68" s="96"/>
      <c r="P68" s="95"/>
      <c r="Q68" s="96"/>
      <c r="R68" s="95"/>
      <c r="S68" s="96"/>
      <c r="T68" s="95"/>
      <c r="U68" s="96"/>
      <c r="V68" s="95"/>
      <c r="W68" s="96"/>
      <c r="X68" s="95"/>
      <c r="Y68" s="96"/>
      <c r="Z68" s="95"/>
      <c r="AA68" s="96"/>
      <c r="AB68" s="95"/>
      <c r="AC68" s="96"/>
      <c r="AD68" s="95"/>
      <c r="AE68" s="96"/>
      <c r="AF68" s="95"/>
      <c r="AG68" s="96"/>
      <c r="AH68" s="95"/>
      <c r="AI68" s="96"/>
      <c r="AJ68" s="95"/>
      <c r="AK68" s="99"/>
      <c r="AL68" s="188"/>
      <c r="AM68" s="189"/>
      <c r="AN68" t="str">
        <f t="shared" si="36"/>
        <v/>
      </c>
      <c r="CA68" s="29" t="str">
        <f t="shared" si="40"/>
        <v/>
      </c>
      <c r="CB68" s="29" t="str">
        <f t="shared" si="41"/>
        <v/>
      </c>
      <c r="CK68" s="30">
        <f t="shared" si="37"/>
        <v>0</v>
      </c>
      <c r="CL68" s="30">
        <f t="shared" si="38"/>
        <v>0</v>
      </c>
    </row>
    <row r="69" spans="1:90" x14ac:dyDescent="0.25">
      <c r="A69" s="809" t="s">
        <v>89</v>
      </c>
      <c r="B69" s="181" t="s">
        <v>38</v>
      </c>
      <c r="C69" s="18">
        <f t="shared" si="39"/>
        <v>0</v>
      </c>
      <c r="D69" s="19">
        <f t="shared" si="43"/>
        <v>0</v>
      </c>
      <c r="E69" s="20">
        <f t="shared" si="44"/>
        <v>0</v>
      </c>
      <c r="F69" s="190"/>
      <c r="G69" s="191"/>
      <c r="H69" s="21"/>
      <c r="I69" s="23"/>
      <c r="J69" s="21"/>
      <c r="K69" s="23"/>
      <c r="L69" s="21"/>
      <c r="M69" s="23"/>
      <c r="N69" s="21"/>
      <c r="O69" s="23"/>
      <c r="P69" s="21"/>
      <c r="Q69" s="23"/>
      <c r="R69" s="21"/>
      <c r="S69" s="23"/>
      <c r="T69" s="21"/>
      <c r="U69" s="23"/>
      <c r="V69" s="21"/>
      <c r="W69" s="23"/>
      <c r="X69" s="21"/>
      <c r="Y69" s="23"/>
      <c r="Z69" s="21"/>
      <c r="AA69" s="23"/>
      <c r="AB69" s="21"/>
      <c r="AC69" s="23"/>
      <c r="AD69" s="21"/>
      <c r="AE69" s="23"/>
      <c r="AF69" s="21"/>
      <c r="AG69" s="23"/>
      <c r="AH69" s="21"/>
      <c r="AI69" s="23"/>
      <c r="AJ69" s="21"/>
      <c r="AK69" s="25"/>
      <c r="AL69" s="163"/>
      <c r="AM69" s="165"/>
      <c r="AN69" t="str">
        <f t="shared" si="36"/>
        <v/>
      </c>
      <c r="CA69" s="29" t="str">
        <f t="shared" si="40"/>
        <v/>
      </c>
      <c r="CB69" s="29" t="str">
        <f t="shared" si="41"/>
        <v/>
      </c>
      <c r="CK69" s="30">
        <f t="shared" si="37"/>
        <v>0</v>
      </c>
      <c r="CL69" s="30">
        <f t="shared" si="38"/>
        <v>0</v>
      </c>
    </row>
    <row r="70" spans="1:90" x14ac:dyDescent="0.25">
      <c r="A70" s="1066"/>
      <c r="B70" s="182" t="s">
        <v>52</v>
      </c>
      <c r="C70" s="186">
        <f t="shared" si="39"/>
        <v>0</v>
      </c>
      <c r="D70" s="54">
        <f t="shared" si="43"/>
        <v>0</v>
      </c>
      <c r="E70" s="187">
        <f t="shared" si="44"/>
        <v>0</v>
      </c>
      <c r="F70" s="195"/>
      <c r="G70" s="196"/>
      <c r="H70" s="95"/>
      <c r="I70" s="96"/>
      <c r="J70" s="95"/>
      <c r="K70" s="96"/>
      <c r="L70" s="95"/>
      <c r="M70" s="96"/>
      <c r="N70" s="95"/>
      <c r="O70" s="96"/>
      <c r="P70" s="95"/>
      <c r="Q70" s="96"/>
      <c r="R70" s="95"/>
      <c r="S70" s="96"/>
      <c r="T70" s="95"/>
      <c r="U70" s="96"/>
      <c r="V70" s="95"/>
      <c r="W70" s="96"/>
      <c r="X70" s="95"/>
      <c r="Y70" s="96"/>
      <c r="Z70" s="95"/>
      <c r="AA70" s="96"/>
      <c r="AB70" s="95"/>
      <c r="AC70" s="96"/>
      <c r="AD70" s="95"/>
      <c r="AE70" s="96"/>
      <c r="AF70" s="95"/>
      <c r="AG70" s="96"/>
      <c r="AH70" s="95"/>
      <c r="AI70" s="96"/>
      <c r="AJ70" s="95"/>
      <c r="AK70" s="99"/>
      <c r="AL70" s="188"/>
      <c r="AM70" s="189"/>
      <c r="AN70" t="str">
        <f t="shared" si="36"/>
        <v/>
      </c>
      <c r="CA70" s="29" t="str">
        <f t="shared" si="40"/>
        <v/>
      </c>
      <c r="CB70" s="29" t="str">
        <f t="shared" si="41"/>
        <v/>
      </c>
      <c r="CK70" s="30">
        <f t="shared" si="37"/>
        <v>0</v>
      </c>
      <c r="CL70" s="30">
        <f t="shared" si="38"/>
        <v>0</v>
      </c>
    </row>
    <row r="71" spans="1:90" x14ac:dyDescent="0.25">
      <c r="A71" s="809" t="s">
        <v>90</v>
      </c>
      <c r="B71" s="181" t="s">
        <v>38</v>
      </c>
      <c r="C71" s="18">
        <f t="shared" si="39"/>
        <v>0</v>
      </c>
      <c r="D71" s="19">
        <f t="shared" si="43"/>
        <v>0</v>
      </c>
      <c r="E71" s="20">
        <f t="shared" si="44"/>
        <v>0</v>
      </c>
      <c r="F71" s="190"/>
      <c r="G71" s="191"/>
      <c r="H71" s="21"/>
      <c r="I71" s="23"/>
      <c r="J71" s="21"/>
      <c r="K71" s="23"/>
      <c r="L71" s="21"/>
      <c r="M71" s="23"/>
      <c r="N71" s="21"/>
      <c r="O71" s="23"/>
      <c r="P71" s="21"/>
      <c r="Q71" s="23"/>
      <c r="R71" s="21"/>
      <c r="S71" s="23"/>
      <c r="T71" s="21"/>
      <c r="U71" s="23"/>
      <c r="V71" s="21"/>
      <c r="W71" s="23"/>
      <c r="X71" s="21"/>
      <c r="Y71" s="23"/>
      <c r="Z71" s="21"/>
      <c r="AA71" s="23"/>
      <c r="AB71" s="21"/>
      <c r="AC71" s="23"/>
      <c r="AD71" s="21"/>
      <c r="AE71" s="23"/>
      <c r="AF71" s="21"/>
      <c r="AG71" s="23"/>
      <c r="AH71" s="21"/>
      <c r="AI71" s="23"/>
      <c r="AJ71" s="21"/>
      <c r="AK71" s="25"/>
      <c r="AL71" s="163"/>
      <c r="AM71" s="165"/>
      <c r="AN71" t="str">
        <f t="shared" si="36"/>
        <v/>
      </c>
      <c r="CA71" s="29" t="str">
        <f t="shared" si="40"/>
        <v/>
      </c>
      <c r="CB71" s="29" t="str">
        <f t="shared" si="41"/>
        <v/>
      </c>
      <c r="CK71" s="30">
        <f t="shared" si="37"/>
        <v>0</v>
      </c>
      <c r="CL71" s="30">
        <f t="shared" si="38"/>
        <v>0</v>
      </c>
    </row>
    <row r="72" spans="1:90" x14ac:dyDescent="0.25">
      <c r="A72" s="810"/>
      <c r="B72" s="182" t="s">
        <v>52</v>
      </c>
      <c r="C72" s="32">
        <f t="shared" si="39"/>
        <v>0</v>
      </c>
      <c r="D72" s="33">
        <f t="shared" si="43"/>
        <v>0</v>
      </c>
      <c r="E72" s="34">
        <f t="shared" si="44"/>
        <v>0</v>
      </c>
      <c r="F72" s="200"/>
      <c r="G72" s="201"/>
      <c r="H72" s="35"/>
      <c r="I72" s="37"/>
      <c r="J72" s="35"/>
      <c r="K72" s="37"/>
      <c r="L72" s="35"/>
      <c r="M72" s="37"/>
      <c r="N72" s="35"/>
      <c r="O72" s="37"/>
      <c r="P72" s="35"/>
      <c r="Q72" s="37"/>
      <c r="R72" s="35"/>
      <c r="S72" s="37"/>
      <c r="T72" s="35"/>
      <c r="U72" s="37"/>
      <c r="V72" s="35"/>
      <c r="W72" s="37"/>
      <c r="X72" s="35"/>
      <c r="Y72" s="37"/>
      <c r="Z72" s="35"/>
      <c r="AA72" s="37"/>
      <c r="AB72" s="35"/>
      <c r="AC72" s="37"/>
      <c r="AD72" s="35"/>
      <c r="AE72" s="37"/>
      <c r="AF72" s="35"/>
      <c r="AG72" s="37"/>
      <c r="AH72" s="35"/>
      <c r="AI72" s="37"/>
      <c r="AJ72" s="35"/>
      <c r="AK72" s="39"/>
      <c r="AL72" s="183"/>
      <c r="AM72" s="184"/>
      <c r="AN72" t="str">
        <f t="shared" si="36"/>
        <v/>
      </c>
      <c r="CA72" s="29" t="str">
        <f t="shared" si="40"/>
        <v/>
      </c>
      <c r="CB72" s="29" t="str">
        <f t="shared" si="41"/>
        <v/>
      </c>
      <c r="CK72" s="30">
        <f t="shared" si="37"/>
        <v>0</v>
      </c>
      <c r="CL72" s="30">
        <f t="shared" si="38"/>
        <v>0</v>
      </c>
    </row>
    <row r="73" spans="1:90" x14ac:dyDescent="0.25">
      <c r="A73" s="810"/>
      <c r="B73" s="182" t="s">
        <v>39</v>
      </c>
      <c r="C73" s="32">
        <f t="shared" si="39"/>
        <v>0</v>
      </c>
      <c r="D73" s="33">
        <f t="shared" si="43"/>
        <v>0</v>
      </c>
      <c r="E73" s="34">
        <f t="shared" si="44"/>
        <v>0</v>
      </c>
      <c r="F73" s="200"/>
      <c r="G73" s="201"/>
      <c r="H73" s="35"/>
      <c r="I73" s="37"/>
      <c r="J73" s="35"/>
      <c r="K73" s="37"/>
      <c r="L73" s="35"/>
      <c r="M73" s="37"/>
      <c r="N73" s="35"/>
      <c r="O73" s="37"/>
      <c r="P73" s="35"/>
      <c r="Q73" s="37"/>
      <c r="R73" s="35"/>
      <c r="S73" s="37"/>
      <c r="T73" s="35"/>
      <c r="U73" s="37"/>
      <c r="V73" s="35"/>
      <c r="W73" s="37"/>
      <c r="X73" s="35"/>
      <c r="Y73" s="37"/>
      <c r="Z73" s="35"/>
      <c r="AA73" s="37"/>
      <c r="AB73" s="35"/>
      <c r="AC73" s="37"/>
      <c r="AD73" s="35"/>
      <c r="AE73" s="37"/>
      <c r="AF73" s="35"/>
      <c r="AG73" s="37"/>
      <c r="AH73" s="35"/>
      <c r="AI73" s="37"/>
      <c r="AJ73" s="35"/>
      <c r="AK73" s="39"/>
      <c r="AL73" s="183"/>
      <c r="AM73" s="184"/>
      <c r="AN73" t="str">
        <f t="shared" si="36"/>
        <v/>
      </c>
      <c r="CA73" s="29" t="str">
        <f t="shared" si="40"/>
        <v/>
      </c>
      <c r="CB73" s="29" t="str">
        <f t="shared" si="41"/>
        <v/>
      </c>
      <c r="CK73" s="30">
        <f t="shared" si="37"/>
        <v>0</v>
      </c>
      <c r="CL73" s="30">
        <f t="shared" si="38"/>
        <v>0</v>
      </c>
    </row>
    <row r="74" spans="1:90" x14ac:dyDescent="0.25">
      <c r="A74" s="810"/>
      <c r="B74" s="182" t="s">
        <v>84</v>
      </c>
      <c r="C74" s="32">
        <f t="shared" si="39"/>
        <v>0</v>
      </c>
      <c r="D74" s="33">
        <f t="shared" si="43"/>
        <v>0</v>
      </c>
      <c r="E74" s="34">
        <f t="shared" si="44"/>
        <v>0</v>
      </c>
      <c r="F74" s="200"/>
      <c r="G74" s="201"/>
      <c r="H74" s="35"/>
      <c r="I74" s="37"/>
      <c r="J74" s="35"/>
      <c r="K74" s="37"/>
      <c r="L74" s="35"/>
      <c r="M74" s="37"/>
      <c r="N74" s="35"/>
      <c r="O74" s="37"/>
      <c r="P74" s="35"/>
      <c r="Q74" s="37"/>
      <c r="R74" s="35"/>
      <c r="S74" s="37"/>
      <c r="T74" s="35"/>
      <c r="U74" s="37"/>
      <c r="V74" s="35"/>
      <c r="W74" s="37"/>
      <c r="X74" s="35"/>
      <c r="Y74" s="37"/>
      <c r="Z74" s="35"/>
      <c r="AA74" s="37"/>
      <c r="AB74" s="35"/>
      <c r="AC74" s="37"/>
      <c r="AD74" s="35"/>
      <c r="AE74" s="37"/>
      <c r="AF74" s="35"/>
      <c r="AG74" s="37"/>
      <c r="AH74" s="35"/>
      <c r="AI74" s="37"/>
      <c r="AJ74" s="35"/>
      <c r="AK74" s="39"/>
      <c r="AL74" s="183"/>
      <c r="AM74" s="184"/>
      <c r="AN74" t="str">
        <f t="shared" si="36"/>
        <v/>
      </c>
      <c r="CA74" s="29" t="str">
        <f t="shared" si="40"/>
        <v/>
      </c>
      <c r="CB74" s="29" t="str">
        <f t="shared" si="41"/>
        <v/>
      </c>
      <c r="CK74" s="30">
        <f t="shared" si="37"/>
        <v>0</v>
      </c>
      <c r="CL74" s="30">
        <f t="shared" si="38"/>
        <v>0</v>
      </c>
    </row>
    <row r="75" spans="1:90" x14ac:dyDescent="0.25">
      <c r="A75" s="810"/>
      <c r="B75" s="182" t="s">
        <v>42</v>
      </c>
      <c r="C75" s="32">
        <f t="shared" si="39"/>
        <v>0</v>
      </c>
      <c r="D75" s="33">
        <f t="shared" si="43"/>
        <v>0</v>
      </c>
      <c r="E75" s="34">
        <f t="shared" si="44"/>
        <v>0</v>
      </c>
      <c r="F75" s="200"/>
      <c r="G75" s="201"/>
      <c r="H75" s="35"/>
      <c r="I75" s="37"/>
      <c r="J75" s="35"/>
      <c r="K75" s="37"/>
      <c r="L75" s="35"/>
      <c r="M75" s="37"/>
      <c r="N75" s="35"/>
      <c r="O75" s="37"/>
      <c r="P75" s="35"/>
      <c r="Q75" s="37"/>
      <c r="R75" s="35"/>
      <c r="S75" s="37"/>
      <c r="T75" s="35"/>
      <c r="U75" s="37"/>
      <c r="V75" s="35"/>
      <c r="W75" s="37"/>
      <c r="X75" s="35"/>
      <c r="Y75" s="37"/>
      <c r="Z75" s="35"/>
      <c r="AA75" s="37"/>
      <c r="AB75" s="35"/>
      <c r="AC75" s="37"/>
      <c r="AD75" s="35"/>
      <c r="AE75" s="37"/>
      <c r="AF75" s="35"/>
      <c r="AG75" s="37"/>
      <c r="AH75" s="35"/>
      <c r="AI75" s="37"/>
      <c r="AJ75" s="35"/>
      <c r="AK75" s="39"/>
      <c r="AL75" s="183"/>
      <c r="AM75" s="184"/>
      <c r="AN75" t="str">
        <f t="shared" si="36"/>
        <v/>
      </c>
      <c r="CA75" s="29" t="str">
        <f t="shared" si="40"/>
        <v/>
      </c>
      <c r="CB75" s="29" t="str">
        <f t="shared" si="41"/>
        <v/>
      </c>
      <c r="CK75" s="30">
        <f t="shared" si="37"/>
        <v>0</v>
      </c>
      <c r="CL75" s="30">
        <f t="shared" si="38"/>
        <v>0</v>
      </c>
    </row>
    <row r="76" spans="1:90" x14ac:dyDescent="0.25">
      <c r="A76" s="1066"/>
      <c r="B76" s="185" t="s">
        <v>85</v>
      </c>
      <c r="C76" s="186">
        <f t="shared" si="39"/>
        <v>0</v>
      </c>
      <c r="D76" s="54">
        <f t="shared" si="43"/>
        <v>0</v>
      </c>
      <c r="E76" s="187">
        <f t="shared" si="44"/>
        <v>0</v>
      </c>
      <c r="F76" s="195"/>
      <c r="G76" s="196"/>
      <c r="H76" s="95"/>
      <c r="I76" s="96"/>
      <c r="J76" s="95"/>
      <c r="K76" s="96"/>
      <c r="L76" s="95"/>
      <c r="M76" s="96"/>
      <c r="N76" s="95"/>
      <c r="O76" s="96"/>
      <c r="P76" s="95"/>
      <c r="Q76" s="96"/>
      <c r="R76" s="95"/>
      <c r="S76" s="96"/>
      <c r="T76" s="95"/>
      <c r="U76" s="96"/>
      <c r="V76" s="95"/>
      <c r="W76" s="96"/>
      <c r="X76" s="95"/>
      <c r="Y76" s="96"/>
      <c r="Z76" s="95"/>
      <c r="AA76" s="96"/>
      <c r="AB76" s="95"/>
      <c r="AC76" s="96"/>
      <c r="AD76" s="95"/>
      <c r="AE76" s="96"/>
      <c r="AF76" s="95"/>
      <c r="AG76" s="96"/>
      <c r="AH76" s="95"/>
      <c r="AI76" s="96"/>
      <c r="AJ76" s="95"/>
      <c r="AK76" s="99"/>
      <c r="AL76" s="188"/>
      <c r="AM76" s="189"/>
      <c r="AN76" t="str">
        <f t="shared" si="36"/>
        <v/>
      </c>
      <c r="CA76" s="29" t="str">
        <f t="shared" si="40"/>
        <v/>
      </c>
      <c r="CB76" s="29" t="str">
        <f t="shared" si="41"/>
        <v/>
      </c>
      <c r="CK76" s="30">
        <f t="shared" si="37"/>
        <v>0</v>
      </c>
      <c r="CL76" s="30">
        <f t="shared" si="38"/>
        <v>0</v>
      </c>
    </row>
    <row r="77" spans="1:90" s="11" customFormat="1" ht="18" customHeight="1" x14ac:dyDescent="0.2">
      <c r="A77" s="205" t="s">
        <v>91</v>
      </c>
      <c r="B77" s="206"/>
      <c r="C77" s="206"/>
      <c r="D77" s="624"/>
      <c r="E77" s="624"/>
      <c r="F77" s="624"/>
      <c r="G77" s="173"/>
      <c r="H77" s="173"/>
      <c r="I77" s="173"/>
    </row>
    <row r="78" spans="1:90" ht="23.25" customHeight="1" x14ac:dyDescent="0.25">
      <c r="A78" s="818" t="s">
        <v>92</v>
      </c>
      <c r="B78" s="813" t="s">
        <v>93</v>
      </c>
      <c r="C78" s="813"/>
      <c r="D78" s="813" t="s">
        <v>94</v>
      </c>
      <c r="E78" s="824"/>
      <c r="F78" s="812" t="s">
        <v>95</v>
      </c>
      <c r="G78" s="813"/>
      <c r="H78" s="812" t="s">
        <v>96</v>
      </c>
      <c r="I78" s="813"/>
    </row>
    <row r="79" spans="1:90" ht="23.25" customHeight="1" x14ac:dyDescent="0.25">
      <c r="A79" s="1068"/>
      <c r="B79" s="208" t="s">
        <v>97</v>
      </c>
      <c r="C79" s="209" t="s">
        <v>98</v>
      </c>
      <c r="D79" s="208" t="s">
        <v>97</v>
      </c>
      <c r="E79" s="210" t="s">
        <v>98</v>
      </c>
      <c r="F79" s="211" t="s">
        <v>97</v>
      </c>
      <c r="G79" s="209" t="s">
        <v>98</v>
      </c>
      <c r="H79" s="211" t="s">
        <v>97</v>
      </c>
      <c r="I79" s="209" t="s">
        <v>98</v>
      </c>
    </row>
    <row r="80" spans="1:90" ht="15" customHeight="1" x14ac:dyDescent="0.25">
      <c r="A80" s="212" t="s">
        <v>99</v>
      </c>
      <c r="B80" s="213"/>
      <c r="C80" s="214"/>
      <c r="D80" s="213"/>
      <c r="E80" s="215"/>
      <c r="F80" s="216"/>
      <c r="G80" s="214"/>
      <c r="H80" s="216"/>
      <c r="I80" s="214"/>
    </row>
    <row r="81" spans="1:9" ht="15" customHeight="1" x14ac:dyDescent="0.25">
      <c r="A81" s="217" t="s">
        <v>100</v>
      </c>
      <c r="B81" s="218"/>
      <c r="C81" s="219"/>
      <c r="D81" s="218"/>
      <c r="E81" s="220"/>
      <c r="F81" s="221"/>
      <c r="G81" s="219"/>
      <c r="H81" s="221"/>
      <c r="I81" s="219"/>
    </row>
    <row r="82" spans="1:9" ht="15" customHeight="1" x14ac:dyDescent="0.25">
      <c r="A82" s="217" t="s">
        <v>101</v>
      </c>
      <c r="B82" s="218"/>
      <c r="C82" s="219"/>
      <c r="D82" s="218"/>
      <c r="E82" s="220"/>
      <c r="F82" s="221"/>
      <c r="G82" s="219"/>
      <c r="H82" s="221"/>
      <c r="I82" s="219"/>
    </row>
    <row r="83" spans="1:9" ht="15" customHeight="1" x14ac:dyDescent="0.25">
      <c r="A83" s="222" t="s">
        <v>102</v>
      </c>
      <c r="B83" s="95"/>
      <c r="C83" s="198"/>
      <c r="D83" s="95"/>
      <c r="E83" s="199"/>
      <c r="F83" s="102"/>
      <c r="G83" s="198"/>
      <c r="H83" s="102"/>
      <c r="I83" s="198"/>
    </row>
    <row r="84" spans="1:9" s="11" customFormat="1" ht="18" customHeight="1" x14ac:dyDescent="0.2">
      <c r="A84" s="103" t="s">
        <v>103</v>
      </c>
      <c r="B84" s="615"/>
      <c r="C84" s="615"/>
      <c r="D84" s="615"/>
    </row>
    <row r="85" spans="1:9" ht="31.5" x14ac:dyDescent="0.25">
      <c r="A85" s="223" t="s">
        <v>104</v>
      </c>
      <c r="B85" s="224" t="s">
        <v>105</v>
      </c>
      <c r="C85" s="225" t="s">
        <v>106</v>
      </c>
      <c r="D85" s="226" t="s">
        <v>107</v>
      </c>
    </row>
    <row r="86" spans="1:9" x14ac:dyDescent="0.25">
      <c r="A86" s="227" t="s">
        <v>108</v>
      </c>
      <c r="B86" s="228">
        <v>106</v>
      </c>
      <c r="C86" s="229">
        <v>36</v>
      </c>
      <c r="D86" s="230">
        <v>79</v>
      </c>
    </row>
    <row r="87" spans="1:9" x14ac:dyDescent="0.25">
      <c r="A87" s="217" t="s">
        <v>109</v>
      </c>
      <c r="B87" s="231"/>
      <c r="C87" s="232"/>
      <c r="D87" s="233"/>
    </row>
    <row r="88" spans="1:9" x14ac:dyDescent="0.25">
      <c r="A88" s="217" t="s">
        <v>110</v>
      </c>
      <c r="B88" s="231"/>
      <c r="C88" s="232"/>
      <c r="D88" s="233"/>
    </row>
    <row r="89" spans="1:9" x14ac:dyDescent="0.25">
      <c r="A89" s="234" t="s">
        <v>111</v>
      </c>
      <c r="B89" s="231"/>
      <c r="C89" s="232"/>
      <c r="D89" s="233"/>
    </row>
    <row r="90" spans="1:9" ht="22.5" x14ac:dyDescent="0.25">
      <c r="A90" s="235" t="s">
        <v>112</v>
      </c>
      <c r="B90" s="231"/>
      <c r="C90" s="232"/>
      <c r="D90" s="233"/>
    </row>
    <row r="91" spans="1:9" ht="22.5" x14ac:dyDescent="0.25">
      <c r="A91" s="235" t="s">
        <v>113</v>
      </c>
      <c r="B91" s="236"/>
      <c r="C91" s="232"/>
      <c r="D91" s="233"/>
    </row>
    <row r="92" spans="1:9" ht="22.5" x14ac:dyDescent="0.25">
      <c r="A92" s="235" t="s">
        <v>114</v>
      </c>
      <c r="B92" s="231"/>
      <c r="C92" s="232"/>
      <c r="D92" s="233"/>
    </row>
    <row r="93" spans="1:9" x14ac:dyDescent="0.25">
      <c r="A93" s="237" t="s">
        <v>115</v>
      </c>
      <c r="B93" s="238"/>
      <c r="C93" s="239"/>
      <c r="D93" s="240"/>
    </row>
    <row r="94" spans="1:9" s="11" customFormat="1" ht="18" customHeight="1" x14ac:dyDescent="0.2">
      <c r="A94" s="618" t="s">
        <v>116</v>
      </c>
      <c r="B94" s="155"/>
      <c r="C94" s="155"/>
      <c r="D94" s="155"/>
      <c r="E94" s="8"/>
      <c r="F94" s="155"/>
    </row>
    <row r="95" spans="1:9" x14ac:dyDescent="0.25">
      <c r="A95" s="772" t="s">
        <v>117</v>
      </c>
      <c r="B95" s="814" t="s">
        <v>118</v>
      </c>
      <c r="C95" s="816" t="s">
        <v>119</v>
      </c>
      <c r="D95" s="801" t="s">
        <v>120</v>
      </c>
      <c r="E95" s="806" t="s">
        <v>121</v>
      </c>
      <c r="F95" s="812"/>
    </row>
    <row r="96" spans="1:9" x14ac:dyDescent="0.25">
      <c r="A96" s="1058"/>
      <c r="B96" s="1067"/>
      <c r="C96" s="817"/>
      <c r="D96" s="1065"/>
      <c r="E96" s="208" t="s">
        <v>122</v>
      </c>
      <c r="F96" s="241" t="s">
        <v>123</v>
      </c>
    </row>
    <row r="97" spans="1:16" x14ac:dyDescent="0.25">
      <c r="A97" s="242" t="s">
        <v>124</v>
      </c>
      <c r="B97" s="35">
        <v>45</v>
      </c>
      <c r="C97" s="41">
        <v>2</v>
      </c>
      <c r="D97" s="22">
        <v>47</v>
      </c>
      <c r="E97" s="21">
        <v>2</v>
      </c>
      <c r="F97" s="22">
        <v>2</v>
      </c>
    </row>
    <row r="98" spans="1:16" x14ac:dyDescent="0.25">
      <c r="A98" s="243" t="s">
        <v>125</v>
      </c>
      <c r="B98" s="35"/>
      <c r="C98" s="41"/>
      <c r="D98" s="36"/>
      <c r="E98" s="35"/>
      <c r="F98" s="36"/>
    </row>
    <row r="99" spans="1:16" x14ac:dyDescent="0.25">
      <c r="A99" s="243" t="s">
        <v>126</v>
      </c>
      <c r="B99" s="35"/>
      <c r="C99" s="41"/>
      <c r="D99" s="36"/>
      <c r="E99" s="35"/>
      <c r="F99" s="36"/>
    </row>
    <row r="100" spans="1:16" x14ac:dyDescent="0.25">
      <c r="A100" s="243" t="s">
        <v>127</v>
      </c>
      <c r="B100" s="35"/>
      <c r="C100" s="41"/>
      <c r="D100" s="36"/>
      <c r="E100" s="35"/>
      <c r="F100" s="36"/>
    </row>
    <row r="101" spans="1:16" x14ac:dyDescent="0.25">
      <c r="A101" s="243" t="s">
        <v>128</v>
      </c>
      <c r="B101" s="35"/>
      <c r="C101" s="41"/>
      <c r="D101" s="36"/>
      <c r="E101" s="35"/>
      <c r="F101" s="36"/>
    </row>
    <row r="102" spans="1:16" x14ac:dyDescent="0.25">
      <c r="A102" s="244" t="s">
        <v>48</v>
      </c>
      <c r="B102" s="245">
        <f>SUM(B97:B101)</f>
        <v>45</v>
      </c>
      <c r="C102" s="246">
        <f>SUM(C97:C101)</f>
        <v>2</v>
      </c>
      <c r="D102" s="247">
        <f>SUM(D97:D101)</f>
        <v>47</v>
      </c>
      <c r="E102" s="245">
        <f>SUM(E97:E101)</f>
        <v>2</v>
      </c>
      <c r="F102" s="248">
        <f>SUM(F97:F101)</f>
        <v>2</v>
      </c>
    </row>
    <row r="103" spans="1:16" x14ac:dyDescent="0.25">
      <c r="A103" s="618" t="s">
        <v>129</v>
      </c>
      <c r="B103" s="155"/>
      <c r="C103" s="155"/>
      <c r="D103" s="155"/>
      <c r="E103" s="8"/>
      <c r="F103" s="155"/>
    </row>
    <row r="104" spans="1:16" x14ac:dyDescent="0.25">
      <c r="A104" s="772" t="s">
        <v>130</v>
      </c>
      <c r="B104" s="814" t="s">
        <v>118</v>
      </c>
      <c r="C104" s="801" t="s">
        <v>119</v>
      </c>
      <c r="D104" s="799" t="s">
        <v>120</v>
      </c>
      <c r="E104" s="820" t="s">
        <v>8</v>
      </c>
      <c r="F104" s="822" t="s">
        <v>9</v>
      </c>
    </row>
    <row r="105" spans="1:16" ht="29.25" customHeight="1" x14ac:dyDescent="0.25">
      <c r="A105" s="1058"/>
      <c r="B105" s="1067"/>
      <c r="C105" s="1065"/>
      <c r="D105" s="1063"/>
      <c r="E105" s="1069"/>
      <c r="F105" s="823"/>
    </row>
    <row r="106" spans="1:16" x14ac:dyDescent="0.25">
      <c r="A106" s="242" t="s">
        <v>131</v>
      </c>
      <c r="B106" s="21">
        <v>4</v>
      </c>
      <c r="C106" s="36">
        <v>0</v>
      </c>
      <c r="D106" s="249">
        <v>4</v>
      </c>
      <c r="E106" s="26">
        <v>0</v>
      </c>
      <c r="F106" s="22">
        <v>0</v>
      </c>
    </row>
    <row r="107" spans="1:16" ht="21" x14ac:dyDescent="0.25">
      <c r="A107" s="243" t="s">
        <v>132</v>
      </c>
      <c r="B107" s="35"/>
      <c r="C107" s="36"/>
      <c r="D107" s="250"/>
      <c r="E107" s="40"/>
      <c r="F107" s="36"/>
    </row>
    <row r="108" spans="1:16" x14ac:dyDescent="0.25">
      <c r="A108" s="243" t="s">
        <v>133</v>
      </c>
      <c r="B108" s="35">
        <v>10</v>
      </c>
      <c r="C108" s="36">
        <v>19</v>
      </c>
      <c r="D108" s="250">
        <v>29</v>
      </c>
      <c r="E108" s="42">
        <v>0</v>
      </c>
      <c r="F108" s="36">
        <v>0</v>
      </c>
    </row>
    <row r="109" spans="1:16" x14ac:dyDescent="0.25">
      <c r="A109" s="244" t="s">
        <v>48</v>
      </c>
      <c r="B109" s="245">
        <f>SUM(B106:B108)</f>
        <v>14</v>
      </c>
      <c r="C109" s="247">
        <f>SUM(C106:C108)</f>
        <v>19</v>
      </c>
      <c r="D109" s="251">
        <f>SUM(D106:D108)</f>
        <v>33</v>
      </c>
      <c r="E109" s="252">
        <f>SUM(E106:E108)</f>
        <v>0</v>
      </c>
      <c r="F109" s="248">
        <f>SUM(F106:F108)</f>
        <v>0</v>
      </c>
    </row>
    <row r="110" spans="1:16" s="11" customFormat="1" ht="18" customHeight="1" x14ac:dyDescent="0.2">
      <c r="A110" s="625" t="s">
        <v>134</v>
      </c>
      <c r="B110" s="10"/>
      <c r="C110" s="10"/>
      <c r="D110" s="10"/>
      <c r="E110" s="626"/>
      <c r="F110" s="627"/>
      <c r="G110" s="626"/>
      <c r="H110" s="626"/>
      <c r="I110" s="626"/>
      <c r="J110" s="626"/>
      <c r="K110" s="626"/>
      <c r="L110" s="626"/>
      <c r="M110" s="626"/>
      <c r="N110" s="155"/>
      <c r="O110" s="155"/>
      <c r="P110" s="155"/>
    </row>
    <row r="111" spans="1:16" x14ac:dyDescent="0.25">
      <c r="A111" s="752" t="s">
        <v>3</v>
      </c>
      <c r="B111" s="755" t="s">
        <v>5</v>
      </c>
      <c r="C111" s="756"/>
      <c r="D111" s="757"/>
      <c r="E111" s="761" t="s">
        <v>6</v>
      </c>
      <c r="F111" s="762"/>
      <c r="G111" s="762"/>
      <c r="H111" s="762"/>
      <c r="I111" s="762"/>
      <c r="J111" s="762"/>
      <c r="K111" s="762"/>
      <c r="L111" s="762"/>
      <c r="M111" s="762"/>
      <c r="N111" s="256"/>
      <c r="O111" s="757" t="s">
        <v>10</v>
      </c>
      <c r="P111" s="757" t="s">
        <v>11</v>
      </c>
    </row>
    <row r="112" spans="1:16" x14ac:dyDescent="0.25">
      <c r="A112" s="753"/>
      <c r="B112" s="1071"/>
      <c r="C112" s="1072"/>
      <c r="D112" s="1073"/>
      <c r="E112" s="761" t="s">
        <v>15</v>
      </c>
      <c r="F112" s="775"/>
      <c r="G112" s="761" t="s">
        <v>16</v>
      </c>
      <c r="H112" s="775"/>
      <c r="I112" s="761" t="s">
        <v>17</v>
      </c>
      <c r="J112" s="775"/>
      <c r="K112" s="761" t="s">
        <v>18</v>
      </c>
      <c r="L112" s="775"/>
      <c r="M112" s="761" t="s">
        <v>19</v>
      </c>
      <c r="N112" s="763"/>
      <c r="O112" s="779"/>
      <c r="P112" s="779"/>
    </row>
    <row r="113" spans="1:90" x14ac:dyDescent="0.25">
      <c r="A113" s="1070"/>
      <c r="B113" s="257" t="s">
        <v>34</v>
      </c>
      <c r="C113" s="258" t="s">
        <v>35</v>
      </c>
      <c r="D113" s="628" t="s">
        <v>36</v>
      </c>
      <c r="E113" s="15" t="s">
        <v>35</v>
      </c>
      <c r="F113" s="107" t="s">
        <v>36</v>
      </c>
      <c r="G113" s="15" t="s">
        <v>35</v>
      </c>
      <c r="H113" s="107" t="s">
        <v>36</v>
      </c>
      <c r="I113" s="15" t="s">
        <v>35</v>
      </c>
      <c r="J113" s="107" t="s">
        <v>36</v>
      </c>
      <c r="K113" s="15" t="s">
        <v>35</v>
      </c>
      <c r="L113" s="107" t="s">
        <v>36</v>
      </c>
      <c r="M113" s="15" t="s">
        <v>35</v>
      </c>
      <c r="N113" s="109" t="s">
        <v>36</v>
      </c>
      <c r="O113" s="1073"/>
      <c r="P113" s="1073"/>
    </row>
    <row r="114" spans="1:90" x14ac:dyDescent="0.25">
      <c r="A114" s="90" t="s">
        <v>135</v>
      </c>
      <c r="B114" s="18">
        <f>SUM(C114:D114)</f>
        <v>0</v>
      </c>
      <c r="C114" s="260">
        <f t="shared" ref="C114:D116" si="45">SUM(E114+G114+I114+K114+M114)</f>
        <v>0</v>
      </c>
      <c r="D114" s="20">
        <f>SUM(F114+H114+J114+L114+N114)</f>
        <v>0</v>
      </c>
      <c r="E114" s="229"/>
      <c r="F114" s="230"/>
      <c r="G114" s="229"/>
      <c r="H114" s="230"/>
      <c r="I114" s="229"/>
      <c r="J114" s="261"/>
      <c r="K114" s="229"/>
      <c r="L114" s="261"/>
      <c r="M114" s="262"/>
      <c r="N114" s="263"/>
      <c r="O114" s="230"/>
      <c r="P114" s="230"/>
      <c r="Q114" t="str">
        <f>CA114&amp;CB114</f>
        <v/>
      </c>
      <c r="CA114" s="29" t="str">
        <f>IF(AND($B114&gt;0,O114="")," * No olvide digitar la variable Pueblos Originarios. Digite cero si no tiene.",IF(O114&gt;$B114,"* La variable Pueblos Originarios no puede ser mayor al Total Ambos Sexos.",""))</f>
        <v/>
      </c>
      <c r="CB114" s="29" t="str">
        <f>IF(AND($B114&gt;0,P114="")," * No olvide digitar la variable Migrantes. Digite cero si no tiene.",IF(P114&gt;$B114,"* La variable Migrantes no puede ser mayor al Total Ambos Sexos.",""))</f>
        <v/>
      </c>
      <c r="CK114" s="30">
        <f>IF(AND(B114&gt;0,O114=""),1,IF(O114&gt;B114,1,0))</f>
        <v>0</v>
      </c>
      <c r="CL114" s="30">
        <f>IF(AND(B114&gt;0,P114=""),1,IF(P114&gt;B114,1,0))</f>
        <v>0</v>
      </c>
    </row>
    <row r="115" spans="1:90" ht="21.75" customHeight="1" x14ac:dyDescent="0.25">
      <c r="A115" s="243" t="s">
        <v>136</v>
      </c>
      <c r="B115" s="32">
        <f>SUM(C115:D115)</f>
        <v>0</v>
      </c>
      <c r="C115" s="264">
        <f t="shared" si="45"/>
        <v>0</v>
      </c>
      <c r="D115" s="34">
        <f t="shared" si="45"/>
        <v>0</v>
      </c>
      <c r="E115" s="232"/>
      <c r="F115" s="233"/>
      <c r="G115" s="232"/>
      <c r="H115" s="233"/>
      <c r="I115" s="232"/>
      <c r="J115" s="233"/>
      <c r="K115" s="232"/>
      <c r="L115" s="233"/>
      <c r="M115" s="265"/>
      <c r="N115" s="266"/>
      <c r="O115" s="233"/>
      <c r="P115" s="233"/>
      <c r="Q115" t="str">
        <f>CA115&amp;CB115</f>
        <v/>
      </c>
      <c r="CA115" s="29" t="str">
        <f t="shared" ref="CA115:CA116" si="46">IF(AND($B115&gt;0,O115="")," * No olvide digitar la variable Pueblos Originarios. Digite cero si no tiene.",IF(O115&gt;$B115,"* La variable Pueblos Originarios no puede ser mayor al Total Ambos Sexos.",""))</f>
        <v/>
      </c>
      <c r="CB115" s="29" t="str">
        <f t="shared" ref="CB115:CB116" si="47">IF(AND($B115&gt;0,P115="")," * No olvide digitar la variable Migrantes. Digite cero si no tiene.",IF(P115&gt;$B115,"* La variable Migrantes no puede ser mayor al Total Ambos Sexos.",""))</f>
        <v/>
      </c>
      <c r="CK115" s="30">
        <f>IF(AND(B115&gt;0,O115=""),1,IF(O115&gt;B115,1,0))</f>
        <v>0</v>
      </c>
      <c r="CL115" s="30">
        <f>IF(AND(B115&gt;0,P115=""),1,IF(P115&gt;B115,1,0))</f>
        <v>0</v>
      </c>
    </row>
    <row r="116" spans="1:90" ht="21.75" customHeight="1" x14ac:dyDescent="0.25">
      <c r="A116" s="629" t="s">
        <v>137</v>
      </c>
      <c r="B116" s="630">
        <f>SUM(C116:D116)</f>
        <v>0</v>
      </c>
      <c r="C116" s="631">
        <f t="shared" si="45"/>
        <v>0</v>
      </c>
      <c r="D116" s="632">
        <f t="shared" si="45"/>
        <v>0</v>
      </c>
      <c r="E116" s="633"/>
      <c r="F116" s="634"/>
      <c r="G116" s="633"/>
      <c r="H116" s="273"/>
      <c r="I116" s="633"/>
      <c r="J116" s="634"/>
      <c r="K116" s="633"/>
      <c r="L116" s="634"/>
      <c r="M116" s="635"/>
      <c r="N116" s="275"/>
      <c r="O116" s="634"/>
      <c r="P116" s="634"/>
      <c r="Q116" t="str">
        <f>CA116&amp;CB116</f>
        <v/>
      </c>
      <c r="CA116" s="29" t="str">
        <f t="shared" si="46"/>
        <v/>
      </c>
      <c r="CB116" s="29" t="str">
        <f t="shared" si="47"/>
        <v/>
      </c>
      <c r="CK116" s="30">
        <f>IF(AND(B116&gt;0,O116=""),1,IF(O116&gt;B116,1,0))</f>
        <v>0</v>
      </c>
      <c r="CL116" s="30">
        <f>IF(AND(B116&gt;0,P116=""),1,IF(P116&gt;B116,1,0))</f>
        <v>0</v>
      </c>
    </row>
    <row r="117" spans="1:90" s="11" customFormat="1" ht="18" customHeight="1" x14ac:dyDescent="0.2">
      <c r="A117" s="5" t="s">
        <v>138</v>
      </c>
      <c r="D117" s="10"/>
    </row>
    <row r="118" spans="1:90" x14ac:dyDescent="0.25">
      <c r="A118" s="772" t="s">
        <v>139</v>
      </c>
      <c r="B118" s="767" t="s">
        <v>140</v>
      </c>
      <c r="C118" s="831"/>
      <c r="D118" s="769"/>
      <c r="E118" s="832" t="s">
        <v>141</v>
      </c>
    </row>
    <row r="119" spans="1:90" x14ac:dyDescent="0.25">
      <c r="A119" s="1074"/>
      <c r="B119" s="257" t="s">
        <v>142</v>
      </c>
      <c r="C119" s="276" t="s">
        <v>143</v>
      </c>
      <c r="D119" s="277" t="s">
        <v>144</v>
      </c>
      <c r="E119" s="833"/>
    </row>
    <row r="120" spans="1:90" x14ac:dyDescent="0.25">
      <c r="A120" s="244" t="s">
        <v>48</v>
      </c>
      <c r="B120" s="278"/>
      <c r="C120" s="279"/>
      <c r="D120" s="280"/>
      <c r="E120" s="281"/>
    </row>
    <row r="121" spans="1:90" s="11" customFormat="1" ht="18" customHeight="1" x14ac:dyDescent="0.2">
      <c r="A121" s="625" t="s">
        <v>145</v>
      </c>
      <c r="B121" s="10"/>
      <c r="C121" s="10"/>
      <c r="D121" s="8"/>
      <c r="E121" s="8"/>
      <c r="F121" s="8"/>
      <c r="G121" s="8"/>
      <c r="H121" s="626"/>
      <c r="I121" s="626"/>
      <c r="J121" s="626"/>
    </row>
    <row r="122" spans="1:90" x14ac:dyDescent="0.25">
      <c r="A122" s="752" t="s">
        <v>3</v>
      </c>
      <c r="B122" s="755" t="s">
        <v>5</v>
      </c>
      <c r="C122" s="756"/>
      <c r="D122" s="757"/>
      <c r="E122" s="829" t="s">
        <v>146</v>
      </c>
      <c r="F122" s="829"/>
      <c r="G122" s="829" t="s">
        <v>147</v>
      </c>
      <c r="H122" s="829"/>
      <c r="I122" s="829" t="s">
        <v>148</v>
      </c>
      <c r="J122" s="829"/>
    </row>
    <row r="123" spans="1:90" x14ac:dyDescent="0.25">
      <c r="A123" s="1070"/>
      <c r="B123" s="257" t="s">
        <v>34</v>
      </c>
      <c r="C123" s="276" t="s">
        <v>35</v>
      </c>
      <c r="D123" s="107" t="s">
        <v>36</v>
      </c>
      <c r="E123" s="15" t="s">
        <v>35</v>
      </c>
      <c r="F123" s="107" t="s">
        <v>36</v>
      </c>
      <c r="G123" s="15" t="s">
        <v>35</v>
      </c>
      <c r="H123" s="107" t="s">
        <v>36</v>
      </c>
      <c r="I123" s="15" t="s">
        <v>35</v>
      </c>
      <c r="J123" s="107" t="s">
        <v>36</v>
      </c>
    </row>
    <row r="124" spans="1:90" ht="21" x14ac:dyDescent="0.25">
      <c r="A124" s="115" t="s">
        <v>149</v>
      </c>
      <c r="B124" s="18">
        <f>SUM(C124:D124)</f>
        <v>0</v>
      </c>
      <c r="C124" s="260">
        <f>+E124+G124+I124</f>
        <v>0</v>
      </c>
      <c r="D124" s="20">
        <f>+F124+H124+J124</f>
        <v>0</v>
      </c>
      <c r="E124" s="229"/>
      <c r="F124" s="230"/>
      <c r="G124" s="229"/>
      <c r="H124" s="230"/>
      <c r="I124" s="229"/>
      <c r="J124" s="261"/>
    </row>
    <row r="125" spans="1:90" ht="21" x14ac:dyDescent="0.25">
      <c r="A125" s="282" t="s">
        <v>150</v>
      </c>
      <c r="B125" s="283">
        <f>SUM(C125:D125)</f>
        <v>0</v>
      </c>
      <c r="C125" s="284">
        <f t="shared" ref="C125:D126" si="48">+E125+G125+I125</f>
        <v>0</v>
      </c>
      <c r="D125" s="285">
        <f t="shared" si="48"/>
        <v>0</v>
      </c>
      <c r="E125" s="286"/>
      <c r="F125" s="287"/>
      <c r="G125" s="286"/>
      <c r="H125" s="287"/>
      <c r="I125" s="286"/>
      <c r="J125" s="288"/>
    </row>
    <row r="126" spans="1:90" ht="31.5" x14ac:dyDescent="0.25">
      <c r="A126" s="147" t="s">
        <v>151</v>
      </c>
      <c r="B126" s="630">
        <f>SUM(C126:D126)</f>
        <v>0</v>
      </c>
      <c r="C126" s="631">
        <f t="shared" si="48"/>
        <v>0</v>
      </c>
      <c r="D126" s="632">
        <f t="shared" si="48"/>
        <v>0</v>
      </c>
      <c r="E126" s="633"/>
      <c r="F126" s="634"/>
      <c r="G126" s="633"/>
      <c r="H126" s="273"/>
      <c r="I126" s="633"/>
      <c r="J126" s="634"/>
    </row>
    <row r="127" spans="1:90" s="11" customFormat="1" ht="18" customHeight="1" x14ac:dyDescent="0.2">
      <c r="A127" s="625" t="s">
        <v>152</v>
      </c>
      <c r="B127" s="289"/>
      <c r="C127" s="290"/>
      <c r="D127" s="290"/>
      <c r="E127" s="8"/>
      <c r="F127" s="637"/>
      <c r="G127" s="638"/>
      <c r="H127" s="638"/>
    </row>
    <row r="128" spans="1:90" ht="23.25" customHeight="1" x14ac:dyDescent="0.25">
      <c r="A128" s="757" t="s">
        <v>3</v>
      </c>
      <c r="B128" s="752" t="s">
        <v>48</v>
      </c>
      <c r="C128" s="755" t="s">
        <v>153</v>
      </c>
      <c r="D128" s="757"/>
      <c r="E128" s="755" t="s">
        <v>154</v>
      </c>
      <c r="F128" s="757"/>
      <c r="G128" s="761" t="s">
        <v>155</v>
      </c>
      <c r="H128" s="762"/>
      <c r="I128" s="775"/>
    </row>
    <row r="129" spans="1:93" ht="42" x14ac:dyDescent="0.25">
      <c r="A129" s="1073"/>
      <c r="B129" s="1070"/>
      <c r="C129" s="15" t="s">
        <v>35</v>
      </c>
      <c r="D129" s="293" t="s">
        <v>36</v>
      </c>
      <c r="E129" s="160" t="s">
        <v>156</v>
      </c>
      <c r="F129" s="107" t="s">
        <v>157</v>
      </c>
      <c r="G129" s="160" t="s">
        <v>158</v>
      </c>
      <c r="H129" s="106" t="s">
        <v>159</v>
      </c>
      <c r="I129" s="107" t="s">
        <v>160</v>
      </c>
    </row>
    <row r="130" spans="1:93" x14ac:dyDescent="0.25">
      <c r="A130" s="294" t="s">
        <v>161</v>
      </c>
      <c r="B130" s="295">
        <f>SUM(C130:D130)</f>
        <v>0</v>
      </c>
      <c r="C130" s="296"/>
      <c r="D130" s="297"/>
      <c r="E130" s="296"/>
      <c r="F130" s="298"/>
      <c r="G130" s="296"/>
      <c r="H130" s="296"/>
      <c r="I130" s="298"/>
    </row>
    <row r="131" spans="1:93" s="11" customFormat="1" ht="18" customHeight="1" x14ac:dyDescent="0.2">
      <c r="A131" s="299" t="s">
        <v>162</v>
      </c>
      <c r="C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</row>
    <row r="132" spans="1:93" x14ac:dyDescent="0.25">
      <c r="A132" s="752" t="s">
        <v>3</v>
      </c>
      <c r="B132" s="752" t="s">
        <v>4</v>
      </c>
      <c r="C132" s="755" t="s">
        <v>5</v>
      </c>
      <c r="D132" s="756"/>
      <c r="E132" s="757"/>
      <c r="F132" s="761" t="s">
        <v>6</v>
      </c>
      <c r="G132" s="762"/>
      <c r="H132" s="762"/>
      <c r="I132" s="762"/>
      <c r="J132" s="762"/>
      <c r="K132" s="762"/>
      <c r="L132" s="762"/>
      <c r="M132" s="762"/>
      <c r="N132" s="762"/>
      <c r="O132" s="762"/>
      <c r="P132" s="762"/>
      <c r="Q132" s="762"/>
      <c r="R132" s="762"/>
      <c r="S132" s="762"/>
      <c r="T132" s="762"/>
      <c r="U132" s="762"/>
      <c r="V132" s="762"/>
      <c r="W132" s="762"/>
      <c r="X132" s="762"/>
      <c r="Y132" s="762"/>
      <c r="Z132" s="762"/>
      <c r="AA132" s="762"/>
      <c r="AB132" s="762"/>
      <c r="AC132" s="762"/>
      <c r="AD132" s="762"/>
      <c r="AE132" s="762"/>
      <c r="AF132" s="762"/>
      <c r="AG132" s="762"/>
      <c r="AH132" s="762"/>
      <c r="AI132" s="762"/>
      <c r="AJ132" s="762"/>
      <c r="AK132" s="762"/>
      <c r="AL132" s="762"/>
      <c r="AM132" s="763"/>
      <c r="AN132" s="764" t="s">
        <v>7</v>
      </c>
      <c r="AO132" s="776" t="s">
        <v>163</v>
      </c>
      <c r="AP132" s="776" t="s">
        <v>9</v>
      </c>
      <c r="AQ132" s="776" t="s">
        <v>10</v>
      </c>
      <c r="AR132" s="757" t="s">
        <v>11</v>
      </c>
    </row>
    <row r="133" spans="1:93" x14ac:dyDescent="0.25">
      <c r="A133" s="753"/>
      <c r="B133" s="753"/>
      <c r="C133" s="1071"/>
      <c r="D133" s="1072"/>
      <c r="E133" s="1073"/>
      <c r="F133" s="761" t="s">
        <v>15</v>
      </c>
      <c r="G133" s="775"/>
      <c r="H133" s="761" t="s">
        <v>16</v>
      </c>
      <c r="I133" s="775"/>
      <c r="J133" s="761" t="s">
        <v>17</v>
      </c>
      <c r="K133" s="775"/>
      <c r="L133" s="761" t="s">
        <v>18</v>
      </c>
      <c r="M133" s="775"/>
      <c r="N133" s="761" t="s">
        <v>19</v>
      </c>
      <c r="O133" s="775"/>
      <c r="P133" s="767" t="s">
        <v>20</v>
      </c>
      <c r="Q133" s="768"/>
      <c r="R133" s="767" t="s">
        <v>21</v>
      </c>
      <c r="S133" s="768"/>
      <c r="T133" s="767" t="s">
        <v>22</v>
      </c>
      <c r="U133" s="768"/>
      <c r="V133" s="767" t="s">
        <v>23</v>
      </c>
      <c r="W133" s="768"/>
      <c r="X133" s="767" t="s">
        <v>24</v>
      </c>
      <c r="Y133" s="768"/>
      <c r="Z133" s="767" t="s">
        <v>25</v>
      </c>
      <c r="AA133" s="768"/>
      <c r="AB133" s="767" t="s">
        <v>26</v>
      </c>
      <c r="AC133" s="768"/>
      <c r="AD133" s="767" t="s">
        <v>27</v>
      </c>
      <c r="AE133" s="768"/>
      <c r="AF133" s="767" t="s">
        <v>28</v>
      </c>
      <c r="AG133" s="768"/>
      <c r="AH133" s="767" t="s">
        <v>29</v>
      </c>
      <c r="AI133" s="768"/>
      <c r="AJ133" s="767" t="s">
        <v>30</v>
      </c>
      <c r="AK133" s="768"/>
      <c r="AL133" s="767" t="s">
        <v>164</v>
      </c>
      <c r="AM133" s="769"/>
      <c r="AN133" s="765"/>
      <c r="AO133" s="777"/>
      <c r="AP133" s="777"/>
      <c r="AQ133" s="777"/>
      <c r="AR133" s="779"/>
    </row>
    <row r="134" spans="1:93" ht="27" customHeight="1" x14ac:dyDescent="0.25">
      <c r="A134" s="1070"/>
      <c r="B134" s="1070"/>
      <c r="C134" s="12" t="s">
        <v>34</v>
      </c>
      <c r="D134" s="13" t="s">
        <v>35</v>
      </c>
      <c r="E134" s="14" t="s">
        <v>36</v>
      </c>
      <c r="F134" s="15" t="s">
        <v>35</v>
      </c>
      <c r="G134" s="14" t="s">
        <v>36</v>
      </c>
      <c r="H134" s="15" t="s">
        <v>35</v>
      </c>
      <c r="I134" s="14" t="s">
        <v>36</v>
      </c>
      <c r="J134" s="15" t="s">
        <v>35</v>
      </c>
      <c r="K134" s="14" t="s">
        <v>36</v>
      </c>
      <c r="L134" s="15" t="s">
        <v>35</v>
      </c>
      <c r="M134" s="14" t="s">
        <v>36</v>
      </c>
      <c r="N134" s="15" t="s">
        <v>35</v>
      </c>
      <c r="O134" s="14" t="s">
        <v>36</v>
      </c>
      <c r="P134" s="15" t="s">
        <v>35</v>
      </c>
      <c r="Q134" s="14" t="s">
        <v>36</v>
      </c>
      <c r="R134" s="15" t="s">
        <v>35</v>
      </c>
      <c r="S134" s="14" t="s">
        <v>36</v>
      </c>
      <c r="T134" s="15" t="s">
        <v>35</v>
      </c>
      <c r="U134" s="14" t="s">
        <v>36</v>
      </c>
      <c r="V134" s="15" t="s">
        <v>35</v>
      </c>
      <c r="W134" s="14" t="s">
        <v>36</v>
      </c>
      <c r="X134" s="15" t="s">
        <v>35</v>
      </c>
      <c r="Y134" s="14" t="s">
        <v>36</v>
      </c>
      <c r="Z134" s="15" t="s">
        <v>35</v>
      </c>
      <c r="AA134" s="14" t="s">
        <v>36</v>
      </c>
      <c r="AB134" s="15" t="s">
        <v>35</v>
      </c>
      <c r="AC134" s="14" t="s">
        <v>36</v>
      </c>
      <c r="AD134" s="15" t="s">
        <v>35</v>
      </c>
      <c r="AE134" s="14" t="s">
        <v>36</v>
      </c>
      <c r="AF134" s="15" t="s">
        <v>35</v>
      </c>
      <c r="AG134" s="14" t="s">
        <v>36</v>
      </c>
      <c r="AH134" s="15" t="s">
        <v>35</v>
      </c>
      <c r="AI134" s="14" t="s">
        <v>36</v>
      </c>
      <c r="AJ134" s="15" t="s">
        <v>35</v>
      </c>
      <c r="AK134" s="14" t="s">
        <v>36</v>
      </c>
      <c r="AL134" s="15" t="s">
        <v>35</v>
      </c>
      <c r="AM134" s="16" t="s">
        <v>36</v>
      </c>
      <c r="AN134" s="766"/>
      <c r="AO134" s="778"/>
      <c r="AP134" s="778"/>
      <c r="AQ134" s="778"/>
      <c r="AR134" s="1057"/>
    </row>
    <row r="135" spans="1:93" x14ac:dyDescent="0.25">
      <c r="A135" s="836" t="s">
        <v>165</v>
      </c>
      <c r="B135" s="300" t="s">
        <v>166</v>
      </c>
      <c r="C135" s="301">
        <f>SUM(D135+E135)</f>
        <v>58</v>
      </c>
      <c r="D135" s="302">
        <f t="shared" ref="D135:E138" si="49">SUM(F135+H135+J135+L135+N135+P135+R135+T135+V135+X135+Z135+AB135+AD135+AF135+AH135+AJ135+AL135)</f>
        <v>30</v>
      </c>
      <c r="E135" s="303">
        <f t="shared" si="49"/>
        <v>28</v>
      </c>
      <c r="F135" s="21"/>
      <c r="G135" s="23"/>
      <c r="H135" s="21">
        <v>3</v>
      </c>
      <c r="I135" s="23">
        <v>1</v>
      </c>
      <c r="J135" s="21">
        <v>3</v>
      </c>
      <c r="K135" s="23">
        <v>6</v>
      </c>
      <c r="L135" s="21">
        <v>8</v>
      </c>
      <c r="M135" s="23">
        <v>7</v>
      </c>
      <c r="N135" s="21"/>
      <c r="O135" s="23">
        <v>1</v>
      </c>
      <c r="P135" s="21">
        <v>6</v>
      </c>
      <c r="Q135" s="23">
        <v>1</v>
      </c>
      <c r="R135" s="21"/>
      <c r="S135" s="23">
        <v>4</v>
      </c>
      <c r="T135" s="21">
        <v>2</v>
      </c>
      <c r="U135" s="23">
        <v>1</v>
      </c>
      <c r="V135" s="21">
        <v>6</v>
      </c>
      <c r="W135" s="23"/>
      <c r="X135" s="21"/>
      <c r="Y135" s="23">
        <v>3</v>
      </c>
      <c r="Z135" s="21"/>
      <c r="AA135" s="23">
        <v>1</v>
      </c>
      <c r="AB135" s="21">
        <v>1</v>
      </c>
      <c r="AC135" s="23">
        <v>1</v>
      </c>
      <c r="AD135" s="21"/>
      <c r="AE135" s="23">
        <v>2</v>
      </c>
      <c r="AF135" s="21"/>
      <c r="AG135" s="23"/>
      <c r="AH135" s="21">
        <v>1</v>
      </c>
      <c r="AI135" s="23"/>
      <c r="AJ135" s="21"/>
      <c r="AK135" s="23"/>
      <c r="AL135" s="21"/>
      <c r="AM135" s="25"/>
      <c r="AN135" s="26">
        <v>58</v>
      </c>
      <c r="AO135" s="27">
        <v>0</v>
      </c>
      <c r="AP135" s="27">
        <v>0</v>
      </c>
      <c r="AQ135" s="27">
        <v>0</v>
      </c>
      <c r="AR135" s="22">
        <v>0</v>
      </c>
      <c r="AS135" t="str">
        <f>CA135&amp;CB135&amp;CC135&amp;CD135&amp;CE135&amp;CF135&amp;CG135</f>
        <v/>
      </c>
      <c r="CA135" s="29" t="str">
        <f>IF(AND($C135&gt;0,AN135="")," No olvide digitar la variable Beneficiarios. Digite cero si no tiene.",IF(AN135&gt;$C135," *  La variable Beneficiarios no puede ser mayor al Total Ambos sexos.",""))</f>
        <v/>
      </c>
      <c r="CB135" s="29" t="str">
        <f>IF(AND($C135&gt;0,AO135="")," No olvide digitar la variable Niños, Niñas, adolescentes y jóvenes SENAME. Digite cero si no tiene.",IF(AO135&gt;$C135," * La variable Niños, Niñas, adolescentes y jóvenes SENAME no puede ser mayor al Total Ambos sexos.",""))</f>
        <v/>
      </c>
      <c r="CC135" s="29" t="str">
        <f>IF(AND($C135&gt;0,AP135="")," No olvide digitar la variable Niños, Niñas, adolescentes y jóvenes mejor Niñez. Digite cero si no tiene.",IF(AP135&gt;$C135," * La variable Niños, Niñas, adolescentes y jóvenes mejor Niñez no puede ser mayor al Total Ambos sexos.",""))</f>
        <v/>
      </c>
      <c r="CD135" s="29" t="str">
        <f>IF(AND($C135&gt;0,AQ135="")," No olvide digitar la variable Pueblos originarios. Digite cero si no tiene.",IF(AQ135&gt;$C135," * La variable Pueblos originarios no puede ser mayor al Total Ambos sexos.",""))</f>
        <v/>
      </c>
      <c r="CE135" s="29" t="str">
        <f>IF(AND($C135&gt;0,AR135="")," No olvide digitar la variable Migrantes. Digite cero si no tiene.",IF(AR135&gt;$C135," * La variable Migrantes no puede ser mayor al Total Ambos sexos.",""))</f>
        <v/>
      </c>
      <c r="CK135" s="30">
        <f>IF(AND(C135&gt;0,AN135=""),1,IF(AN135&gt;C135,1,0))</f>
        <v>0</v>
      </c>
      <c r="CL135" s="30">
        <f>IF(AND(C135&gt;0,AO135=""),1,IF(AO135&gt;C135,1,0))</f>
        <v>0</v>
      </c>
      <c r="CM135" s="30">
        <f>IF(AND(C135&gt;0,AP135=""),1,IF(AP135&gt;C135,1,0))</f>
        <v>0</v>
      </c>
      <c r="CN135" s="30">
        <f>IF(AND(C135&gt;0,AQ135=""),1,IF(AQ135&gt;C135,1,0))</f>
        <v>0</v>
      </c>
      <c r="CO135" s="30">
        <f>IF(AND(C135&gt;0,AR135=""),1,IF(AR135&gt;C135,1,0))</f>
        <v>0</v>
      </c>
    </row>
    <row r="136" spans="1:93" x14ac:dyDescent="0.25">
      <c r="A136" s="837"/>
      <c r="B136" s="304" t="s">
        <v>167</v>
      </c>
      <c r="C136" s="305">
        <f>SUM(D136+E136)</f>
        <v>1</v>
      </c>
      <c r="D136" s="306">
        <f t="shared" si="49"/>
        <v>0</v>
      </c>
      <c r="E136" s="307">
        <f t="shared" si="49"/>
        <v>1</v>
      </c>
      <c r="F136" s="35"/>
      <c r="G136" s="37"/>
      <c r="H136" s="35"/>
      <c r="I136" s="37"/>
      <c r="J136" s="35"/>
      <c r="K136" s="37">
        <v>1</v>
      </c>
      <c r="L136" s="35"/>
      <c r="M136" s="37"/>
      <c r="N136" s="35"/>
      <c r="O136" s="37"/>
      <c r="P136" s="35"/>
      <c r="Q136" s="37"/>
      <c r="R136" s="35"/>
      <c r="S136" s="37"/>
      <c r="T136" s="35"/>
      <c r="U136" s="37"/>
      <c r="V136" s="35"/>
      <c r="W136" s="37"/>
      <c r="X136" s="35"/>
      <c r="Y136" s="37"/>
      <c r="Z136" s="35"/>
      <c r="AA136" s="37"/>
      <c r="AB136" s="35"/>
      <c r="AC136" s="37"/>
      <c r="AD136" s="35"/>
      <c r="AE136" s="37"/>
      <c r="AF136" s="35"/>
      <c r="AG136" s="37"/>
      <c r="AH136" s="35"/>
      <c r="AI136" s="37"/>
      <c r="AJ136" s="35"/>
      <c r="AK136" s="37"/>
      <c r="AL136" s="35"/>
      <c r="AM136" s="39"/>
      <c r="AN136" s="40">
        <v>1</v>
      </c>
      <c r="AO136" s="41">
        <v>0</v>
      </c>
      <c r="AP136" s="41">
        <v>0</v>
      </c>
      <c r="AQ136" s="41">
        <v>0</v>
      </c>
      <c r="AR136" s="36">
        <v>0</v>
      </c>
      <c r="AS136" t="str">
        <f>CA136&amp;CB136&amp;CC136&amp;CD136&amp;CE136&amp;CF136&amp;CG136</f>
        <v/>
      </c>
      <c r="CA136" s="29" t="str">
        <f t="shared" ref="CA136:CA137" si="50">IF(AND($C136&gt;0,AN136="")," No olvide digitar la variable Beneficiarios. Digite cero si no tiene.",IF(AN136&gt;$C136," *  La variable Beneficiarios no puede ser mayor al Total Ambos sexos.",""))</f>
        <v/>
      </c>
      <c r="CB136" s="29" t="str">
        <f t="shared" ref="CB136:CB137" si="51">IF(AND($C136&gt;0,AO136="")," No olvide digitar la variable Niños, Niñas, adolescentes y jóvenes SENAME. Digite cero si no tiene.",IF(AO136&gt;$C136," * La variable Niños, Niñas, adolescentes y jóvenes SENAME no puede ser mayor al Total Ambos sexos.",""))</f>
        <v/>
      </c>
      <c r="CC136" s="29" t="str">
        <f t="shared" ref="CC136:CC137" si="52">IF(AND($C136&gt;0,AP136="")," No olvide digitar la variable Niños, Niñas, adolescentes y jóvenes mejor Niñez. Digite cero si no tiene.",IF(AP136&gt;$C136," * La variable Niños, Niñas, adolescentes y jóvenes mejor Niñez no puede ser mayor al Total Ambos sexos.",""))</f>
        <v/>
      </c>
      <c r="CD136" s="29" t="str">
        <f t="shared" ref="CD136:CD137" si="53">IF(AND($C136&gt;0,AQ136="")," No olvide digitar la variable Pueblos originarios. Digite cero si no tiene.",IF(AQ136&gt;$C136," * La variable Pueblos originarios no puede ser mayor al Total Ambos sexos.",""))</f>
        <v/>
      </c>
      <c r="CE136" s="29" t="str">
        <f t="shared" ref="CE136:CE137" si="54">IF(AND($C136&gt;0,AR136="")," No olvide digitar la variable Migrantes. Digite cero si no tiene.",IF(AR136&gt;$C136," * La variable Migrantes no puede ser mayor al Total Ambos sexos.",""))</f>
        <v/>
      </c>
      <c r="CK136" s="30">
        <f>IF(AND(C136&gt;0,AN136=""),1,IF(AN136&gt;C136,1,0))</f>
        <v>0</v>
      </c>
      <c r="CL136" s="30">
        <f>IF(AND(C136&gt;0,AO136=""),1,IF(AO136&gt;C136,1,0))</f>
        <v>0</v>
      </c>
      <c r="CM136" s="30">
        <f>IF(AND(C136&gt;0,AP136=""),1,IF(AP136&gt;C136,1,0))</f>
        <v>0</v>
      </c>
      <c r="CN136" s="30">
        <f>IF(AND(C136&gt;0,AQ136=""),1,IF(AQ136&gt;C136,1,0))</f>
        <v>0</v>
      </c>
      <c r="CO136" s="30">
        <f>IF(AND(C136&gt;0,AR136=""),1,IF(AR136&gt;C136,1,0))</f>
        <v>0</v>
      </c>
    </row>
    <row r="137" spans="1:93" x14ac:dyDescent="0.25">
      <c r="A137" s="837"/>
      <c r="B137" s="304" t="s">
        <v>168</v>
      </c>
      <c r="C137" s="305">
        <f>SUM(D137+E137)</f>
        <v>15</v>
      </c>
      <c r="D137" s="306">
        <f t="shared" si="49"/>
        <v>3</v>
      </c>
      <c r="E137" s="307">
        <f t="shared" si="49"/>
        <v>12</v>
      </c>
      <c r="F137" s="95"/>
      <c r="G137" s="96"/>
      <c r="H137" s="95"/>
      <c r="I137" s="96"/>
      <c r="J137" s="95"/>
      <c r="K137" s="96">
        <v>4</v>
      </c>
      <c r="L137" s="95">
        <v>1</v>
      </c>
      <c r="M137" s="96">
        <v>6</v>
      </c>
      <c r="N137" s="95">
        <v>2</v>
      </c>
      <c r="O137" s="96"/>
      <c r="P137" s="95"/>
      <c r="Q137" s="96"/>
      <c r="R137" s="95"/>
      <c r="S137" s="96"/>
      <c r="T137" s="95"/>
      <c r="U137" s="96"/>
      <c r="V137" s="95"/>
      <c r="W137" s="96"/>
      <c r="X137" s="95"/>
      <c r="Y137" s="96">
        <v>2</v>
      </c>
      <c r="Z137" s="95"/>
      <c r="AA137" s="96"/>
      <c r="AB137" s="95"/>
      <c r="AC137" s="96"/>
      <c r="AD137" s="95"/>
      <c r="AE137" s="96"/>
      <c r="AF137" s="95"/>
      <c r="AG137" s="96"/>
      <c r="AH137" s="95"/>
      <c r="AI137" s="96"/>
      <c r="AJ137" s="95"/>
      <c r="AK137" s="96"/>
      <c r="AL137" s="95"/>
      <c r="AM137" s="99"/>
      <c r="AN137" s="100">
        <v>15</v>
      </c>
      <c r="AO137" s="101">
        <v>0</v>
      </c>
      <c r="AP137" s="101">
        <v>0</v>
      </c>
      <c r="AQ137" s="101">
        <v>0</v>
      </c>
      <c r="AR137" s="97">
        <v>0</v>
      </c>
      <c r="AS137" t="str">
        <f>CA137&amp;CB137&amp;CC137&amp;CD137&amp;CE137&amp;CF137&amp;CG137</f>
        <v/>
      </c>
      <c r="CA137" s="29" t="str">
        <f t="shared" si="50"/>
        <v/>
      </c>
      <c r="CB137" s="29" t="str">
        <f t="shared" si="51"/>
        <v/>
      </c>
      <c r="CC137" s="29" t="str">
        <f t="shared" si="52"/>
        <v/>
      </c>
      <c r="CD137" s="29" t="str">
        <f t="shared" si="53"/>
        <v/>
      </c>
      <c r="CE137" s="29" t="str">
        <f t="shared" si="54"/>
        <v/>
      </c>
      <c r="CK137" s="30">
        <f>IF(AND(C137&gt;0,AN137=""),1,IF(AN137&gt;C137,1,0))</f>
        <v>0</v>
      </c>
      <c r="CL137" s="30">
        <f>IF(AND(C137&gt;0,AO137=""),1,IF(AO137&gt;C137,1,0))</f>
        <v>0</v>
      </c>
      <c r="CM137" s="30">
        <f>IF(AND(C137&gt;0,AP137=""),1,IF(AP137&gt;C137,1,0))</f>
        <v>0</v>
      </c>
      <c r="CN137" s="30">
        <f>IF(AND(C137&gt;0,AQ137=""),1,IF(AQ137&gt;C137,1,0))</f>
        <v>0</v>
      </c>
      <c r="CO137" s="30">
        <f>IF(AND(C137&gt;0,AR137=""),1,IF(AR137&gt;C137,1,0))</f>
        <v>0</v>
      </c>
    </row>
    <row r="138" spans="1:93" x14ac:dyDescent="0.25">
      <c r="A138" s="1075"/>
      <c r="B138" s="55" t="s">
        <v>48</v>
      </c>
      <c r="C138" s="56">
        <f>SUM(D138+E138)</f>
        <v>74</v>
      </c>
      <c r="D138" s="57">
        <f t="shared" si="49"/>
        <v>33</v>
      </c>
      <c r="E138" s="58">
        <f t="shared" si="49"/>
        <v>41</v>
      </c>
      <c r="F138" s="59">
        <f>SUM(F135:F137)</f>
        <v>0</v>
      </c>
      <c r="G138" s="60">
        <f t="shared" ref="G138:AR138" si="55">SUM(G135:G137)</f>
        <v>0</v>
      </c>
      <c r="H138" s="59">
        <f t="shared" si="55"/>
        <v>3</v>
      </c>
      <c r="I138" s="60">
        <f t="shared" si="55"/>
        <v>1</v>
      </c>
      <c r="J138" s="59">
        <f t="shared" si="55"/>
        <v>3</v>
      </c>
      <c r="K138" s="61">
        <f t="shared" si="55"/>
        <v>11</v>
      </c>
      <c r="L138" s="59">
        <f t="shared" si="55"/>
        <v>9</v>
      </c>
      <c r="M138" s="61">
        <f t="shared" si="55"/>
        <v>13</v>
      </c>
      <c r="N138" s="59">
        <f t="shared" si="55"/>
        <v>2</v>
      </c>
      <c r="O138" s="61">
        <f t="shared" si="55"/>
        <v>1</v>
      </c>
      <c r="P138" s="59">
        <f t="shared" si="55"/>
        <v>6</v>
      </c>
      <c r="Q138" s="61">
        <f t="shared" si="55"/>
        <v>1</v>
      </c>
      <c r="R138" s="59">
        <f t="shared" si="55"/>
        <v>0</v>
      </c>
      <c r="S138" s="61">
        <f t="shared" si="55"/>
        <v>4</v>
      </c>
      <c r="T138" s="59">
        <f t="shared" si="55"/>
        <v>2</v>
      </c>
      <c r="U138" s="61">
        <f t="shared" si="55"/>
        <v>1</v>
      </c>
      <c r="V138" s="59">
        <f t="shared" si="55"/>
        <v>6</v>
      </c>
      <c r="W138" s="61">
        <f t="shared" si="55"/>
        <v>0</v>
      </c>
      <c r="X138" s="59">
        <f t="shared" si="55"/>
        <v>0</v>
      </c>
      <c r="Y138" s="61">
        <f t="shared" si="55"/>
        <v>5</v>
      </c>
      <c r="Z138" s="59">
        <f t="shared" si="55"/>
        <v>0</v>
      </c>
      <c r="AA138" s="61">
        <f t="shared" si="55"/>
        <v>1</v>
      </c>
      <c r="AB138" s="59">
        <f t="shared" si="55"/>
        <v>1</v>
      </c>
      <c r="AC138" s="61">
        <f t="shared" si="55"/>
        <v>1</v>
      </c>
      <c r="AD138" s="59">
        <f t="shared" si="55"/>
        <v>0</v>
      </c>
      <c r="AE138" s="61">
        <f t="shared" si="55"/>
        <v>2</v>
      </c>
      <c r="AF138" s="59">
        <f t="shared" si="55"/>
        <v>0</v>
      </c>
      <c r="AG138" s="61">
        <f t="shared" si="55"/>
        <v>0</v>
      </c>
      <c r="AH138" s="59">
        <f t="shared" si="55"/>
        <v>1</v>
      </c>
      <c r="AI138" s="61">
        <f t="shared" si="55"/>
        <v>0</v>
      </c>
      <c r="AJ138" s="59">
        <f t="shared" si="55"/>
        <v>0</v>
      </c>
      <c r="AK138" s="61">
        <f t="shared" si="55"/>
        <v>0</v>
      </c>
      <c r="AL138" s="62">
        <f t="shared" si="55"/>
        <v>0</v>
      </c>
      <c r="AM138" s="63">
        <f t="shared" si="55"/>
        <v>0</v>
      </c>
      <c r="AN138" s="64">
        <f t="shared" si="55"/>
        <v>74</v>
      </c>
      <c r="AO138" s="65">
        <f t="shared" si="55"/>
        <v>0</v>
      </c>
      <c r="AP138" s="65">
        <f>SUM(AP135:AP137)</f>
        <v>0</v>
      </c>
      <c r="AQ138" s="65">
        <f t="shared" si="55"/>
        <v>0</v>
      </c>
      <c r="AR138" s="60">
        <f t="shared" si="55"/>
        <v>0</v>
      </c>
    </row>
    <row r="139" spans="1:93" s="11" customFormat="1" ht="18" customHeight="1" x14ac:dyDescent="0.2">
      <c r="A139" s="533" t="s">
        <v>169</v>
      </c>
      <c r="B139" s="533"/>
      <c r="C139" s="533"/>
      <c r="D139" s="533"/>
      <c r="E139" s="533"/>
      <c r="F139" s="533"/>
      <c r="G139" s="533"/>
      <c r="H139" s="522"/>
      <c r="I139" s="10"/>
    </row>
    <row r="140" spans="1:93" ht="15" customHeight="1" x14ac:dyDescent="0.25">
      <c r="A140" s="752" t="s">
        <v>170</v>
      </c>
      <c r="B140" s="767" t="s">
        <v>171</v>
      </c>
      <c r="C140" s="831"/>
      <c r="D140" s="831"/>
      <c r="E140" s="831"/>
      <c r="F140" s="768"/>
      <c r="G140" s="839" t="s">
        <v>172</v>
      </c>
      <c r="H140" s="842" t="s">
        <v>173</v>
      </c>
      <c r="I140" s="829"/>
    </row>
    <row r="141" spans="1:93" ht="15" customHeight="1" x14ac:dyDescent="0.25">
      <c r="A141" s="753"/>
      <c r="B141" s="783" t="s">
        <v>48</v>
      </c>
      <c r="C141" s="767" t="s">
        <v>174</v>
      </c>
      <c r="D141" s="831"/>
      <c r="E141" s="831"/>
      <c r="F141" s="768"/>
      <c r="G141" s="840"/>
      <c r="H141" s="976"/>
      <c r="I141" s="829"/>
    </row>
    <row r="142" spans="1:93" ht="31.5" x14ac:dyDescent="0.25">
      <c r="A142" s="1070"/>
      <c r="B142" s="1077"/>
      <c r="C142" s="15" t="s">
        <v>175</v>
      </c>
      <c r="D142" s="160" t="s">
        <v>176</v>
      </c>
      <c r="E142" s="106" t="s">
        <v>177</v>
      </c>
      <c r="F142" s="293" t="s">
        <v>178</v>
      </c>
      <c r="G142" s="1076"/>
      <c r="H142" s="309" t="s">
        <v>179</v>
      </c>
      <c r="I142" s="107" t="s">
        <v>172</v>
      </c>
    </row>
    <row r="143" spans="1:93" ht="15" customHeight="1" x14ac:dyDescent="0.25">
      <c r="A143" s="310" t="s">
        <v>180</v>
      </c>
      <c r="B143" s="311">
        <f>SUM(C143:F143)+H143</f>
        <v>0</v>
      </c>
      <c r="C143" s="35"/>
      <c r="D143" s="42"/>
      <c r="E143" s="41"/>
      <c r="F143" s="37"/>
      <c r="G143" s="38"/>
      <c r="H143" s="40">
        <v>0</v>
      </c>
      <c r="I143" s="36"/>
    </row>
    <row r="144" spans="1:93" ht="15" customHeight="1" x14ac:dyDescent="0.25">
      <c r="A144" s="310" t="s">
        <v>16</v>
      </c>
      <c r="B144" s="311">
        <f t="shared" ref="B144:B148" si="56">SUM(C144:F144)+H144</f>
        <v>3</v>
      </c>
      <c r="C144" s="35"/>
      <c r="D144" s="42"/>
      <c r="E144" s="41"/>
      <c r="F144" s="37"/>
      <c r="G144" s="38"/>
      <c r="H144" s="40">
        <v>3</v>
      </c>
      <c r="I144" s="36"/>
    </row>
    <row r="145" spans="1:95" ht="15" customHeight="1" x14ac:dyDescent="0.25">
      <c r="A145" s="312" t="s">
        <v>17</v>
      </c>
      <c r="B145" s="311">
        <f>SUM(C145:F145)+H145</f>
        <v>5</v>
      </c>
      <c r="C145" s="35"/>
      <c r="D145" s="42"/>
      <c r="E145" s="41"/>
      <c r="F145" s="37"/>
      <c r="G145" s="38"/>
      <c r="H145" s="40">
        <v>5</v>
      </c>
      <c r="I145" s="36"/>
    </row>
    <row r="146" spans="1:95" ht="15" customHeight="1" x14ac:dyDescent="0.25">
      <c r="A146" s="312" t="s">
        <v>18</v>
      </c>
      <c r="B146" s="311">
        <f t="shared" si="56"/>
        <v>7</v>
      </c>
      <c r="C146" s="35"/>
      <c r="D146" s="42"/>
      <c r="E146" s="41"/>
      <c r="F146" s="37"/>
      <c r="G146" s="38"/>
      <c r="H146" s="40">
        <v>7</v>
      </c>
      <c r="I146" s="36"/>
    </row>
    <row r="147" spans="1:95" ht="15" customHeight="1" x14ac:dyDescent="0.25">
      <c r="A147" s="310" t="s">
        <v>19</v>
      </c>
      <c r="B147" s="311">
        <f>SUM(C147:F147)+H147</f>
        <v>0</v>
      </c>
      <c r="C147" s="35"/>
      <c r="D147" s="42"/>
      <c r="E147" s="41"/>
      <c r="F147" s="37"/>
      <c r="G147" s="38"/>
      <c r="H147" s="40">
        <v>0</v>
      </c>
      <c r="I147" s="36"/>
    </row>
    <row r="148" spans="1:95" ht="15" customHeight="1" x14ac:dyDescent="0.25">
      <c r="A148" s="310" t="s">
        <v>181</v>
      </c>
      <c r="B148" s="311">
        <f t="shared" si="56"/>
        <v>3</v>
      </c>
      <c r="C148" s="35"/>
      <c r="D148" s="42"/>
      <c r="E148" s="41"/>
      <c r="F148" s="37"/>
      <c r="G148" s="38"/>
      <c r="H148" s="40">
        <v>3</v>
      </c>
      <c r="I148" s="36"/>
    </row>
    <row r="149" spans="1:95" ht="15" customHeight="1" x14ac:dyDescent="0.25">
      <c r="A149" s="313" t="s">
        <v>182</v>
      </c>
      <c r="B149" s="314">
        <f>SUM(C149:F149)+H149</f>
        <v>0</v>
      </c>
      <c r="C149" s="46"/>
      <c r="D149" s="53"/>
      <c r="E149" s="52"/>
      <c r="F149" s="48"/>
      <c r="G149" s="49"/>
      <c r="H149" s="51">
        <v>0</v>
      </c>
      <c r="I149" s="47"/>
    </row>
    <row r="150" spans="1:95" ht="15" customHeight="1" x14ac:dyDescent="0.25">
      <c r="A150" s="639" t="s">
        <v>31</v>
      </c>
      <c r="B150" s="316">
        <f>SUM(C150:F150)+H150</f>
        <v>0</v>
      </c>
      <c r="C150" s="95"/>
      <c r="D150" s="102"/>
      <c r="E150" s="101"/>
      <c r="F150" s="96"/>
      <c r="G150" s="98"/>
      <c r="H150" s="100">
        <v>0</v>
      </c>
      <c r="I150" s="97"/>
    </row>
    <row r="151" spans="1:95" ht="18" customHeight="1" x14ac:dyDescent="0.25">
      <c r="A151" s="1" t="s">
        <v>183</v>
      </c>
    </row>
    <row r="152" spans="1:95" s="11" customFormat="1" ht="18" customHeight="1" x14ac:dyDescent="0.2">
      <c r="A152" s="535" t="s">
        <v>184</v>
      </c>
      <c r="B152" s="8"/>
      <c r="C152" s="8"/>
    </row>
    <row r="153" spans="1:95" ht="21" x14ac:dyDescent="0.25">
      <c r="A153" s="318" t="s">
        <v>185</v>
      </c>
      <c r="B153" s="319" t="s">
        <v>186</v>
      </c>
      <c r="C153" s="319" t="s">
        <v>187</v>
      </c>
    </row>
    <row r="154" spans="1:95" ht="21" x14ac:dyDescent="0.25">
      <c r="A154" s="320" t="s">
        <v>188</v>
      </c>
      <c r="B154" s="36"/>
      <c r="C154" s="146"/>
    </row>
    <row r="155" spans="1:95" x14ac:dyDescent="0.25">
      <c r="A155" s="321" t="s">
        <v>189</v>
      </c>
      <c r="B155" s="97"/>
      <c r="C155" s="117"/>
    </row>
    <row r="156" spans="1:95" s="11" customFormat="1" ht="18" customHeight="1" x14ac:dyDescent="0.2">
      <c r="A156" s="973" t="s">
        <v>190</v>
      </c>
      <c r="B156" s="973"/>
      <c r="C156" s="973"/>
      <c r="D156" s="973"/>
      <c r="E156" s="973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10"/>
      <c r="Q156" s="10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</row>
    <row r="157" spans="1:95" x14ac:dyDescent="0.25">
      <c r="A157" s="752" t="s">
        <v>3</v>
      </c>
      <c r="B157" s="752" t="s">
        <v>4</v>
      </c>
      <c r="C157" s="755" t="s">
        <v>191</v>
      </c>
      <c r="D157" s="756"/>
      <c r="E157" s="757"/>
      <c r="F157" s="829" t="s">
        <v>6</v>
      </c>
      <c r="G157" s="829"/>
      <c r="H157" s="829"/>
      <c r="I157" s="829"/>
      <c r="J157" s="829"/>
      <c r="K157" s="829"/>
      <c r="L157" s="829"/>
      <c r="M157" s="835"/>
      <c r="N157" s="764" t="s">
        <v>192</v>
      </c>
      <c r="O157" s="776" t="s">
        <v>193</v>
      </c>
      <c r="P157" s="776" t="s">
        <v>194</v>
      </c>
      <c r="Q157" s="850" t="s">
        <v>195</v>
      </c>
      <c r="R157" s="764" t="s">
        <v>7</v>
      </c>
      <c r="S157" s="776" t="s">
        <v>9</v>
      </c>
      <c r="T157" s="776" t="s">
        <v>196</v>
      </c>
      <c r="U157" s="776" t="s">
        <v>10</v>
      </c>
      <c r="V157" s="757" t="s">
        <v>11</v>
      </c>
      <c r="W157" s="761" t="s">
        <v>197</v>
      </c>
      <c r="X157" s="775"/>
    </row>
    <row r="158" spans="1:95" x14ac:dyDescent="0.25">
      <c r="A158" s="753"/>
      <c r="B158" s="753"/>
      <c r="C158" s="1071"/>
      <c r="D158" s="970"/>
      <c r="E158" s="1057"/>
      <c r="F158" s="829" t="s">
        <v>198</v>
      </c>
      <c r="G158" s="829"/>
      <c r="H158" s="829" t="s">
        <v>199</v>
      </c>
      <c r="I158" s="829"/>
      <c r="J158" s="829" t="s">
        <v>200</v>
      </c>
      <c r="K158" s="829"/>
      <c r="L158" s="829" t="s">
        <v>201</v>
      </c>
      <c r="M158" s="835"/>
      <c r="N158" s="765"/>
      <c r="O158" s="777"/>
      <c r="P158" s="777"/>
      <c r="Q158" s="851"/>
      <c r="R158" s="765"/>
      <c r="S158" s="777"/>
      <c r="T158" s="777"/>
      <c r="U158" s="777"/>
      <c r="V158" s="779"/>
      <c r="W158" s="848" t="s">
        <v>32</v>
      </c>
      <c r="X158" s="757" t="s">
        <v>33</v>
      </c>
    </row>
    <row r="159" spans="1:95" ht="23.25" customHeight="1" x14ac:dyDescent="0.25">
      <c r="A159" s="1070"/>
      <c r="B159" s="1070"/>
      <c r="C159" s="12" t="s">
        <v>34</v>
      </c>
      <c r="D159" s="13" t="s">
        <v>35</v>
      </c>
      <c r="E159" s="14" t="s">
        <v>36</v>
      </c>
      <c r="F159" s="15" t="s">
        <v>35</v>
      </c>
      <c r="G159" s="107" t="s">
        <v>36</v>
      </c>
      <c r="H159" s="15" t="s">
        <v>35</v>
      </c>
      <c r="I159" s="107" t="s">
        <v>36</v>
      </c>
      <c r="J159" s="15" t="s">
        <v>35</v>
      </c>
      <c r="K159" s="107" t="s">
        <v>36</v>
      </c>
      <c r="L159" s="15" t="s">
        <v>35</v>
      </c>
      <c r="M159" s="109" t="s">
        <v>36</v>
      </c>
      <c r="N159" s="766"/>
      <c r="O159" s="778"/>
      <c r="P159" s="778"/>
      <c r="Q159" s="1080"/>
      <c r="R159" s="766"/>
      <c r="S159" s="778"/>
      <c r="T159" s="778"/>
      <c r="U159" s="778"/>
      <c r="V159" s="1057"/>
      <c r="W159" s="1079"/>
      <c r="X159" s="1057"/>
    </row>
    <row r="160" spans="1:95" x14ac:dyDescent="0.25">
      <c r="A160" s="845" t="s">
        <v>202</v>
      </c>
      <c r="B160" s="17" t="s">
        <v>38</v>
      </c>
      <c r="C160" s="18">
        <f>SUM(D160:E160)</f>
        <v>0</v>
      </c>
      <c r="D160" s="19">
        <f>SUM(F160+H160+J160+L160)</f>
        <v>0</v>
      </c>
      <c r="E160" s="322">
        <f>SUM(G160+I160+K160+M160)</f>
        <v>0</v>
      </c>
      <c r="F160" s="21"/>
      <c r="G160" s="28"/>
      <c r="H160" s="21"/>
      <c r="I160" s="28"/>
      <c r="J160" s="21"/>
      <c r="K160" s="28"/>
      <c r="L160" s="21"/>
      <c r="M160" s="323"/>
      <c r="N160" s="26"/>
      <c r="O160" s="27"/>
      <c r="P160" s="27"/>
      <c r="Q160" s="323"/>
      <c r="R160" s="26"/>
      <c r="S160" s="27"/>
      <c r="T160" s="27"/>
      <c r="U160" s="27"/>
      <c r="V160" s="22"/>
      <c r="W160" s="21"/>
      <c r="X160" s="22"/>
      <c r="Y160" t="str">
        <f>CA160&amp;CB160&amp;CC160&amp;CD160&amp;CE160&amp;CF160&amp;CG160</f>
        <v/>
      </c>
      <c r="CA160" s="29" t="str">
        <f>IF(AND($C160&gt;0,R160="")," * No olvide digitar la variable Beneficiarios. Digite cero si no tiene.",IF(R160&gt;$C160," * La variable Beneficiarios no puede ser mayor al Total Ambos Sexos.",""))</f>
        <v/>
      </c>
      <c r="CB160" s="29" t="str">
        <f>IF(AND($C160&gt;0,S160="")," * No olvide digitar la variable Niños, Niñas, Adolescentes y Jóvenes Mejor Niñez. Digite cero si no tiene.",IF(S160&gt;$C160," * La variable Niños, Niñas, Adolescentes y Jóvenes Mejor Niñez no puede ser mayor al Total Ambos Sexos.",""))</f>
        <v/>
      </c>
      <c r="CC160" s="29" t="str">
        <f>IF(AND($C160&gt;0,T160="")," * No olvide digitar la variable Niños, Niñas, Adolescentes y Jóvenes SENAME. Digite cero si no tiene.",IF(T160&gt;$C160," * La variable Niños, Niñas, Adolescentes y Jóvenes SENAME no puede ser mayor al Total Ambos Sexos.",""))</f>
        <v/>
      </c>
      <c r="CD160" s="29" t="str">
        <f>IF(AND($C160&gt;0,U160="")," * No olvide digitar la variable Pueblos Originarios. Digite cero si no tiene.",IF(U160&gt;$C160," * La variable Pueblos Originarios no puede ser mayor al Total Ambos Sexos.",""))</f>
        <v/>
      </c>
      <c r="CE160" s="29" t="str">
        <f>IF(AND($C160&gt;0,V160="")," * No olvide digitar la variable Migrantes. Digite cero si no tiene.",IF(V160&gt;$C160," * La variable Migrantes no puede ser mayor al Total Ambos Sexos.",""))</f>
        <v/>
      </c>
      <c r="CF160" s="29" t="str">
        <f>IF(AND($E160&gt;0,OR(W160=""))," * No olvide digitar la variable Trans (Masculino). Digite cero si no tiene.",IF((W160)&gt;$E160," * La variable Trans (Masculino) no puede ser mayor al Total Mujeres.",""))</f>
        <v/>
      </c>
      <c r="CG160" s="29" t="str">
        <f>IF(AND($D160&gt;0,OR(X160=""))," * No olvide digitar la variable Trans (Femenino). Digite cero si no tiene.",IF((X160)&gt;$D160," * La variable Trans (Femenino) no puede ser mayor al Total Hombres.",""))</f>
        <v/>
      </c>
      <c r="CK160" s="30">
        <f>IF(AND(C160&gt;0,R160=""),1,IF(R160&gt;C160,1,0))</f>
        <v>0</v>
      </c>
      <c r="CL160" s="30">
        <f>IF(AND(C160&gt;0,S160=""),1,IF(S160&gt;C160,1,0))</f>
        <v>0</v>
      </c>
      <c r="CM160" s="30">
        <f>IF(AND(C160&gt;0,T160=""),1,IF(T160&gt;C160,1,0))</f>
        <v>0</v>
      </c>
      <c r="CN160" s="30">
        <f>IF(AND(C160&gt;0,U160=""),1,IF(U160&gt;C160,1,0))</f>
        <v>0</v>
      </c>
      <c r="CO160" s="30">
        <f>IF(AND(C160&gt;0,V160=""),1,IF(V160&gt;C160,1,0))</f>
        <v>0</v>
      </c>
      <c r="CP160" s="30">
        <f>IF(AND(E160&gt;0,OR(W160="")),1,IF((W160)&gt;E160,1,0))</f>
        <v>0</v>
      </c>
      <c r="CQ160" s="30">
        <f>IF(AND(D160&gt;0,OR(X160="")),1,IF((X160)&gt;D160,1,0))</f>
        <v>0</v>
      </c>
    </row>
    <row r="161" spans="1:95" x14ac:dyDescent="0.25">
      <c r="A161" s="845"/>
      <c r="B161" s="31" t="s">
        <v>203</v>
      </c>
      <c r="C161" s="32">
        <f t="shared" ref="C161:C162" si="57">SUM(D161:E161)</f>
        <v>0</v>
      </c>
      <c r="D161" s="33">
        <f>SUM(F161+H161+J161+L161)</f>
        <v>0</v>
      </c>
      <c r="E161" s="324">
        <f t="shared" ref="E161:E162" si="58">SUM(G161+I161+K161+M161)</f>
        <v>0</v>
      </c>
      <c r="F161" s="35"/>
      <c r="G161" s="42"/>
      <c r="H161" s="35"/>
      <c r="I161" s="42"/>
      <c r="J161" s="35"/>
      <c r="K161" s="42"/>
      <c r="L161" s="35"/>
      <c r="M161" s="325"/>
      <c r="N161" s="40"/>
      <c r="O161" s="41"/>
      <c r="P161" s="41"/>
      <c r="Q161" s="325"/>
      <c r="R161" s="40"/>
      <c r="S161" s="41"/>
      <c r="T161" s="41"/>
      <c r="U161" s="41"/>
      <c r="V161" s="36"/>
      <c r="W161" s="35"/>
      <c r="X161" s="36"/>
      <c r="Y161" t="str">
        <f>CA161&amp;CB161&amp;CC161&amp;CD161&amp;CE161&amp;CF161&amp;CG161</f>
        <v/>
      </c>
      <c r="CA161" s="29" t="str">
        <f t="shared" ref="CA161:CA162" si="59">IF(AND($C161&gt;0,R161="")," * No olvide digitar la variable Beneficiarios. Digite cero si no tiene.",IF(R161&gt;$C161," * La variable Beneficiarios no puede ser mayor al Total Ambos Sexos.",""))</f>
        <v/>
      </c>
      <c r="CB161" s="29" t="str">
        <f t="shared" ref="CB161:CB162" si="60">IF(AND($C161&gt;0,S161="")," * No olvide digitar la variable Niños, Niñas, Adolescentes y Jóvenes Mejor Niñez. Digite cero si no tiene.",IF(S161&gt;$C161," * La variable Niños, Niñas, Adolescentes y Jóvenes Mejor Niñez no puede ser mayor al Total Ambos Sexos.",""))</f>
        <v/>
      </c>
      <c r="CC161" s="29" t="str">
        <f t="shared" ref="CC161:CC162" si="61">IF(AND($C161&gt;0,T161="")," * No olvide digitar la variable Niños, Niñas, Adolescentes y Jóvenes SENAME. Digite cero si no tiene.",IF(T161&gt;$C161," * La variable Niños, Niñas, Adolescentes y Jóvenes SENAME no puede ser mayor al Total Ambos Sexos.",""))</f>
        <v/>
      </c>
      <c r="CD161" s="29" t="str">
        <f t="shared" ref="CD161:CD162" si="62">IF(AND($C161&gt;0,U161="")," * No olvide digitar la variable Pueblos Originarios. Digite cero si no tiene.",IF(U161&gt;$C161," * La variable Pueblos Originarios no puede ser mayor al Total Ambos Sexos.",""))</f>
        <v/>
      </c>
      <c r="CE161" s="29" t="str">
        <f t="shared" ref="CE161:CE162" si="63">IF(AND($C161&gt;0,V161="")," * No olvide digitar la variable Migrantes. Digite cero si no tiene.",IF(V161&gt;$C161," * La variable Migrantes no puede ser mayor al Total Ambos Sexos.",""))</f>
        <v/>
      </c>
      <c r="CF161" s="29" t="str">
        <f t="shared" ref="CF161:CF162" si="64">IF(AND($E161&gt;0,OR(W161=""))," * No olvide digitar la variable Trans (Masculino). Digite cero si no tiene.",IF((W161)&gt;$E161," * La variable Trans (Masculino) no puede ser mayor al Total Mujeres.",""))</f>
        <v/>
      </c>
      <c r="CG161" s="29" t="str">
        <f t="shared" ref="CG161:CG162" si="65">IF(AND($D161&gt;0,OR(X161=""))," * No olvide digitar la variable Trans (Femenino). Digite cero si no tiene.",IF((X161)&gt;$D161," * La variable Trans (Femenino) no puede ser mayor al Total Hombres.",""))</f>
        <v/>
      </c>
      <c r="CK161" s="30">
        <f>IF(AND(C161&gt;0,R161=""),1,IF(R161&gt;C161,1,0))</f>
        <v>0</v>
      </c>
      <c r="CL161" s="30">
        <f>IF(AND(C161&gt;0,S161=""),1,IF(S161&gt;C161,1,0))</f>
        <v>0</v>
      </c>
      <c r="CM161" s="30">
        <f>IF(AND(C161&gt;0,T161=""),1,IF(T161&gt;C161,1,0))</f>
        <v>0</v>
      </c>
      <c r="CN161" s="30">
        <f>IF(AND(C161&gt;0,U161=""),1,IF(U161&gt;C161,1,0))</f>
        <v>0</v>
      </c>
      <c r="CO161" s="30">
        <f>IF(AND(C161&gt;0,V161=""),1,IF(V161&gt;C161,1,0))</f>
        <v>0</v>
      </c>
      <c r="CP161" s="30">
        <f>IF(AND(E161&gt;0,OR(W161="")),1,IF((W161)&gt;E161,1,0))</f>
        <v>0</v>
      </c>
      <c r="CQ161" s="30">
        <f>IF(AND(D161&gt;0,OR(X161="")),1,IF((X161)&gt;D161,1,0))</f>
        <v>0</v>
      </c>
    </row>
    <row r="162" spans="1:95" x14ac:dyDescent="0.25">
      <c r="A162" s="845"/>
      <c r="B162" s="31" t="s">
        <v>176</v>
      </c>
      <c r="C162" s="186">
        <f t="shared" si="57"/>
        <v>0</v>
      </c>
      <c r="D162" s="54">
        <f>SUM(F162+H162+J162+L162)</f>
        <v>0</v>
      </c>
      <c r="E162" s="326">
        <f t="shared" si="58"/>
        <v>0</v>
      </c>
      <c r="F162" s="35"/>
      <c r="G162" s="42"/>
      <c r="H162" s="35"/>
      <c r="I162" s="42"/>
      <c r="J162" s="35"/>
      <c r="K162" s="42"/>
      <c r="L162" s="35"/>
      <c r="M162" s="325"/>
      <c r="N162" s="40"/>
      <c r="O162" s="41"/>
      <c r="P162" s="41"/>
      <c r="Q162" s="325"/>
      <c r="R162" s="40"/>
      <c r="S162" s="41"/>
      <c r="T162" s="41"/>
      <c r="U162" s="41"/>
      <c r="V162" s="36"/>
      <c r="W162" s="35"/>
      <c r="X162" s="36"/>
      <c r="Y162" t="str">
        <f>CA162&amp;CB162&amp;CC162&amp;CD162&amp;CE162&amp;CF162&amp;CG162</f>
        <v/>
      </c>
      <c r="CA162" s="29" t="str">
        <f t="shared" si="59"/>
        <v/>
      </c>
      <c r="CB162" s="29" t="str">
        <f t="shared" si="60"/>
        <v/>
      </c>
      <c r="CC162" s="29" t="str">
        <f t="shared" si="61"/>
        <v/>
      </c>
      <c r="CD162" s="29" t="str">
        <f t="shared" si="62"/>
        <v/>
      </c>
      <c r="CE162" s="29" t="str">
        <f t="shared" si="63"/>
        <v/>
      </c>
      <c r="CF162" s="29" t="str">
        <f t="shared" si="64"/>
        <v/>
      </c>
      <c r="CG162" s="29" t="str">
        <f t="shared" si="65"/>
        <v/>
      </c>
      <c r="CK162" s="30">
        <f>IF(AND(C162&gt;0,R162=""),1,IF(R162&gt;C162,1,0))</f>
        <v>0</v>
      </c>
      <c r="CL162" s="30">
        <f>IF(AND(C162&gt;0,S162=""),1,IF(S162&gt;C162,1,0))</f>
        <v>0</v>
      </c>
      <c r="CM162" s="30">
        <f>IF(AND(C162&gt;0,T162=""),1,IF(T162&gt;C162,1,0))</f>
        <v>0</v>
      </c>
      <c r="CN162" s="30">
        <f>IF(AND(C162&gt;0,U162=""),1,IF(U162&gt;C162,1,0))</f>
        <v>0</v>
      </c>
      <c r="CO162" s="30">
        <f>IF(AND(C162&gt;0,V162=""),1,IF(V162&gt;C162,1,0))</f>
        <v>0</v>
      </c>
      <c r="CP162" s="30">
        <f>IF(AND(E162&gt;0,OR(W162="")),1,IF((W162)&gt;E162,1,0))</f>
        <v>0</v>
      </c>
      <c r="CQ162" s="30">
        <f>IF(AND(D162&gt;0,OR(X162="")),1,IF((X162)&gt;D162,1,0))</f>
        <v>0</v>
      </c>
    </row>
    <row r="163" spans="1:95" x14ac:dyDescent="0.25">
      <c r="A163" s="640"/>
      <c r="B163" s="55" t="s">
        <v>48</v>
      </c>
      <c r="C163" s="56">
        <f>SUM(C160:C162)</f>
        <v>0</v>
      </c>
      <c r="D163" s="57">
        <f t="shared" ref="D163:Q163" si="66">SUM(D160:D162)</f>
        <v>0</v>
      </c>
      <c r="E163" s="328">
        <f t="shared" si="66"/>
        <v>0</v>
      </c>
      <c r="F163" s="59">
        <f t="shared" si="66"/>
        <v>0</v>
      </c>
      <c r="G163" s="66">
        <f t="shared" si="66"/>
        <v>0</v>
      </c>
      <c r="H163" s="59">
        <f t="shared" si="66"/>
        <v>0</v>
      </c>
      <c r="I163" s="66">
        <f t="shared" si="66"/>
        <v>0</v>
      </c>
      <c r="J163" s="59">
        <f t="shared" si="66"/>
        <v>0</v>
      </c>
      <c r="K163" s="66">
        <f t="shared" si="66"/>
        <v>0</v>
      </c>
      <c r="L163" s="59">
        <f t="shared" si="66"/>
        <v>0</v>
      </c>
      <c r="M163" s="123">
        <f t="shared" si="66"/>
        <v>0</v>
      </c>
      <c r="N163" s="64">
        <f t="shared" si="66"/>
        <v>0</v>
      </c>
      <c r="O163" s="65">
        <f t="shared" si="66"/>
        <v>0</v>
      </c>
      <c r="P163" s="65">
        <f t="shared" si="66"/>
        <v>0</v>
      </c>
      <c r="Q163" s="123">
        <f t="shared" si="66"/>
        <v>0</v>
      </c>
      <c r="R163" s="64">
        <f>SUM(R160:R162)</f>
        <v>0</v>
      </c>
      <c r="S163" s="65">
        <f t="shared" ref="S163:X163" si="67">SUM(S160:S162)</f>
        <v>0</v>
      </c>
      <c r="T163" s="65">
        <f t="shared" si="67"/>
        <v>0</v>
      </c>
      <c r="U163" s="65">
        <f t="shared" si="67"/>
        <v>0</v>
      </c>
      <c r="V163" s="60">
        <f t="shared" si="67"/>
        <v>0</v>
      </c>
      <c r="W163" s="59">
        <f t="shared" si="67"/>
        <v>0</v>
      </c>
      <c r="X163" s="60">
        <f t="shared" si="67"/>
        <v>0</v>
      </c>
    </row>
    <row r="164" spans="1:95" x14ac:dyDescent="0.25">
      <c r="A164" s="845" t="s">
        <v>204</v>
      </c>
      <c r="B164" s="17" t="s">
        <v>38</v>
      </c>
      <c r="C164" s="283">
        <f>SUM(D164:E164)</f>
        <v>0</v>
      </c>
      <c r="D164" s="329">
        <f>SUM(F164+H164+J164+L164)</f>
        <v>0</v>
      </c>
      <c r="E164" s="330">
        <f>SUM(G164+I164+K164+M164)</f>
        <v>0</v>
      </c>
      <c r="F164" s="21"/>
      <c r="G164" s="28"/>
      <c r="H164" s="21"/>
      <c r="I164" s="28"/>
      <c r="J164" s="21"/>
      <c r="K164" s="28"/>
      <c r="L164" s="21"/>
      <c r="M164" s="323"/>
      <c r="N164" s="40"/>
      <c r="O164" s="41"/>
      <c r="P164" s="41"/>
      <c r="Q164" s="325"/>
      <c r="R164" s="40"/>
      <c r="S164" s="41"/>
      <c r="T164" s="41"/>
      <c r="U164" s="41"/>
      <c r="V164" s="36"/>
      <c r="W164" s="35"/>
      <c r="X164" s="36"/>
      <c r="Y164" t="str">
        <f>CA164&amp;CB164&amp;CC164&amp;CD164&amp;CE164&amp;CF164&amp;CG164</f>
        <v/>
      </c>
      <c r="CA164" s="29" t="str">
        <f t="shared" ref="CA164:CA166" si="68">IF(AND($C164&gt;0,R164="")," * No olvide digitar la variable Beneficiarios. Digite cero si no tiene.",IF(R164&gt;$C164," * La variable Beneficiarios no puede ser mayor al Total Ambos Sexos.",""))</f>
        <v/>
      </c>
      <c r="CB164" s="29" t="str">
        <f t="shared" ref="CB164:CB166" si="69">IF(AND($C164&gt;0,S164="")," * No olvide digitar la variable Niños, Niñas, Adolescentes y Jóvenes Mejor Niñez. Digite cero si no tiene.",IF(S164&gt;$C164," * La variable Niños, Niñas, Adolescentes y Jóvenes Mejor Niñez no puede ser mayor al Total Ambos Sexos.",""))</f>
        <v/>
      </c>
      <c r="CC164" s="29" t="str">
        <f t="shared" ref="CC164:CC166" si="70">IF(AND($C164&gt;0,T164="")," * No olvide digitar la variable Niños, Niñas, Adolescentes y Jóvenes SENAME. Digite cero si no tiene.",IF(T164&gt;$C164," * La variable Niños, Niñas, Adolescentes y Jóvenes SENAME no puede ser mayor al Total Ambos Sexos.",""))</f>
        <v/>
      </c>
      <c r="CD164" s="29" t="str">
        <f t="shared" ref="CD164:CD166" si="71">IF(AND($C164&gt;0,U164="")," * No olvide digitar la variable Pueblos Originarios. Digite cero si no tiene.",IF(U164&gt;$C164," * La variable Pueblos Originarios no puede ser mayor al Total Ambos Sexos.",""))</f>
        <v/>
      </c>
      <c r="CE164" s="29" t="str">
        <f t="shared" ref="CE164:CE166" si="72">IF(AND($C164&gt;0,V164="")," * No olvide digitar la variable Migrantes. Digite cero si no tiene.",IF(V164&gt;$C164," * La variable Migrantes no puede ser mayor al Total Ambos Sexos.",""))</f>
        <v/>
      </c>
      <c r="CF164" s="29" t="str">
        <f t="shared" ref="CF164:CF166" si="73">IF(AND($E164&gt;0,OR(W164=""))," * No olvide digitar la variable Trans (Masculino). Digite cero si no tiene.",IF((W164)&gt;$E164," * La variable Trans (Masculino) no puede ser mayor al Total Mujeres.",""))</f>
        <v/>
      </c>
      <c r="CG164" s="29" t="str">
        <f t="shared" ref="CG164:CG166" si="74">IF(AND($D164&gt;0,OR(X164=""))," * No olvide digitar la variable Trans (Femenino). Digite cero si no tiene.",IF((X164)&gt;$D164," * La variable Trans (Femenino) no puede ser mayor al Total Hombres.",""))</f>
        <v/>
      </c>
      <c r="CK164" s="30">
        <f>IF(AND(C164&gt;0,R164=""),1,IF(R164&gt;C164,1,0))</f>
        <v>0</v>
      </c>
      <c r="CL164" s="30">
        <f>IF(AND(C164&gt;0,S164=""),1,IF(S164&gt;C164,1,0))</f>
        <v>0</v>
      </c>
      <c r="CM164" s="30">
        <f>IF(AND(C164&gt;0,T164=""),1,IF(T164&gt;C164,1,0))</f>
        <v>0</v>
      </c>
      <c r="CN164" s="30">
        <f>IF(AND(C164&gt;0,U164=""),1,IF(U164&gt;C164,1,0))</f>
        <v>0</v>
      </c>
      <c r="CO164" s="30">
        <f>IF(AND(C164&gt;0,V164=""),1,IF(V164&gt;C164,1,0))</f>
        <v>0</v>
      </c>
      <c r="CP164" s="30">
        <f>IF(AND(E164&gt;0,OR(W164="")),1,IF((W164)&gt;E164,1,0))</f>
        <v>0</v>
      </c>
      <c r="CQ164" s="30">
        <f>IF(AND(D164&gt;0,OR(X164="")),1,IF((X164)&gt;D164,1,0))</f>
        <v>0</v>
      </c>
    </row>
    <row r="165" spans="1:95" x14ac:dyDescent="0.25">
      <c r="A165" s="845"/>
      <c r="B165" s="31" t="s">
        <v>203</v>
      </c>
      <c r="C165" s="32">
        <f t="shared" ref="C165" si="75">SUM(D165:E165)</f>
        <v>0</v>
      </c>
      <c r="D165" s="33">
        <f>SUM(F165+H165+J165+L165)</f>
        <v>0</v>
      </c>
      <c r="E165" s="324">
        <f t="shared" ref="E165:E167" si="76">SUM(G165+I165+K165+M165)</f>
        <v>0</v>
      </c>
      <c r="F165" s="35"/>
      <c r="G165" s="42"/>
      <c r="H165" s="35"/>
      <c r="I165" s="42"/>
      <c r="J165" s="35"/>
      <c r="K165" s="42"/>
      <c r="L165" s="35"/>
      <c r="M165" s="325"/>
      <c r="N165" s="40"/>
      <c r="O165" s="41"/>
      <c r="P165" s="41"/>
      <c r="Q165" s="325"/>
      <c r="R165" s="40"/>
      <c r="S165" s="41"/>
      <c r="T165" s="41"/>
      <c r="U165" s="41"/>
      <c r="V165" s="36"/>
      <c r="W165" s="35"/>
      <c r="X165" s="36"/>
      <c r="Y165" t="str">
        <f>CA165&amp;CB165&amp;CC165&amp;CD165&amp;CE165&amp;CF165&amp;CG165</f>
        <v/>
      </c>
      <c r="CA165" s="29" t="str">
        <f t="shared" si="68"/>
        <v/>
      </c>
      <c r="CB165" s="29" t="str">
        <f t="shared" si="69"/>
        <v/>
      </c>
      <c r="CC165" s="29" t="str">
        <f t="shared" si="70"/>
        <v/>
      </c>
      <c r="CD165" s="29" t="str">
        <f t="shared" si="71"/>
        <v/>
      </c>
      <c r="CE165" s="29" t="str">
        <f t="shared" si="72"/>
        <v/>
      </c>
      <c r="CF165" s="29" t="str">
        <f t="shared" si="73"/>
        <v/>
      </c>
      <c r="CG165" s="29" t="str">
        <f t="shared" si="74"/>
        <v/>
      </c>
      <c r="CK165" s="30">
        <f>IF(AND(C165&gt;0,R165=""),1,IF(R165&gt;C165,1,0))</f>
        <v>0</v>
      </c>
      <c r="CL165" s="30">
        <f>IF(AND(C165&gt;0,S165=""),1,IF(S165&gt;C165,1,0))</f>
        <v>0</v>
      </c>
      <c r="CM165" s="30">
        <f>IF(AND(C165&gt;0,T165=""),1,IF(T165&gt;C165,1,0))</f>
        <v>0</v>
      </c>
      <c r="CN165" s="30">
        <f>IF(AND(C165&gt;0,U165=""),1,IF(U165&gt;C165,1,0))</f>
        <v>0</v>
      </c>
      <c r="CO165" s="30">
        <f>IF(AND(C165&gt;0,V165=""),1,IF(V165&gt;C165,1,0))</f>
        <v>0</v>
      </c>
      <c r="CP165" s="30">
        <f>IF(AND(E165&gt;0,OR(W165="")),1,IF((W165)&gt;E165,1,0))</f>
        <v>0</v>
      </c>
      <c r="CQ165" s="30">
        <f>IF(AND(D165&gt;0,OR(X165="")),1,IF((X165)&gt;D165,1,0))</f>
        <v>0</v>
      </c>
    </row>
    <row r="166" spans="1:95" x14ac:dyDescent="0.25">
      <c r="A166" s="845"/>
      <c r="B166" s="31" t="s">
        <v>176</v>
      </c>
      <c r="C166" s="186">
        <f>SUM(D166:E166)</f>
        <v>0</v>
      </c>
      <c r="D166" s="54">
        <f>SUM(F166+H166+J166+L166)</f>
        <v>0</v>
      </c>
      <c r="E166" s="326">
        <f t="shared" si="76"/>
        <v>0</v>
      </c>
      <c r="F166" s="35"/>
      <c r="G166" s="42"/>
      <c r="H166" s="35"/>
      <c r="I166" s="42"/>
      <c r="J166" s="35"/>
      <c r="K166" s="42"/>
      <c r="L166" s="35"/>
      <c r="M166" s="325"/>
      <c r="N166" s="40"/>
      <c r="O166" s="41"/>
      <c r="P166" s="41"/>
      <c r="Q166" s="325"/>
      <c r="R166" s="40"/>
      <c r="S166" s="41"/>
      <c r="T166" s="41"/>
      <c r="U166" s="41"/>
      <c r="V166" s="36"/>
      <c r="W166" s="35"/>
      <c r="X166" s="36"/>
      <c r="Y166" t="str">
        <f>CA166&amp;CB166&amp;CC166&amp;CD166&amp;CE166&amp;CF166&amp;CG166</f>
        <v/>
      </c>
      <c r="CA166" s="29" t="str">
        <f t="shared" si="68"/>
        <v/>
      </c>
      <c r="CB166" s="29" t="str">
        <f t="shared" si="69"/>
        <v/>
      </c>
      <c r="CC166" s="29" t="str">
        <f t="shared" si="70"/>
        <v/>
      </c>
      <c r="CD166" s="29" t="str">
        <f t="shared" si="71"/>
        <v/>
      </c>
      <c r="CE166" s="29" t="str">
        <f t="shared" si="72"/>
        <v/>
      </c>
      <c r="CF166" s="29" t="str">
        <f t="shared" si="73"/>
        <v/>
      </c>
      <c r="CG166" s="29" t="str">
        <f t="shared" si="74"/>
        <v/>
      </c>
      <c r="CK166" s="30">
        <f>IF(AND(C166&gt;0,R166=""),1,IF(R166&gt;C166,1,0))</f>
        <v>0</v>
      </c>
      <c r="CL166" s="30">
        <f>IF(AND(C166&gt;0,S166=""),1,IF(S166&gt;C166,1,0))</f>
        <v>0</v>
      </c>
      <c r="CM166" s="30">
        <f>IF(AND(C166&gt;0,T166=""),1,IF(T166&gt;C166,1,0))</f>
        <v>0</v>
      </c>
      <c r="CN166" s="30">
        <f>IF(AND(C166&gt;0,U166=""),1,IF(U166&gt;C166,1,0))</f>
        <v>0</v>
      </c>
      <c r="CO166" s="30">
        <f>IF(AND(C166&gt;0,V166=""),1,IF(V166&gt;C166,1,0))</f>
        <v>0</v>
      </c>
      <c r="CP166" s="30">
        <f>IF(AND(E166&gt;0,OR(W166="")),1,IF((W166)&gt;E166,1,0))</f>
        <v>0</v>
      </c>
      <c r="CQ166" s="30">
        <f>IF(AND(D166&gt;0,OR(X166="")),1,IF((X166)&gt;D166,1,0))</f>
        <v>0</v>
      </c>
    </row>
    <row r="167" spans="1:95" x14ac:dyDescent="0.25">
      <c r="A167" s="640"/>
      <c r="B167" s="55" t="s">
        <v>48</v>
      </c>
      <c r="C167" s="186">
        <f>SUM(D167:E167)</f>
        <v>0</v>
      </c>
      <c r="D167" s="54">
        <f>SUM(F167+H167+J167+L167)</f>
        <v>0</v>
      </c>
      <c r="E167" s="326">
        <f t="shared" si="76"/>
        <v>0</v>
      </c>
      <c r="F167" s="59">
        <f t="shared" ref="F167:Q167" si="77">SUM(F164:F166)</f>
        <v>0</v>
      </c>
      <c r="G167" s="66">
        <f t="shared" si="77"/>
        <v>0</v>
      </c>
      <c r="H167" s="59">
        <f t="shared" si="77"/>
        <v>0</v>
      </c>
      <c r="I167" s="66">
        <f t="shared" si="77"/>
        <v>0</v>
      </c>
      <c r="J167" s="59">
        <f t="shared" si="77"/>
        <v>0</v>
      </c>
      <c r="K167" s="66">
        <f t="shared" si="77"/>
        <v>0</v>
      </c>
      <c r="L167" s="59">
        <f t="shared" si="77"/>
        <v>0</v>
      </c>
      <c r="M167" s="123">
        <f t="shared" si="77"/>
        <v>0</v>
      </c>
      <c r="N167" s="64">
        <f t="shared" si="77"/>
        <v>0</v>
      </c>
      <c r="O167" s="65">
        <f t="shared" si="77"/>
        <v>0</v>
      </c>
      <c r="P167" s="65">
        <f t="shared" si="77"/>
        <v>0</v>
      </c>
      <c r="Q167" s="123">
        <f t="shared" si="77"/>
        <v>0</v>
      </c>
      <c r="R167" s="64">
        <f>SUM(R164:R166)</f>
        <v>0</v>
      </c>
      <c r="S167" s="65">
        <f t="shared" ref="S167:X167" si="78">SUM(S164:S166)</f>
        <v>0</v>
      </c>
      <c r="T167" s="65">
        <f t="shared" si="78"/>
        <v>0</v>
      </c>
      <c r="U167" s="65">
        <f t="shared" si="78"/>
        <v>0</v>
      </c>
      <c r="V167" s="60">
        <f t="shared" si="78"/>
        <v>0</v>
      </c>
      <c r="W167" s="59">
        <f t="shared" si="78"/>
        <v>0</v>
      </c>
      <c r="X167" s="60">
        <f t="shared" si="78"/>
        <v>0</v>
      </c>
    </row>
    <row r="168" spans="1:95" x14ac:dyDescent="0.25">
      <c r="A168" s="845" t="s">
        <v>49</v>
      </c>
      <c r="B168" s="845"/>
      <c r="C168" s="186">
        <f>SUM(D168:E168)</f>
        <v>0</v>
      </c>
      <c r="D168" s="54">
        <f>SUM(F168+H168+J168+L168)</f>
        <v>0</v>
      </c>
      <c r="E168" s="326">
        <f>SUM(G168+I168+K168+M168)</f>
        <v>0</v>
      </c>
      <c r="F168" s="69"/>
      <c r="G168" s="70"/>
      <c r="H168" s="69"/>
      <c r="I168" s="70"/>
      <c r="J168" s="69"/>
      <c r="K168" s="70"/>
      <c r="L168" s="69"/>
      <c r="M168" s="331"/>
      <c r="N168" s="74"/>
      <c r="O168" s="75"/>
      <c r="P168" s="75"/>
      <c r="Q168" s="331"/>
      <c r="R168" s="74"/>
      <c r="S168" s="75"/>
      <c r="T168" s="75"/>
      <c r="U168" s="75"/>
      <c r="V168" s="70"/>
      <c r="W168" s="69"/>
      <c r="X168" s="70"/>
      <c r="Y168" t="str">
        <f>CA168&amp;CB168&amp;CC168&amp;CD168&amp;CE168&amp;CF168&amp;CG168</f>
        <v/>
      </c>
      <c r="CA168" s="29" t="str">
        <f>IF(AND($C168&gt;0,R168="")," * No olvide digitar la variable Beneficiarios. Digite cero si no tiene.",IF(R168&gt;$C168," * La variable Beneficiarios no puede ser mayor al Total Ambos Sexos.",""))</f>
        <v/>
      </c>
      <c r="CB168" s="29" t="str">
        <f>IF(AND($C168&gt;0,S168="")," * No olvide digitar la variable Niños, Niñas, Adolescentes y Jóvenes Mejor Niñez. Digite cero si no tiene.",IF(S168&gt;$C168," * La variable Niños, Niñas, Adolescentes y Jóvenes Mejor Niñez no puede ser mayor al Total Ambos Sexos.",""))</f>
        <v/>
      </c>
      <c r="CC168" s="29" t="str">
        <f>IF(AND($C168&gt;0,T168="")," * No olvide digitar la variable Niños, Niñas, Adolescentes y Jóvenes SENAME. Digite cero si no tiene.",IF(T168&gt;$C168," * La variable Niños, Niñas, Adolescentes y Jóvenes SENAME no puede ser mayor al Total Ambos Sexos.",""))</f>
        <v/>
      </c>
      <c r="CD168" s="29" t="str">
        <f>IF(AND($C168&gt;0,U168="")," * No olvide digitar la variable Pueblos Originarios. Digite cero si no tiene.",IF(U168&gt;$C168," * La variable Pueblos Originarios no puede ser mayor al Total Ambos Sexos.",""))</f>
        <v/>
      </c>
      <c r="CE168" s="29" t="str">
        <f>IF(AND($C168&gt;0,V168="")," * No olvide digitar la variable Migrantes. Digite cero si no tiene.",IF(V168&gt;$C168," * La variable Migrantes no puede ser mayor al Total Ambos Sexos.",""))</f>
        <v/>
      </c>
      <c r="CF168" s="29" t="str">
        <f>IF(AND($E168&gt;0,OR(W168=""))," * No olvide digitar la variable Trans (Masculino). Digite cero si no tiene.",IF((W168)&gt;$E168," * La variable Trans (Masculino) no puede ser mayor al Total Mujeres.",""))</f>
        <v/>
      </c>
      <c r="CG168" s="29" t="str">
        <f>IF(AND($D168&gt;0,OR(X168=""))," * No olvide digitar la variable Trans (Femenino). Digite cero si no tiene.",IF((X168)&gt;$D168," * La variable Trans (Femenino) no puede ser mayor al Total Hombres.",""))</f>
        <v/>
      </c>
      <c r="CK168" s="30">
        <f>IF(AND(C168&gt;0,R168=""),1,IF(R168&gt;C168,1,0))</f>
        <v>0</v>
      </c>
      <c r="CL168" s="30">
        <f>IF(AND(C168&gt;0,S168=""),1,IF(S168&gt;C168,1,0))</f>
        <v>0</v>
      </c>
      <c r="CM168" s="30">
        <f>IF(AND(C168&gt;0,T168=""),1,IF(T168&gt;C168,1,0))</f>
        <v>0</v>
      </c>
      <c r="CN168" s="30">
        <f>IF(AND(C168&gt;0,U168=""),1,IF(U168&gt;C168,1,0))</f>
        <v>0</v>
      </c>
      <c r="CO168" s="30">
        <f>IF(AND(C168&gt;0,V168=""),1,IF(V168&gt;C168,1,0))</f>
        <v>0</v>
      </c>
      <c r="CP168" s="30">
        <f>IF(AND(E168&gt;0,OR(W168="")),1,IF((W168)&gt;E168,1,0))</f>
        <v>0</v>
      </c>
      <c r="CQ168" s="30">
        <f>IF(AND(D168&gt;0,OR(X168="")),1,IF((X168)&gt;D168,1,0))</f>
        <v>0</v>
      </c>
    </row>
    <row r="169" spans="1:95" ht="18" customHeight="1" x14ac:dyDescent="0.25">
      <c r="A169" s="103" t="s">
        <v>205</v>
      </c>
      <c r="B169" s="537"/>
      <c r="C169" s="537"/>
      <c r="D169" s="537"/>
    </row>
    <row r="170" spans="1:95" x14ac:dyDescent="0.25">
      <c r="A170" s="772" t="s">
        <v>104</v>
      </c>
      <c r="B170" s="772" t="s">
        <v>105</v>
      </c>
      <c r="C170" s="846" t="s">
        <v>206</v>
      </c>
      <c r="D170" s="853" t="s">
        <v>207</v>
      </c>
    </row>
    <row r="171" spans="1:95" ht="18.75" customHeight="1" x14ac:dyDescent="0.25">
      <c r="A171" s="1074"/>
      <c r="B171" s="1074"/>
      <c r="C171" s="1078"/>
      <c r="D171" s="854"/>
    </row>
    <row r="172" spans="1:95" x14ac:dyDescent="0.25">
      <c r="A172" s="333" t="s">
        <v>108</v>
      </c>
      <c r="B172" s="228"/>
      <c r="C172" s="229"/>
      <c r="D172" s="230"/>
    </row>
    <row r="173" spans="1:95" x14ac:dyDescent="0.25">
      <c r="A173" s="334" t="s">
        <v>208</v>
      </c>
      <c r="B173" s="231"/>
      <c r="C173" s="232"/>
      <c r="D173" s="233"/>
    </row>
    <row r="174" spans="1:95" x14ac:dyDescent="0.25">
      <c r="A174" s="335" t="s">
        <v>209</v>
      </c>
      <c r="B174" s="238"/>
      <c r="C174" s="239"/>
      <c r="D174" s="240"/>
    </row>
    <row r="175" spans="1:95" ht="18" customHeight="1" x14ac:dyDescent="0.25">
      <c r="A175" s="103" t="s">
        <v>210</v>
      </c>
    </row>
    <row r="176" spans="1:95" x14ac:dyDescent="0.25">
      <c r="A176" s="752" t="s">
        <v>211</v>
      </c>
      <c r="B176" s="755" t="s">
        <v>191</v>
      </c>
      <c r="C176" s="756"/>
      <c r="D176" s="757"/>
      <c r="E176" s="761" t="s">
        <v>6</v>
      </c>
      <c r="F176" s="762"/>
      <c r="G176" s="762"/>
      <c r="H176" s="762"/>
      <c r="I176" s="762"/>
      <c r="J176" s="762"/>
      <c r="K176" s="762"/>
      <c r="L176" s="336"/>
      <c r="M176" s="764" t="s">
        <v>212</v>
      </c>
      <c r="N176" s="757" t="s">
        <v>213</v>
      </c>
    </row>
    <row r="177" spans="1:14" x14ac:dyDescent="0.25">
      <c r="A177" s="753"/>
      <c r="B177" s="1071"/>
      <c r="C177" s="970"/>
      <c r="D177" s="1057"/>
      <c r="E177" s="761" t="s">
        <v>214</v>
      </c>
      <c r="F177" s="775"/>
      <c r="G177" s="761" t="s">
        <v>215</v>
      </c>
      <c r="H177" s="775"/>
      <c r="I177" s="761" t="s">
        <v>216</v>
      </c>
      <c r="J177" s="775"/>
      <c r="K177" s="761" t="s">
        <v>201</v>
      </c>
      <c r="L177" s="762"/>
      <c r="M177" s="765"/>
      <c r="N177" s="779"/>
    </row>
    <row r="178" spans="1:14" x14ac:dyDescent="0.25">
      <c r="A178" s="1070"/>
      <c r="B178" s="12" t="s">
        <v>34</v>
      </c>
      <c r="C178" s="337" t="s">
        <v>35</v>
      </c>
      <c r="D178" s="14" t="s">
        <v>36</v>
      </c>
      <c r="E178" s="15" t="s">
        <v>35</v>
      </c>
      <c r="F178" s="107" t="s">
        <v>36</v>
      </c>
      <c r="G178" s="15" t="s">
        <v>35</v>
      </c>
      <c r="H178" s="107" t="s">
        <v>36</v>
      </c>
      <c r="I178" s="15" t="s">
        <v>35</v>
      </c>
      <c r="J178" s="107" t="s">
        <v>36</v>
      </c>
      <c r="K178" s="15" t="s">
        <v>35</v>
      </c>
      <c r="L178" s="108" t="s">
        <v>36</v>
      </c>
      <c r="M178" s="766"/>
      <c r="N178" s="1057"/>
    </row>
    <row r="179" spans="1:14" x14ac:dyDescent="0.25">
      <c r="A179" s="333" t="s">
        <v>217</v>
      </c>
      <c r="B179" s="18">
        <f>SUM(C179:D179)</f>
        <v>0</v>
      </c>
      <c r="C179" s="19">
        <f>SUM(E179+G179+I179+K179)</f>
        <v>0</v>
      </c>
      <c r="D179" s="20">
        <f>SUM(F179+H179+J179+L179)</f>
        <v>0</v>
      </c>
      <c r="E179" s="21"/>
      <c r="F179" s="28"/>
      <c r="G179" s="21"/>
      <c r="H179" s="28"/>
      <c r="I179" s="21"/>
      <c r="J179" s="28"/>
      <c r="K179" s="21"/>
      <c r="L179" s="162"/>
      <c r="M179" s="338"/>
      <c r="N179" s="230"/>
    </row>
    <row r="180" spans="1:14" x14ac:dyDescent="0.25">
      <c r="A180" s="640" t="s">
        <v>218</v>
      </c>
      <c r="B180" s="186">
        <f t="shared" ref="B180" si="79">SUM(C180:D180)</f>
        <v>0</v>
      </c>
      <c r="C180" s="33">
        <f>SUM(E180+G180+I180+K180)</f>
        <v>0</v>
      </c>
      <c r="D180" s="34">
        <f>SUM(F180+H180+J180+L180)</f>
        <v>0</v>
      </c>
      <c r="E180" s="35"/>
      <c r="F180" s="42"/>
      <c r="G180" s="35"/>
      <c r="H180" s="42"/>
      <c r="I180" s="35"/>
      <c r="J180" s="42"/>
      <c r="K180" s="35"/>
      <c r="L180" s="99"/>
      <c r="M180" s="339"/>
      <c r="N180" s="233"/>
    </row>
    <row r="181" spans="1:14" x14ac:dyDescent="0.25">
      <c r="A181" s="636" t="s">
        <v>48</v>
      </c>
      <c r="B181" s="56">
        <f>SUM(B179:B180)</f>
        <v>0</v>
      </c>
      <c r="C181" s="57">
        <f t="shared" ref="C181:N181" si="80">SUM(C179:C180)</f>
        <v>0</v>
      </c>
      <c r="D181" s="341">
        <f t="shared" si="80"/>
        <v>0</v>
      </c>
      <c r="E181" s="56">
        <f>SUM(E179:E180)</f>
        <v>0</v>
      </c>
      <c r="F181" s="341">
        <f t="shared" si="80"/>
        <v>0</v>
      </c>
      <c r="G181" s="56">
        <f t="shared" si="80"/>
        <v>0</v>
      </c>
      <c r="H181" s="341">
        <f t="shared" si="80"/>
        <v>0</v>
      </c>
      <c r="I181" s="56">
        <f t="shared" si="80"/>
        <v>0</v>
      </c>
      <c r="J181" s="341">
        <f t="shared" si="80"/>
        <v>0</v>
      </c>
      <c r="K181" s="56">
        <f t="shared" si="80"/>
        <v>0</v>
      </c>
      <c r="L181" s="341">
        <f t="shared" si="80"/>
        <v>0</v>
      </c>
      <c r="M181" s="342">
        <f t="shared" si="80"/>
        <v>0</v>
      </c>
      <c r="N181" s="58">
        <f t="shared" si="80"/>
        <v>0</v>
      </c>
    </row>
    <row r="205" spans="1:2" ht="48.75" hidden="1" customHeight="1" x14ac:dyDescent="0.25">
      <c r="A205" s="343">
        <f>SUM(C12:C21,C23:C26,B30:B32,E30:E32,B36:B38,E36:E38,C41:C44,C49:C50,C55:C76,B80:I83,B86:D93,B97:F101,B106:F108,B114:B116,B120:E120,B124:B126,B130,C135:C138,B143:B150,B154:C155,C160:C168,B172:D174,B179:B181)</f>
        <v>1440</v>
      </c>
      <c r="B205" s="344">
        <f>SUM(CK12:CS168)</f>
        <v>0</v>
      </c>
    </row>
  </sheetData>
  <mergeCells count="228">
    <mergeCell ref="A176:A178"/>
    <mergeCell ref="B176:D177"/>
    <mergeCell ref="E176:K176"/>
    <mergeCell ref="M176:M178"/>
    <mergeCell ref="N176:N178"/>
    <mergeCell ref="E177:F177"/>
    <mergeCell ref="G177:H177"/>
    <mergeCell ref="I177:J177"/>
    <mergeCell ref="K177:L177"/>
    <mergeCell ref="A160:A162"/>
    <mergeCell ref="A164:A166"/>
    <mergeCell ref="A168:B168"/>
    <mergeCell ref="A170:A171"/>
    <mergeCell ref="B170:B171"/>
    <mergeCell ref="C170:C171"/>
    <mergeCell ref="U157:U159"/>
    <mergeCell ref="V157:V159"/>
    <mergeCell ref="W157:X157"/>
    <mergeCell ref="F158:G158"/>
    <mergeCell ref="H158:I158"/>
    <mergeCell ref="J158:K158"/>
    <mergeCell ref="L158:M158"/>
    <mergeCell ref="W158:W159"/>
    <mergeCell ref="X158:X159"/>
    <mergeCell ref="O157:O159"/>
    <mergeCell ref="P157:P159"/>
    <mergeCell ref="Q157:Q159"/>
    <mergeCell ref="R157:R159"/>
    <mergeCell ref="S157:S159"/>
    <mergeCell ref="T157:T159"/>
    <mergeCell ref="D170:D171"/>
    <mergeCell ref="AP132:AP134"/>
    <mergeCell ref="AQ132:AQ134"/>
    <mergeCell ref="AR132:AR134"/>
    <mergeCell ref="AN132:AN134"/>
    <mergeCell ref="AO132:AO134"/>
    <mergeCell ref="A156:E156"/>
    <mergeCell ref="A157:A159"/>
    <mergeCell ref="B157:B159"/>
    <mergeCell ref="C157:E158"/>
    <mergeCell ref="F157:M157"/>
    <mergeCell ref="N157:N159"/>
    <mergeCell ref="A135:A138"/>
    <mergeCell ref="A140:A142"/>
    <mergeCell ref="B140:F140"/>
    <mergeCell ref="G140:G142"/>
    <mergeCell ref="H140:I141"/>
    <mergeCell ref="B141:B142"/>
    <mergeCell ref="C141:F141"/>
    <mergeCell ref="F133:G133"/>
    <mergeCell ref="H133:I133"/>
    <mergeCell ref="J133:K133"/>
    <mergeCell ref="L133:M133"/>
    <mergeCell ref="N133:O133"/>
    <mergeCell ref="P133:Q133"/>
    <mergeCell ref="R133:S133"/>
    <mergeCell ref="A132:A134"/>
    <mergeCell ref="B132:B134"/>
    <mergeCell ref="C132:E133"/>
    <mergeCell ref="F132:AM132"/>
    <mergeCell ref="T133:U133"/>
    <mergeCell ref="V133:W133"/>
    <mergeCell ref="X133:Y133"/>
    <mergeCell ref="Z133:AA133"/>
    <mergeCell ref="AB133:AC133"/>
    <mergeCell ref="AD133:AE133"/>
    <mergeCell ref="AF133:AG133"/>
    <mergeCell ref="AH133:AI133"/>
    <mergeCell ref="AJ133:AK133"/>
    <mergeCell ref="AL133:AM133"/>
    <mergeCell ref="G122:H122"/>
    <mergeCell ref="I122:J122"/>
    <mergeCell ref="A128:A129"/>
    <mergeCell ref="B128:B129"/>
    <mergeCell ref="C128:D128"/>
    <mergeCell ref="E128:F128"/>
    <mergeCell ref="G128:I128"/>
    <mergeCell ref="A118:A119"/>
    <mergeCell ref="B118:D118"/>
    <mergeCell ref="E118:E119"/>
    <mergeCell ref="A122:A123"/>
    <mergeCell ref="B122:D122"/>
    <mergeCell ref="E122:F122"/>
    <mergeCell ref="A111:A113"/>
    <mergeCell ref="B111:D112"/>
    <mergeCell ref="E111:M111"/>
    <mergeCell ref="O111:O113"/>
    <mergeCell ref="P111:P113"/>
    <mergeCell ref="E112:F112"/>
    <mergeCell ref="G112:H112"/>
    <mergeCell ref="I112:J112"/>
    <mergeCell ref="K112:L112"/>
    <mergeCell ref="M112:N112"/>
    <mergeCell ref="A104:A105"/>
    <mergeCell ref="B104:B105"/>
    <mergeCell ref="C104:C105"/>
    <mergeCell ref="D104:D105"/>
    <mergeCell ref="E104:E105"/>
    <mergeCell ref="F104:F105"/>
    <mergeCell ref="B78:C78"/>
    <mergeCell ref="D78:E78"/>
    <mergeCell ref="F78:G78"/>
    <mergeCell ref="H78:I78"/>
    <mergeCell ref="A95:A96"/>
    <mergeCell ref="B95:B96"/>
    <mergeCell ref="C95:C96"/>
    <mergeCell ref="D95:D96"/>
    <mergeCell ref="E95:F95"/>
    <mergeCell ref="A61:A62"/>
    <mergeCell ref="A63:A66"/>
    <mergeCell ref="A67:A68"/>
    <mergeCell ref="A69:A70"/>
    <mergeCell ref="A71:A76"/>
    <mergeCell ref="A78:A79"/>
    <mergeCell ref="A55:A60"/>
    <mergeCell ref="AL52:AL54"/>
    <mergeCell ref="AM52:AM54"/>
    <mergeCell ref="F53:G53"/>
    <mergeCell ref="H53:I53"/>
    <mergeCell ref="J53:K53"/>
    <mergeCell ref="L53:M53"/>
    <mergeCell ref="N53:O53"/>
    <mergeCell ref="P53:Q53"/>
    <mergeCell ref="R53:S53"/>
    <mergeCell ref="T53:U53"/>
    <mergeCell ref="A51:M51"/>
    <mergeCell ref="A52:B54"/>
    <mergeCell ref="C52:E53"/>
    <mergeCell ref="F52:AK52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N46:AN48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AF47:AG47"/>
    <mergeCell ref="AH47:AI47"/>
    <mergeCell ref="AJ47:AK47"/>
    <mergeCell ref="A43:A44"/>
    <mergeCell ref="A46:B48"/>
    <mergeCell ref="C46:E47"/>
    <mergeCell ref="F46:AK46"/>
    <mergeCell ref="AL46:AL48"/>
    <mergeCell ref="AM46:AM48"/>
    <mergeCell ref="X47:Y47"/>
    <mergeCell ref="Z47:AA47"/>
    <mergeCell ref="AB47:AC47"/>
    <mergeCell ref="AD47:AE47"/>
    <mergeCell ref="A34:A35"/>
    <mergeCell ref="B34:B35"/>
    <mergeCell ref="C34:D34"/>
    <mergeCell ref="E34:G34"/>
    <mergeCell ref="H34:M34"/>
    <mergeCell ref="A41:A42"/>
    <mergeCell ref="AP28:AP29"/>
    <mergeCell ref="AQ28:AQ29"/>
    <mergeCell ref="AR28:AR29"/>
    <mergeCell ref="R28:S28"/>
    <mergeCell ref="T28:U28"/>
    <mergeCell ref="V28:W28"/>
    <mergeCell ref="X28:Y28"/>
    <mergeCell ref="Z28:AA28"/>
    <mergeCell ref="AB28:AC28"/>
    <mergeCell ref="E28:G28"/>
    <mergeCell ref="H28:I28"/>
    <mergeCell ref="J28:K28"/>
    <mergeCell ref="L28:M28"/>
    <mergeCell ref="N28:O28"/>
    <mergeCell ref="P28:Q28"/>
    <mergeCell ref="AS28:AS29"/>
    <mergeCell ref="AT28:AT29"/>
    <mergeCell ref="AU28:AU29"/>
    <mergeCell ref="AD28:AE28"/>
    <mergeCell ref="AF28:AG28"/>
    <mergeCell ref="AH28:AI28"/>
    <mergeCell ref="AJ28:AK28"/>
    <mergeCell ref="AL28:AM28"/>
    <mergeCell ref="AN28:AO28"/>
    <mergeCell ref="A12:A22"/>
    <mergeCell ref="A23:B23"/>
    <mergeCell ref="A25:A26"/>
    <mergeCell ref="A28:A29"/>
    <mergeCell ref="B28:B29"/>
    <mergeCell ref="C28:D28"/>
    <mergeCell ref="AF10:AG10"/>
    <mergeCell ref="AH10:AI10"/>
    <mergeCell ref="AJ10:AK10"/>
    <mergeCell ref="AT10:AT11"/>
    <mergeCell ref="AU10:AU11"/>
    <mergeCell ref="AV9:AV11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O9:AO11"/>
    <mergeCell ref="AP9:AP11"/>
    <mergeCell ref="AQ9:AQ11"/>
    <mergeCell ref="AR9:AR11"/>
    <mergeCell ref="AS9:AS11"/>
    <mergeCell ref="AT9:AU9"/>
    <mergeCell ref="A6:W6"/>
    <mergeCell ref="A9:A11"/>
    <mergeCell ref="B9:B11"/>
    <mergeCell ref="C9:E10"/>
    <mergeCell ref="F9:AM9"/>
    <mergeCell ref="AN9:AN11"/>
    <mergeCell ref="X10:Y10"/>
    <mergeCell ref="Z10:AA10"/>
    <mergeCell ref="AB10:AC10"/>
    <mergeCell ref="AD10:AE10"/>
    <mergeCell ref="AL10:AM10"/>
  </mergeCells>
  <dataValidations count="4">
    <dataValidation type="whole" allowBlank="1" showInputMessage="1" showErrorMessage="1" sqref="B80:I83" xr:uid="{EC36A4F3-2093-4BA6-AA0A-2A9BB48C5336}">
      <formula1>0</formula1>
      <formula2>9.99999999999999E+38</formula2>
    </dataValidation>
    <dataValidation type="whole" allowBlank="1" showInputMessage="1" showErrorMessage="1" sqref="F55:AM76" xr:uid="{EE2FA736-55B0-410F-8134-66F102D0A568}">
      <formula1>0</formula1>
      <formula2>9.99999999999999E+36</formula2>
    </dataValidation>
    <dataValidation type="whole" operator="greaterThanOrEqual" allowBlank="1" showInputMessage="1" showErrorMessage="1" sqref="B172:D174 B97:F101 B86:D93 B106:F108 E114:P116 B120:E120 E124:J126 C130:I130 F135:AR137 C143:I150 C41:C44 F49:AN50 B154:C155 F168:X168 F12:AV26 C30:AU31 C36:M37 F160:X162 F164:X166 E179:N180" xr:uid="{B5235B78-FB39-4EB1-A0F0-1999CE3B5933}">
      <formula1>0</formula1>
    </dataValidation>
    <dataValidation type="whole" allowBlank="1" showInputMessage="1" showErrorMessage="1" sqref="F156:AS156 S157" xr:uid="{A736C791-0BCF-41E9-8D46-3EEC72962E6F}">
      <formula1>0</formula1>
      <formula2>1E+30</formula2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S205"/>
  <sheetViews>
    <sheetView workbookViewId="0"/>
  </sheetViews>
  <sheetFormatPr baseColWidth="10" defaultColWidth="11.42578125" defaultRowHeight="15" x14ac:dyDescent="0.25"/>
  <cols>
    <col min="1" max="1" width="48.140625" customWidth="1"/>
    <col min="2" max="2" width="32.140625" customWidth="1"/>
    <col min="3" max="4" width="18.85546875" customWidth="1"/>
    <col min="5" max="5" width="17.140625" customWidth="1"/>
    <col min="6" max="6" width="13.85546875" customWidth="1"/>
    <col min="7" max="7" width="14.140625" customWidth="1"/>
    <col min="8" max="8" width="13.42578125" customWidth="1"/>
    <col min="9" max="9" width="13.28515625" customWidth="1"/>
    <col min="10" max="10" width="12.28515625" customWidth="1"/>
    <col min="11" max="11" width="13.42578125" customWidth="1"/>
    <col min="12" max="13" width="12" customWidth="1"/>
    <col min="18" max="45" width="11.42578125" customWidth="1"/>
    <col min="46" max="46" width="11" customWidth="1"/>
    <col min="47" max="78" width="11.42578125" customWidth="1"/>
    <col min="79" max="91" width="11.42578125" hidden="1" customWidth="1"/>
    <col min="92" max="95" width="12.140625" hidden="1" customWidth="1"/>
    <col min="96" max="96" width="12.28515625" hidden="1" customWidth="1"/>
    <col min="97" max="97" width="11.42578125" hidden="1" customWidth="1"/>
    <col min="98" max="148" width="11.42578125" customWidth="1"/>
  </cols>
  <sheetData>
    <row r="1" spans="1:97" x14ac:dyDescent="0.25">
      <c r="A1" s="1" t="s">
        <v>0</v>
      </c>
    </row>
    <row r="2" spans="1:97" x14ac:dyDescent="0.25">
      <c r="A2" s="1" t="str">
        <f>CONCATENATE("COMUNA: ",[11]NOMBRE!B2, " (",[11]NOMBRE!C2,[11]NOMBRE!D2,[11]NOMBRE!E2,[11]NOMBRE!F2,[11]NOMBRE!G2,")")</f>
        <v>COMUNA: LINARES (07401)</v>
      </c>
    </row>
    <row r="3" spans="1:97" x14ac:dyDescent="0.25">
      <c r="A3" s="1" t="str">
        <f>CONCATENATE("ESTABLECIMIENTO/ESTRATEGIA: ", [11]NOMBRE!B3, " (",[11]NOMBRE!C3,[11]NOMBRE!D3,[11]NOMBRE!E3,[11]NOMBRE!F3,[11]NOMBRE!G3,[11]NOMBRE!H3,")")</f>
        <v>ESTABLECIMIENTO/ESTRATEGIA: HOSPITAL PRESIDENTE CARLOS IBAÑEZ DEL CAMPO (116108)</v>
      </c>
    </row>
    <row r="4" spans="1:97" x14ac:dyDescent="0.25">
      <c r="A4" s="1" t="str">
        <f>CONCATENATE("MES: ",[11]NOMBRE!B6, " (",[11]NOMBRE!C6,[11]NOMBRE!D6,")")</f>
        <v>MES: OCTUBRE (10)</v>
      </c>
    </row>
    <row r="5" spans="1:97" x14ac:dyDescent="0.25">
      <c r="A5" s="1" t="str">
        <f>CONCATENATE("AÑO: ",[11]NOMBRE!B7)</f>
        <v>AÑO: 2025</v>
      </c>
    </row>
    <row r="6" spans="1:97" s="4" customFormat="1" ht="18" customHeight="1" x14ac:dyDescent="0.2">
      <c r="A6" s="751" t="s">
        <v>1</v>
      </c>
      <c r="B6" s="751"/>
      <c r="C6" s="751"/>
      <c r="D6" s="751"/>
      <c r="E6" s="751"/>
      <c r="F6" s="751"/>
      <c r="G6" s="751"/>
      <c r="H6" s="751"/>
      <c r="I6" s="751"/>
      <c r="J6" s="751"/>
      <c r="K6" s="751"/>
      <c r="L6" s="751"/>
      <c r="M6" s="751"/>
      <c r="N6" s="751"/>
      <c r="O6" s="751"/>
      <c r="P6" s="751"/>
      <c r="Q6" s="751"/>
      <c r="R6" s="751"/>
      <c r="S6" s="751"/>
      <c r="T6" s="751"/>
      <c r="U6" s="751"/>
      <c r="V6" s="751"/>
      <c r="W6" s="75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3"/>
      <c r="AR6" s="3"/>
      <c r="AS6" s="3"/>
      <c r="AT6" s="3"/>
      <c r="AU6" s="3"/>
    </row>
    <row r="8" spans="1:97" s="11" customFormat="1" ht="18" customHeight="1" x14ac:dyDescent="0.2">
      <c r="A8" s="5" t="s">
        <v>2</v>
      </c>
      <c r="B8" s="6"/>
      <c r="C8" s="6"/>
      <c r="D8" s="6"/>
      <c r="E8" s="6"/>
      <c r="F8" s="6"/>
      <c r="G8" s="6"/>
      <c r="H8" s="6"/>
      <c r="I8" s="6"/>
      <c r="J8" s="6"/>
      <c r="K8" s="7"/>
      <c r="L8" s="6"/>
      <c r="M8" s="6"/>
      <c r="N8" s="6"/>
      <c r="O8" s="8"/>
      <c r="P8" s="8"/>
      <c r="Q8" s="8"/>
      <c r="R8" s="8"/>
      <c r="S8" s="8"/>
      <c r="T8" s="8"/>
      <c r="U8" s="8"/>
      <c r="V8" s="7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9"/>
      <c r="AQ8" s="9"/>
      <c r="AR8" s="9"/>
      <c r="AS8" s="9"/>
      <c r="AT8" s="9"/>
      <c r="AU8" s="9"/>
      <c r="AV8" s="10"/>
    </row>
    <row r="9" spans="1:97" ht="15" customHeight="1" x14ac:dyDescent="0.25">
      <c r="A9" s="752" t="s">
        <v>3</v>
      </c>
      <c r="B9" s="752" t="s">
        <v>4</v>
      </c>
      <c r="C9" s="755" t="s">
        <v>5</v>
      </c>
      <c r="D9" s="756"/>
      <c r="E9" s="757"/>
      <c r="F9" s="761" t="s">
        <v>6</v>
      </c>
      <c r="G9" s="762"/>
      <c r="H9" s="762"/>
      <c r="I9" s="762"/>
      <c r="J9" s="762"/>
      <c r="K9" s="762"/>
      <c r="L9" s="762"/>
      <c r="M9" s="762"/>
      <c r="N9" s="762"/>
      <c r="O9" s="762"/>
      <c r="P9" s="762"/>
      <c r="Q9" s="762"/>
      <c r="R9" s="762"/>
      <c r="S9" s="762"/>
      <c r="T9" s="762"/>
      <c r="U9" s="762"/>
      <c r="V9" s="762"/>
      <c r="W9" s="762"/>
      <c r="X9" s="762"/>
      <c r="Y9" s="762"/>
      <c r="Z9" s="762"/>
      <c r="AA9" s="762"/>
      <c r="AB9" s="762"/>
      <c r="AC9" s="762"/>
      <c r="AD9" s="762"/>
      <c r="AE9" s="762"/>
      <c r="AF9" s="762"/>
      <c r="AG9" s="762"/>
      <c r="AH9" s="762"/>
      <c r="AI9" s="762"/>
      <c r="AJ9" s="762"/>
      <c r="AK9" s="762"/>
      <c r="AL9" s="762"/>
      <c r="AM9" s="763"/>
      <c r="AN9" s="764" t="s">
        <v>7</v>
      </c>
      <c r="AO9" s="776" t="s">
        <v>8</v>
      </c>
      <c r="AP9" s="776" t="s">
        <v>9</v>
      </c>
      <c r="AQ9" s="757" t="s">
        <v>10</v>
      </c>
      <c r="AR9" s="780" t="s">
        <v>11</v>
      </c>
      <c r="AS9" s="757" t="s">
        <v>12</v>
      </c>
      <c r="AT9" s="783" t="s">
        <v>13</v>
      </c>
      <c r="AU9" s="784"/>
      <c r="AV9" s="772" t="s">
        <v>14</v>
      </c>
    </row>
    <row r="10" spans="1:97" x14ac:dyDescent="0.25">
      <c r="A10" s="753"/>
      <c r="B10" s="753"/>
      <c r="C10" s="1071"/>
      <c r="D10" s="1072"/>
      <c r="E10" s="1073"/>
      <c r="F10" s="761" t="s">
        <v>15</v>
      </c>
      <c r="G10" s="775"/>
      <c r="H10" s="761" t="s">
        <v>16</v>
      </c>
      <c r="I10" s="775"/>
      <c r="J10" s="761" t="s">
        <v>17</v>
      </c>
      <c r="K10" s="775"/>
      <c r="L10" s="761" t="s">
        <v>18</v>
      </c>
      <c r="M10" s="775"/>
      <c r="N10" s="761" t="s">
        <v>19</v>
      </c>
      <c r="O10" s="775"/>
      <c r="P10" s="767" t="s">
        <v>20</v>
      </c>
      <c r="Q10" s="768"/>
      <c r="R10" s="767" t="s">
        <v>21</v>
      </c>
      <c r="S10" s="768"/>
      <c r="T10" s="767" t="s">
        <v>22</v>
      </c>
      <c r="U10" s="768"/>
      <c r="V10" s="767" t="s">
        <v>23</v>
      </c>
      <c r="W10" s="768"/>
      <c r="X10" s="767" t="s">
        <v>24</v>
      </c>
      <c r="Y10" s="768"/>
      <c r="Z10" s="767" t="s">
        <v>25</v>
      </c>
      <c r="AA10" s="768"/>
      <c r="AB10" s="767" t="s">
        <v>26</v>
      </c>
      <c r="AC10" s="768"/>
      <c r="AD10" s="767" t="s">
        <v>27</v>
      </c>
      <c r="AE10" s="768"/>
      <c r="AF10" s="767" t="s">
        <v>28</v>
      </c>
      <c r="AG10" s="768"/>
      <c r="AH10" s="767" t="s">
        <v>29</v>
      </c>
      <c r="AI10" s="768"/>
      <c r="AJ10" s="767" t="s">
        <v>30</v>
      </c>
      <c r="AK10" s="768"/>
      <c r="AL10" s="767" t="s">
        <v>31</v>
      </c>
      <c r="AM10" s="769"/>
      <c r="AN10" s="765"/>
      <c r="AO10" s="777"/>
      <c r="AP10" s="777"/>
      <c r="AQ10" s="779"/>
      <c r="AR10" s="781"/>
      <c r="AS10" s="779"/>
      <c r="AT10" s="770" t="s">
        <v>32</v>
      </c>
      <c r="AU10" s="771" t="s">
        <v>33</v>
      </c>
      <c r="AV10" s="773"/>
    </row>
    <row r="11" spans="1:97" ht="19.5" customHeight="1" x14ac:dyDescent="0.25">
      <c r="A11" s="1070"/>
      <c r="B11" s="1070"/>
      <c r="C11" s="12" t="s">
        <v>34</v>
      </c>
      <c r="D11" s="13" t="s">
        <v>35</v>
      </c>
      <c r="E11" s="14" t="s">
        <v>36</v>
      </c>
      <c r="F11" s="15" t="s">
        <v>35</v>
      </c>
      <c r="G11" s="14" t="s">
        <v>36</v>
      </c>
      <c r="H11" s="15" t="s">
        <v>35</v>
      </c>
      <c r="I11" s="14" t="s">
        <v>36</v>
      </c>
      <c r="J11" s="15" t="s">
        <v>35</v>
      </c>
      <c r="K11" s="14" t="s">
        <v>36</v>
      </c>
      <c r="L11" s="15" t="s">
        <v>35</v>
      </c>
      <c r="M11" s="14" t="s">
        <v>36</v>
      </c>
      <c r="N11" s="15" t="s">
        <v>35</v>
      </c>
      <c r="O11" s="14" t="s">
        <v>36</v>
      </c>
      <c r="P11" s="15" t="s">
        <v>35</v>
      </c>
      <c r="Q11" s="14" t="s">
        <v>36</v>
      </c>
      <c r="R11" s="15" t="s">
        <v>35</v>
      </c>
      <c r="S11" s="14" t="s">
        <v>36</v>
      </c>
      <c r="T11" s="15" t="s">
        <v>35</v>
      </c>
      <c r="U11" s="14" t="s">
        <v>36</v>
      </c>
      <c r="V11" s="15" t="s">
        <v>35</v>
      </c>
      <c r="W11" s="14" t="s">
        <v>36</v>
      </c>
      <c r="X11" s="15" t="s">
        <v>35</v>
      </c>
      <c r="Y11" s="14" t="s">
        <v>36</v>
      </c>
      <c r="Z11" s="15" t="s">
        <v>35</v>
      </c>
      <c r="AA11" s="14" t="s">
        <v>36</v>
      </c>
      <c r="AB11" s="15" t="s">
        <v>35</v>
      </c>
      <c r="AC11" s="14" t="s">
        <v>36</v>
      </c>
      <c r="AD11" s="15" t="s">
        <v>35</v>
      </c>
      <c r="AE11" s="14" t="s">
        <v>36</v>
      </c>
      <c r="AF11" s="15" t="s">
        <v>35</v>
      </c>
      <c r="AG11" s="14" t="s">
        <v>36</v>
      </c>
      <c r="AH11" s="15" t="s">
        <v>35</v>
      </c>
      <c r="AI11" s="14" t="s">
        <v>36</v>
      </c>
      <c r="AJ11" s="15" t="s">
        <v>35</v>
      </c>
      <c r="AK11" s="14" t="s">
        <v>36</v>
      </c>
      <c r="AL11" s="15" t="s">
        <v>35</v>
      </c>
      <c r="AM11" s="16" t="s">
        <v>36</v>
      </c>
      <c r="AN11" s="766"/>
      <c r="AO11" s="778"/>
      <c r="AP11" s="778"/>
      <c r="AQ11" s="1073"/>
      <c r="AR11" s="1081"/>
      <c r="AS11" s="1073"/>
      <c r="AT11" s="770"/>
      <c r="AU11" s="771"/>
      <c r="AV11" s="1074"/>
    </row>
    <row r="12" spans="1:97" ht="15" customHeight="1" x14ac:dyDescent="0.25">
      <c r="A12" s="785" t="s">
        <v>37</v>
      </c>
      <c r="B12" s="17" t="s">
        <v>38</v>
      </c>
      <c r="C12" s="18">
        <f>SUM(D12+E12)</f>
        <v>0</v>
      </c>
      <c r="D12" s="19">
        <f>SUM(F12+H12+J12+L12+N12+P12+R12+T12+V12+X12+Z12+AB12+AD12+AF12+AH12+AJ12+AL12)</f>
        <v>0</v>
      </c>
      <c r="E12" s="20">
        <f>SUM(G12+I12+K12+M12+O12+Q12+S12+U12+W12+Y12+AA12+AC12+AE12+AG12+AI12+AK12+AM12)</f>
        <v>0</v>
      </c>
      <c r="F12" s="21"/>
      <c r="G12" s="22"/>
      <c r="H12" s="21"/>
      <c r="I12" s="22"/>
      <c r="J12" s="21"/>
      <c r="K12" s="23"/>
      <c r="L12" s="21"/>
      <c r="M12" s="23"/>
      <c r="N12" s="21"/>
      <c r="O12" s="23"/>
      <c r="P12" s="21"/>
      <c r="Q12" s="23"/>
      <c r="R12" s="21"/>
      <c r="S12" s="23"/>
      <c r="T12" s="21"/>
      <c r="U12" s="23"/>
      <c r="V12" s="21"/>
      <c r="W12" s="23"/>
      <c r="X12" s="21"/>
      <c r="Y12" s="23"/>
      <c r="Z12" s="21"/>
      <c r="AA12" s="23"/>
      <c r="AB12" s="21"/>
      <c r="AC12" s="23"/>
      <c r="AD12" s="21"/>
      <c r="AE12" s="23"/>
      <c r="AF12" s="21"/>
      <c r="AG12" s="23"/>
      <c r="AH12" s="21"/>
      <c r="AI12" s="23"/>
      <c r="AJ12" s="21"/>
      <c r="AK12" s="23"/>
      <c r="AL12" s="24"/>
      <c r="AM12" s="25"/>
      <c r="AN12" s="26">
        <v>0</v>
      </c>
      <c r="AO12" s="27"/>
      <c r="AP12" s="27"/>
      <c r="AQ12" s="22"/>
      <c r="AR12" s="28"/>
      <c r="AS12" s="22"/>
      <c r="AT12" s="21"/>
      <c r="AU12" s="23"/>
      <c r="AV12" s="22"/>
      <c r="AW12" t="str">
        <f>CA12&amp;CB12&amp;CC12&amp;CD12&amp;CE12&amp;CF12&amp;CG12&amp;CH12&amp;CI12</f>
        <v/>
      </c>
      <c r="CA12" s="29" t="str">
        <f>IF(AND($C12&gt;0,AN12="")," * No olvide digitar la variable Beneficiarios. Digite Cero si no tiene.",IF(AN12&gt;$C12," * La variable Beneficiarios No puede ser mayor al Total Ambos Sexos.",""))</f>
        <v/>
      </c>
      <c r="CB12" s="29" t="str">
        <f>IF(AND($C12&gt;0,AO12="")," * No olvide digitar la variable Niños, Niñas, adolescentes y Jóvenes SENAME. Digite Cero si no tiene.",IF(AO12&gt;$C12," * La variable Niños, Niñas, adolescentes y Jóvenes SENAME No puede ser mayor al Total Ambos Sexos.",""))</f>
        <v/>
      </c>
      <c r="CC12" s="29" t="str">
        <f>IF(AND($C12&gt;0,AP12="")," * No olvide digitar la variable Niños, Niñas, adolescentes y Jóvenes Mejor Niñez. Digite Cero si no tiene.",IF(AP12&gt;$C12," * La variable Niños, Niñas, adolescentes y Jóvenes Mejor Niñez No puede ser mayor al Total Ambos Sexos.",""))</f>
        <v/>
      </c>
      <c r="CD12" s="29" t="str">
        <f>IF(AND($C12&gt;0,AQ12="")," * No olvide digitar la variable Pueblos originarios. Digite Cero si no tiene.",IF(AQ12&gt;$C12," * La variable Pueblos Originarios No puede ser mayor al Total Ambos Sexos.",""))</f>
        <v/>
      </c>
      <c r="CE12" s="29" t="str">
        <f>IF(AND($C12&gt;0,AR12="")," * No olvide digitar la variable Migrantes. Digite Cero si no tiene.",IF(AR12&gt;$C12," * La variable Migrantes No puede ser mayor al Total Ambos Sexos.",""))</f>
        <v/>
      </c>
      <c r="CF12" s="29" t="str">
        <f>IF(AND($C12&gt;0,AS12="")," * No olvide digitar la variable Demencia. Digite Cero si no tiene.",IF(AS12&gt;$C12," * La variable Demencia No puede ser mayor al Total Ambos Sexos.",""))</f>
        <v/>
      </c>
      <c r="CG12" s="29" t="str">
        <f>IF(AND($E12&gt;0,OR(AT12=""))," * No olvide digitar la variable Trans (Masculino). Digite Cero si no tiene.",IF((AT12)&gt;$E12," * La variable Trans (Masculino) No puede ser mayor al Total Mujeres.",""))</f>
        <v/>
      </c>
      <c r="CH12" s="29" t="str">
        <f>IF(AND(D12&gt;0,OR(AU12=""))," * No olvide digitar la variable Trans (Femenino). Digite Cero si no tiene.",IF((AU12)&gt;D12," * La variable Trans (Femenino) No puede ser mayor al Total Hombres.",""))</f>
        <v/>
      </c>
      <c r="CI12" s="29" t="str">
        <f>IF(AND($C12&gt;0,AV12="")," * No olvide digitar la variable Cuidadores de personas con demencia. Digite Cero si no tiene.",IF(AV12&gt;$C12," * La variable Cuidadores de personas con demencia No puede ser mayor al Total Ambos Sexos.",""))</f>
        <v/>
      </c>
      <c r="CK12" s="30">
        <f t="shared" ref="CK12:CP12" si="0">IF(AND($C12&gt;0,AN12=""),1,IF(AN12&gt;$C12,1,0))</f>
        <v>0</v>
      </c>
      <c r="CL12" s="30">
        <f t="shared" si="0"/>
        <v>0</v>
      </c>
      <c r="CM12" s="30">
        <f t="shared" si="0"/>
        <v>0</v>
      </c>
      <c r="CN12" s="30">
        <f t="shared" si="0"/>
        <v>0</v>
      </c>
      <c r="CO12" s="30">
        <f t="shared" si="0"/>
        <v>0</v>
      </c>
      <c r="CP12" s="30">
        <f t="shared" si="0"/>
        <v>0</v>
      </c>
      <c r="CQ12" s="30">
        <f>IF(AND($E12&gt;0,OR(AT12="")),1,IF((AT12)&gt;$E12,1,0))</f>
        <v>0</v>
      </c>
      <c r="CR12" s="30">
        <f>IF(AND($D12&gt;0,OR(AU12="")),1,IF((AU12)&gt;$D12,1,0))</f>
        <v>0</v>
      </c>
      <c r="CS12" s="30">
        <f>IF(AND($C12&gt;0,AV12=""),1,IF(AV12&gt;$C12,1,0))</f>
        <v>0</v>
      </c>
    </row>
    <row r="13" spans="1:97" ht="15" customHeight="1" x14ac:dyDescent="0.25">
      <c r="A13" s="786"/>
      <c r="B13" s="31" t="s">
        <v>39</v>
      </c>
      <c r="C13" s="32">
        <f t="shared" ref="C13:C26" si="1">SUM(D13+E13)</f>
        <v>260</v>
      </c>
      <c r="D13" s="33">
        <f t="shared" ref="D13:E26" si="2">SUM(F13+H13+J13+L13+N13+P13+R13+T13+V13+X13+Z13+AB13+AD13+AF13+AH13+AJ13+AL13)</f>
        <v>57</v>
      </c>
      <c r="E13" s="34">
        <f t="shared" si="2"/>
        <v>203</v>
      </c>
      <c r="F13" s="35">
        <v>0</v>
      </c>
      <c r="G13" s="36">
        <v>0</v>
      </c>
      <c r="H13" s="35">
        <v>0</v>
      </c>
      <c r="I13" s="36">
        <v>4</v>
      </c>
      <c r="J13" s="35">
        <v>22</v>
      </c>
      <c r="K13" s="37">
        <v>46</v>
      </c>
      <c r="L13" s="35">
        <v>21</v>
      </c>
      <c r="M13" s="37">
        <v>117</v>
      </c>
      <c r="N13" s="35">
        <v>4</v>
      </c>
      <c r="O13" s="37">
        <v>5</v>
      </c>
      <c r="P13" s="35">
        <v>3</v>
      </c>
      <c r="Q13" s="37">
        <v>3</v>
      </c>
      <c r="R13" s="35">
        <v>3</v>
      </c>
      <c r="S13" s="37">
        <v>4</v>
      </c>
      <c r="T13" s="35">
        <v>1</v>
      </c>
      <c r="U13" s="37">
        <v>7</v>
      </c>
      <c r="V13" s="35">
        <v>0</v>
      </c>
      <c r="W13" s="37">
        <v>3</v>
      </c>
      <c r="X13" s="35">
        <v>0</v>
      </c>
      <c r="Y13" s="37">
        <v>7</v>
      </c>
      <c r="Z13" s="35">
        <v>0</v>
      </c>
      <c r="AA13" s="37">
        <v>3</v>
      </c>
      <c r="AB13" s="35">
        <v>0</v>
      </c>
      <c r="AC13" s="37">
        <v>1</v>
      </c>
      <c r="AD13" s="35">
        <v>1</v>
      </c>
      <c r="AE13" s="37">
        <v>2</v>
      </c>
      <c r="AF13" s="35">
        <v>2</v>
      </c>
      <c r="AG13" s="37">
        <v>1</v>
      </c>
      <c r="AH13" s="35">
        <v>0</v>
      </c>
      <c r="AI13" s="37">
        <v>0</v>
      </c>
      <c r="AJ13" s="35">
        <v>0</v>
      </c>
      <c r="AK13" s="37">
        <v>0</v>
      </c>
      <c r="AL13" s="38">
        <v>0</v>
      </c>
      <c r="AM13" s="39">
        <v>0</v>
      </c>
      <c r="AN13" s="40">
        <v>260</v>
      </c>
      <c r="AO13" s="41">
        <v>0</v>
      </c>
      <c r="AP13" s="41">
        <v>64</v>
      </c>
      <c r="AQ13" s="36">
        <v>67</v>
      </c>
      <c r="AR13" s="42">
        <v>0</v>
      </c>
      <c r="AS13" s="36">
        <v>0</v>
      </c>
      <c r="AT13" s="35">
        <v>0</v>
      </c>
      <c r="AU13" s="37">
        <v>0</v>
      </c>
      <c r="AV13" s="36">
        <v>0</v>
      </c>
      <c r="AW13" t="str">
        <f t="shared" ref="AW13:AW26" si="3">CA13&amp;CB13&amp;CC13&amp;CD13&amp;CE13&amp;CF13&amp;CG13&amp;CH13&amp;CI13</f>
        <v/>
      </c>
      <c r="CA13" s="29" t="str">
        <f t="shared" ref="CA13:CA21" si="4">IF(AND($C13&gt;0,AN13="")," * No olvide digitar la variable Beneficiarios. Digite Cero si no tiene.",IF(AN13&gt;$C13," * La variable Beneficiarios No puede ser mayor al Total Ambos Sexos.",""))</f>
        <v/>
      </c>
      <c r="CB13" s="29" t="str">
        <f t="shared" ref="CB13:CB21" si="5">IF(AND($C13&gt;0,AO13="")," * No olvide digitar la variable Niños, Niñas, adolescentes y Jóvenes SENAME. Digite Cero si no tiene.",IF(AO13&gt;$C13," * La variable Niños, Niñas, adolescentes y Jóvenes SENAME No puede ser mayor al Total Ambos Sexos.",""))</f>
        <v/>
      </c>
      <c r="CC13" s="29" t="str">
        <f t="shared" ref="CC13:CC21" si="6">IF(AND($C13&gt;0,AP13="")," * No olvide digitar la variable Niños, Niñas, adolescentes y Jóvenes Mejor Niñez. Digite Cero si no tiene.",IF(AP13&gt;$C13," * La variable Niños, Niñas, adolescentes y Jóvenes Mejor Niñez No puede ser mayor al Total Ambos Sexos.",""))</f>
        <v/>
      </c>
      <c r="CD13" s="29" t="str">
        <f t="shared" ref="CD13:CD21" si="7">IF(AND($C13&gt;0,AQ13="")," * No olvide digitar la variable Pueblos originarios. Digite Cero si no tiene.",IF(AQ13&gt;$C13," * La variable Pueblos Originarios No puede ser mayor al Total Ambos Sexos.",""))</f>
        <v/>
      </c>
      <c r="CE13" s="29" t="str">
        <f t="shared" ref="CE13:CE21" si="8">IF(AND($C13&gt;0,AR13="")," * No olvide digitar la variable Migrantes. Digite Cero si no tiene.",IF(AR13&gt;$C13," * La variable Migrantes No puede ser mayor al Total Ambos Sexos.",""))</f>
        <v/>
      </c>
      <c r="CF13" s="29" t="str">
        <f t="shared" ref="CF13:CF21" si="9">IF(AND($C13&gt;0,AS13="")," * No olvide digitar la variable Demencia. Digite Cero si no tiene.",IF(AS13&gt;$C13," * La variable Demencia No puede ser mayor al Total Ambos Sexos.",""))</f>
        <v/>
      </c>
      <c r="CG13" s="29" t="str">
        <f t="shared" ref="CG13:CG21" si="10">IF(AND($E13&gt;0,OR(AT13=""))," * No olvide digitar la variable Trans (Masculino). Digite Cero si no tiene.",IF((AT13)&gt;$E13," * La variable Trans (Masculino) No puede ser mayor al Total Mujeres.",""))</f>
        <v/>
      </c>
      <c r="CH13" s="29" t="str">
        <f t="shared" ref="CH13:CH21" si="11">IF(AND(D13&gt;0,OR(AU13=""))," * No olvide digitar la variable Trans (Femenino). Digite Cero si no tiene.",IF((AU13)&gt;D13," * La variable Trans (Femenino) No puede ser mayor al Total Hombres.",""))</f>
        <v/>
      </c>
      <c r="CI13" s="29" t="str">
        <f t="shared" ref="CI13:CI21" si="12">IF(AND($C13&gt;0,AV13="")," * No olvide digitar la variable Cuidadores de personas con demencia. Digite Cero si no tiene.",IF(AV13&gt;$C13," * La variable Cuidadores de personas con demencia No puede ser mayor al Total Ambos Sexos.",""))</f>
        <v/>
      </c>
      <c r="CK13" s="30">
        <f t="shared" ref="CK13:CK21" si="13">IF(AND(C13&gt;0,AN13=""),1,IF(AN13&gt;C13,1,0))</f>
        <v>0</v>
      </c>
      <c r="CL13" s="30">
        <f t="shared" ref="CL13:CL21" si="14">IF(AND(C13&gt;0,AO13=""),1,IF(AO13&gt;C13,1,0))</f>
        <v>0</v>
      </c>
      <c r="CM13" s="30">
        <f t="shared" ref="CM13:CM21" si="15">IF(AND(C13&gt;0,AP13=""),1,IF(AP13&gt;C13,1,0))</f>
        <v>0</v>
      </c>
      <c r="CN13" s="30">
        <f t="shared" ref="CN13:CN21" si="16">IF(AND(C13&gt;0,AQ13=""),1,IF(AQ13&gt;C13,1,0))</f>
        <v>0</v>
      </c>
      <c r="CO13" s="30">
        <f t="shared" ref="CO13:CO21" si="17">IF(AND(C13&gt;0,AR13=""),1,IF(AR13&gt;C13,1,0))</f>
        <v>0</v>
      </c>
      <c r="CP13" s="30">
        <f t="shared" ref="CP13:CP21" si="18">IF(AND(C13&gt;0,AS13=""),1,IF(AS13&gt;C13,1,0))</f>
        <v>0</v>
      </c>
      <c r="CQ13" s="30">
        <f t="shared" ref="CQ13:CQ21" si="19">IF(AND(E13&gt;0,OR(AT13="")),1,IF((AT13)&gt;E13,1,0))</f>
        <v>0</v>
      </c>
      <c r="CR13" s="30">
        <f t="shared" ref="CR13:CR21" si="20">IF(AND(D13&gt;0,OR(AU13="")),1,IF((AU13)&gt;D13,1,0))</f>
        <v>0</v>
      </c>
      <c r="CS13" s="30">
        <f t="shared" ref="CS13:CS26" si="21">IF(AND($C13&gt;0,AV13=""),1,IF(AV13&gt;$C13,1,0))</f>
        <v>0</v>
      </c>
    </row>
    <row r="14" spans="1:97" ht="15" customHeight="1" x14ac:dyDescent="0.25">
      <c r="A14" s="786"/>
      <c r="B14" s="31" t="s">
        <v>40</v>
      </c>
      <c r="C14" s="32">
        <f t="shared" si="1"/>
        <v>209</v>
      </c>
      <c r="D14" s="33">
        <f t="shared" si="2"/>
        <v>101</v>
      </c>
      <c r="E14" s="34">
        <f t="shared" si="2"/>
        <v>108</v>
      </c>
      <c r="F14" s="35">
        <v>0</v>
      </c>
      <c r="G14" s="36">
        <v>0</v>
      </c>
      <c r="H14" s="35">
        <v>0</v>
      </c>
      <c r="I14" s="36">
        <v>0</v>
      </c>
      <c r="J14" s="35">
        <v>0</v>
      </c>
      <c r="K14" s="37">
        <v>0</v>
      </c>
      <c r="L14" s="35">
        <v>3</v>
      </c>
      <c r="M14" s="37">
        <v>2</v>
      </c>
      <c r="N14" s="35">
        <v>7</v>
      </c>
      <c r="O14" s="37">
        <v>5</v>
      </c>
      <c r="P14" s="35">
        <v>4</v>
      </c>
      <c r="Q14" s="37">
        <v>4</v>
      </c>
      <c r="R14" s="35">
        <v>12</v>
      </c>
      <c r="S14" s="37">
        <v>4</v>
      </c>
      <c r="T14" s="35">
        <v>12</v>
      </c>
      <c r="U14" s="37">
        <v>8</v>
      </c>
      <c r="V14" s="35">
        <v>11</v>
      </c>
      <c r="W14" s="37">
        <v>9</v>
      </c>
      <c r="X14" s="35">
        <v>11</v>
      </c>
      <c r="Y14" s="37">
        <v>9</v>
      </c>
      <c r="Z14" s="35">
        <v>9</v>
      </c>
      <c r="AA14" s="37">
        <v>10</v>
      </c>
      <c r="AB14" s="35">
        <v>9</v>
      </c>
      <c r="AC14" s="37">
        <v>19</v>
      </c>
      <c r="AD14" s="35">
        <v>10</v>
      </c>
      <c r="AE14" s="37">
        <v>20</v>
      </c>
      <c r="AF14" s="35">
        <v>6</v>
      </c>
      <c r="AG14" s="37">
        <v>9</v>
      </c>
      <c r="AH14" s="35">
        <v>3</v>
      </c>
      <c r="AI14" s="37">
        <v>7</v>
      </c>
      <c r="AJ14" s="35">
        <v>4</v>
      </c>
      <c r="AK14" s="37">
        <v>0</v>
      </c>
      <c r="AL14" s="38">
        <v>0</v>
      </c>
      <c r="AM14" s="39">
        <v>2</v>
      </c>
      <c r="AN14" s="40">
        <v>209</v>
      </c>
      <c r="AO14" s="41">
        <v>0</v>
      </c>
      <c r="AP14" s="41">
        <v>0</v>
      </c>
      <c r="AQ14" s="36">
        <v>9</v>
      </c>
      <c r="AR14" s="42">
        <v>0</v>
      </c>
      <c r="AS14" s="36">
        <v>0</v>
      </c>
      <c r="AT14" s="35">
        <v>0</v>
      </c>
      <c r="AU14" s="37">
        <v>0</v>
      </c>
      <c r="AV14" s="36">
        <v>0</v>
      </c>
      <c r="AW14" t="str">
        <f t="shared" si="3"/>
        <v/>
      </c>
      <c r="CA14" s="29" t="str">
        <f t="shared" si="4"/>
        <v/>
      </c>
      <c r="CB14" s="29" t="str">
        <f t="shared" si="5"/>
        <v/>
      </c>
      <c r="CC14" s="29" t="str">
        <f t="shared" si="6"/>
        <v/>
      </c>
      <c r="CD14" s="29" t="str">
        <f t="shared" si="7"/>
        <v/>
      </c>
      <c r="CE14" s="29" t="str">
        <f t="shared" si="8"/>
        <v/>
      </c>
      <c r="CF14" s="29" t="str">
        <f t="shared" si="9"/>
        <v/>
      </c>
      <c r="CG14" s="29" t="str">
        <f t="shared" si="10"/>
        <v/>
      </c>
      <c r="CH14" s="29" t="str">
        <f t="shared" si="11"/>
        <v/>
      </c>
      <c r="CI14" s="29" t="str">
        <f t="shared" si="12"/>
        <v/>
      </c>
      <c r="CK14" s="30">
        <f t="shared" si="13"/>
        <v>0</v>
      </c>
      <c r="CL14" s="30">
        <f t="shared" si="14"/>
        <v>0</v>
      </c>
      <c r="CM14" s="30">
        <f t="shared" si="15"/>
        <v>0</v>
      </c>
      <c r="CN14" s="30">
        <f t="shared" si="16"/>
        <v>0</v>
      </c>
      <c r="CO14" s="30">
        <f t="shared" si="17"/>
        <v>0</v>
      </c>
      <c r="CP14" s="30">
        <f t="shared" si="18"/>
        <v>0</v>
      </c>
      <c r="CQ14" s="30">
        <f t="shared" si="19"/>
        <v>0</v>
      </c>
      <c r="CR14" s="30">
        <f t="shared" si="20"/>
        <v>0</v>
      </c>
      <c r="CS14" s="30">
        <f t="shared" si="21"/>
        <v>0</v>
      </c>
    </row>
    <row r="15" spans="1:97" ht="15" customHeight="1" x14ac:dyDescent="0.25">
      <c r="A15" s="786"/>
      <c r="B15" s="31" t="s">
        <v>41</v>
      </c>
      <c r="C15" s="32">
        <f t="shared" si="1"/>
        <v>0</v>
      </c>
      <c r="D15" s="33">
        <f t="shared" si="2"/>
        <v>0</v>
      </c>
      <c r="E15" s="34">
        <f t="shared" si="2"/>
        <v>0</v>
      </c>
      <c r="F15" s="35"/>
      <c r="G15" s="36"/>
      <c r="H15" s="35"/>
      <c r="I15" s="36"/>
      <c r="J15" s="35"/>
      <c r="K15" s="37"/>
      <c r="L15" s="35"/>
      <c r="M15" s="37"/>
      <c r="N15" s="35"/>
      <c r="O15" s="37"/>
      <c r="P15" s="35"/>
      <c r="Q15" s="37"/>
      <c r="R15" s="35"/>
      <c r="S15" s="37"/>
      <c r="T15" s="35"/>
      <c r="U15" s="37"/>
      <c r="V15" s="35"/>
      <c r="W15" s="37"/>
      <c r="X15" s="35"/>
      <c r="Y15" s="37"/>
      <c r="Z15" s="35"/>
      <c r="AA15" s="37"/>
      <c r="AB15" s="35"/>
      <c r="AC15" s="37"/>
      <c r="AD15" s="35"/>
      <c r="AE15" s="37"/>
      <c r="AF15" s="35"/>
      <c r="AG15" s="37"/>
      <c r="AH15" s="35"/>
      <c r="AI15" s="37"/>
      <c r="AJ15" s="35"/>
      <c r="AK15" s="37"/>
      <c r="AL15" s="38"/>
      <c r="AM15" s="39"/>
      <c r="AN15" s="40">
        <v>0</v>
      </c>
      <c r="AO15" s="41">
        <v>0</v>
      </c>
      <c r="AP15" s="41"/>
      <c r="AQ15" s="36"/>
      <c r="AR15" s="42">
        <v>0</v>
      </c>
      <c r="AS15" s="36">
        <v>0</v>
      </c>
      <c r="AT15" s="35">
        <v>0</v>
      </c>
      <c r="AU15" s="37">
        <v>0</v>
      </c>
      <c r="AV15" s="36">
        <v>0</v>
      </c>
      <c r="AW15" t="str">
        <f t="shared" si="3"/>
        <v/>
      </c>
      <c r="CA15" s="29" t="str">
        <f t="shared" si="4"/>
        <v/>
      </c>
      <c r="CB15" s="29" t="str">
        <f t="shared" si="5"/>
        <v/>
      </c>
      <c r="CC15" s="29" t="str">
        <f t="shared" si="6"/>
        <v/>
      </c>
      <c r="CD15" s="29" t="str">
        <f t="shared" si="7"/>
        <v/>
      </c>
      <c r="CE15" s="29" t="str">
        <f t="shared" si="8"/>
        <v/>
      </c>
      <c r="CF15" s="29" t="str">
        <f t="shared" si="9"/>
        <v/>
      </c>
      <c r="CG15" s="29" t="str">
        <f t="shared" si="10"/>
        <v/>
      </c>
      <c r="CH15" s="29" t="str">
        <f t="shared" si="11"/>
        <v/>
      </c>
      <c r="CI15" s="29" t="str">
        <f t="shared" si="12"/>
        <v/>
      </c>
      <c r="CK15" s="30">
        <f t="shared" si="13"/>
        <v>0</v>
      </c>
      <c r="CL15" s="30">
        <f t="shared" si="14"/>
        <v>0</v>
      </c>
      <c r="CM15" s="30">
        <f t="shared" si="15"/>
        <v>0</v>
      </c>
      <c r="CN15" s="30">
        <f t="shared" si="16"/>
        <v>0</v>
      </c>
      <c r="CO15" s="30">
        <f t="shared" si="17"/>
        <v>0</v>
      </c>
      <c r="CP15" s="30">
        <f t="shared" si="18"/>
        <v>0</v>
      </c>
      <c r="CQ15" s="30">
        <f t="shared" si="19"/>
        <v>0</v>
      </c>
      <c r="CR15" s="30">
        <f t="shared" si="20"/>
        <v>0</v>
      </c>
      <c r="CS15" s="30">
        <f t="shared" si="21"/>
        <v>0</v>
      </c>
    </row>
    <row r="16" spans="1:97" ht="15" customHeight="1" x14ac:dyDescent="0.25">
      <c r="A16" s="786"/>
      <c r="B16" s="31" t="s">
        <v>42</v>
      </c>
      <c r="C16" s="32">
        <f t="shared" si="1"/>
        <v>179</v>
      </c>
      <c r="D16" s="33">
        <f t="shared" si="2"/>
        <v>59</v>
      </c>
      <c r="E16" s="34">
        <f t="shared" si="2"/>
        <v>120</v>
      </c>
      <c r="F16" s="35">
        <v>1</v>
      </c>
      <c r="G16" s="36">
        <v>0</v>
      </c>
      <c r="H16" s="35">
        <v>1</v>
      </c>
      <c r="I16" s="36">
        <v>1</v>
      </c>
      <c r="J16" s="35">
        <v>7</v>
      </c>
      <c r="K16" s="37">
        <v>19</v>
      </c>
      <c r="L16" s="35">
        <v>11</v>
      </c>
      <c r="M16" s="37">
        <v>45</v>
      </c>
      <c r="N16" s="35">
        <v>3</v>
      </c>
      <c r="O16" s="37">
        <v>5</v>
      </c>
      <c r="P16" s="35">
        <v>3</v>
      </c>
      <c r="Q16" s="37">
        <v>2</v>
      </c>
      <c r="R16" s="35">
        <v>6</v>
      </c>
      <c r="S16" s="37">
        <v>2</v>
      </c>
      <c r="T16" s="35">
        <v>7</v>
      </c>
      <c r="U16" s="37">
        <v>12</v>
      </c>
      <c r="V16" s="35">
        <v>1</v>
      </c>
      <c r="W16" s="37">
        <v>5</v>
      </c>
      <c r="X16" s="35">
        <v>6</v>
      </c>
      <c r="Y16" s="37">
        <v>6</v>
      </c>
      <c r="Z16" s="35">
        <v>5</v>
      </c>
      <c r="AA16" s="37">
        <v>7</v>
      </c>
      <c r="AB16" s="35">
        <v>4</v>
      </c>
      <c r="AC16" s="37">
        <v>4</v>
      </c>
      <c r="AD16" s="35">
        <v>1</v>
      </c>
      <c r="AE16" s="37">
        <v>6</v>
      </c>
      <c r="AF16" s="35">
        <v>1</v>
      </c>
      <c r="AG16" s="37">
        <v>3</v>
      </c>
      <c r="AH16" s="35">
        <v>1</v>
      </c>
      <c r="AI16" s="37">
        <v>3</v>
      </c>
      <c r="AJ16" s="35">
        <v>0</v>
      </c>
      <c r="AK16" s="37">
        <v>0</v>
      </c>
      <c r="AL16" s="38">
        <v>1</v>
      </c>
      <c r="AM16" s="39">
        <v>0</v>
      </c>
      <c r="AN16" s="40">
        <v>179</v>
      </c>
      <c r="AO16" s="41">
        <v>0</v>
      </c>
      <c r="AP16" s="41">
        <v>28</v>
      </c>
      <c r="AQ16" s="36">
        <v>43</v>
      </c>
      <c r="AR16" s="42">
        <v>0</v>
      </c>
      <c r="AS16" s="36">
        <v>0</v>
      </c>
      <c r="AT16" s="35">
        <v>0</v>
      </c>
      <c r="AU16" s="37">
        <v>0</v>
      </c>
      <c r="AV16" s="36">
        <v>0</v>
      </c>
      <c r="AW16" t="str">
        <f t="shared" si="3"/>
        <v/>
      </c>
      <c r="CA16" s="29" t="str">
        <f t="shared" si="4"/>
        <v/>
      </c>
      <c r="CB16" s="29" t="str">
        <f t="shared" si="5"/>
        <v/>
      </c>
      <c r="CC16" s="29" t="str">
        <f t="shared" si="6"/>
        <v/>
      </c>
      <c r="CD16" s="29" t="str">
        <f t="shared" si="7"/>
        <v/>
      </c>
      <c r="CE16" s="29" t="str">
        <f t="shared" si="8"/>
        <v/>
      </c>
      <c r="CF16" s="29" t="str">
        <f t="shared" si="9"/>
        <v/>
      </c>
      <c r="CG16" s="29" t="str">
        <f t="shared" si="10"/>
        <v/>
      </c>
      <c r="CH16" s="29" t="str">
        <f t="shared" si="11"/>
        <v/>
      </c>
      <c r="CI16" s="29" t="str">
        <f t="shared" si="12"/>
        <v/>
      </c>
      <c r="CK16" s="30">
        <f t="shared" si="13"/>
        <v>0</v>
      </c>
      <c r="CL16" s="30">
        <f t="shared" si="14"/>
        <v>0</v>
      </c>
      <c r="CM16" s="30">
        <f t="shared" si="15"/>
        <v>0</v>
      </c>
      <c r="CN16" s="30">
        <f t="shared" si="16"/>
        <v>0</v>
      </c>
      <c r="CO16" s="30">
        <f t="shared" si="17"/>
        <v>0</v>
      </c>
      <c r="CP16" s="30">
        <f t="shared" si="18"/>
        <v>0</v>
      </c>
      <c r="CQ16" s="30">
        <f t="shared" si="19"/>
        <v>0</v>
      </c>
      <c r="CR16" s="30">
        <f t="shared" si="20"/>
        <v>0</v>
      </c>
      <c r="CS16" s="30">
        <f t="shared" si="21"/>
        <v>0</v>
      </c>
    </row>
    <row r="17" spans="1:97" ht="21" x14ac:dyDescent="0.25">
      <c r="A17" s="786"/>
      <c r="B17" s="31" t="s">
        <v>43</v>
      </c>
      <c r="C17" s="32">
        <f t="shared" si="1"/>
        <v>0</v>
      </c>
      <c r="D17" s="33">
        <f t="shared" si="2"/>
        <v>0</v>
      </c>
      <c r="E17" s="34">
        <f t="shared" si="2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>
        <v>0</v>
      </c>
      <c r="AO17" s="41">
        <v>0</v>
      </c>
      <c r="AP17" s="41"/>
      <c r="AQ17" s="36"/>
      <c r="AR17" s="42">
        <v>0</v>
      </c>
      <c r="AS17" s="36">
        <v>0</v>
      </c>
      <c r="AT17" s="35">
        <v>0</v>
      </c>
      <c r="AU17" s="37">
        <v>0</v>
      </c>
      <c r="AV17" s="36">
        <v>0</v>
      </c>
      <c r="AW17" t="str">
        <f t="shared" si="3"/>
        <v/>
      </c>
      <c r="CA17" s="29" t="str">
        <f t="shared" si="4"/>
        <v/>
      </c>
      <c r="CB17" s="29" t="str">
        <f t="shared" si="5"/>
        <v/>
      </c>
      <c r="CC17" s="29" t="str">
        <f t="shared" si="6"/>
        <v/>
      </c>
      <c r="CD17" s="29" t="str">
        <f t="shared" si="7"/>
        <v/>
      </c>
      <c r="CE17" s="29" t="str">
        <f t="shared" si="8"/>
        <v/>
      </c>
      <c r="CF17" s="29" t="str">
        <f t="shared" si="9"/>
        <v/>
      </c>
      <c r="CG17" s="29" t="str">
        <f t="shared" si="10"/>
        <v/>
      </c>
      <c r="CH17" s="29" t="str">
        <f t="shared" si="11"/>
        <v/>
      </c>
      <c r="CI17" s="29" t="str">
        <f t="shared" si="12"/>
        <v/>
      </c>
      <c r="CK17" s="30">
        <f t="shared" si="13"/>
        <v>0</v>
      </c>
      <c r="CL17" s="30">
        <f t="shared" si="14"/>
        <v>0</v>
      </c>
      <c r="CM17" s="30">
        <f t="shared" si="15"/>
        <v>0</v>
      </c>
      <c r="CN17" s="30">
        <f t="shared" si="16"/>
        <v>0</v>
      </c>
      <c r="CO17" s="30">
        <f t="shared" si="17"/>
        <v>0</v>
      </c>
      <c r="CP17" s="30">
        <f t="shared" si="18"/>
        <v>0</v>
      </c>
      <c r="CQ17" s="30">
        <f t="shared" si="19"/>
        <v>0</v>
      </c>
      <c r="CR17" s="30">
        <f t="shared" si="20"/>
        <v>0</v>
      </c>
      <c r="CS17" s="30">
        <f t="shared" si="21"/>
        <v>0</v>
      </c>
    </row>
    <row r="18" spans="1:97" ht="15" customHeight="1" x14ac:dyDescent="0.25">
      <c r="A18" s="786"/>
      <c r="B18" s="31" t="s">
        <v>44</v>
      </c>
      <c r="C18" s="43">
        <f t="shared" si="1"/>
        <v>104</v>
      </c>
      <c r="D18" s="44">
        <f t="shared" si="2"/>
        <v>62</v>
      </c>
      <c r="E18" s="45">
        <f t="shared" si="2"/>
        <v>42</v>
      </c>
      <c r="F18" s="46">
        <v>0</v>
      </c>
      <c r="G18" s="47">
        <v>4</v>
      </c>
      <c r="H18" s="46">
        <v>21</v>
      </c>
      <c r="I18" s="47">
        <v>9</v>
      </c>
      <c r="J18" s="46">
        <v>31</v>
      </c>
      <c r="K18" s="48">
        <v>8</v>
      </c>
      <c r="L18" s="46">
        <v>9</v>
      </c>
      <c r="M18" s="48">
        <v>21</v>
      </c>
      <c r="N18" s="46">
        <v>1</v>
      </c>
      <c r="O18" s="48">
        <v>0</v>
      </c>
      <c r="P18" s="46">
        <v>0</v>
      </c>
      <c r="Q18" s="48">
        <v>0</v>
      </c>
      <c r="R18" s="46">
        <v>0</v>
      </c>
      <c r="S18" s="48">
        <v>0</v>
      </c>
      <c r="T18" s="46">
        <v>0</v>
      </c>
      <c r="U18" s="48">
        <v>0</v>
      </c>
      <c r="V18" s="46">
        <v>0</v>
      </c>
      <c r="W18" s="48">
        <v>0</v>
      </c>
      <c r="X18" s="46">
        <v>0</v>
      </c>
      <c r="Y18" s="48">
        <v>0</v>
      </c>
      <c r="Z18" s="46">
        <v>0</v>
      </c>
      <c r="AA18" s="48">
        <v>0</v>
      </c>
      <c r="AB18" s="46">
        <v>0</v>
      </c>
      <c r="AC18" s="48">
        <v>0</v>
      </c>
      <c r="AD18" s="46">
        <v>0</v>
      </c>
      <c r="AE18" s="48">
        <v>0</v>
      </c>
      <c r="AF18" s="46">
        <v>0</v>
      </c>
      <c r="AG18" s="48">
        <v>0</v>
      </c>
      <c r="AH18" s="46">
        <v>0</v>
      </c>
      <c r="AI18" s="48">
        <v>0</v>
      </c>
      <c r="AJ18" s="46">
        <v>0</v>
      </c>
      <c r="AK18" s="48">
        <v>0</v>
      </c>
      <c r="AL18" s="49">
        <v>0</v>
      </c>
      <c r="AM18" s="50">
        <v>0</v>
      </c>
      <c r="AN18" s="51">
        <v>104</v>
      </c>
      <c r="AO18" s="52">
        <v>0</v>
      </c>
      <c r="AP18" s="52">
        <v>28</v>
      </c>
      <c r="AQ18" s="47">
        <v>1</v>
      </c>
      <c r="AR18" s="53">
        <v>0</v>
      </c>
      <c r="AS18" s="47">
        <v>0</v>
      </c>
      <c r="AT18" s="46">
        <v>0</v>
      </c>
      <c r="AU18" s="48">
        <v>0</v>
      </c>
      <c r="AV18" s="47">
        <v>0</v>
      </c>
      <c r="AW18" t="str">
        <f t="shared" si="3"/>
        <v/>
      </c>
      <c r="CA18" s="29" t="str">
        <f t="shared" si="4"/>
        <v/>
      </c>
      <c r="CB18" s="29" t="str">
        <f t="shared" si="5"/>
        <v/>
      </c>
      <c r="CC18" s="29" t="str">
        <f t="shared" si="6"/>
        <v/>
      </c>
      <c r="CD18" s="29" t="str">
        <f t="shared" si="7"/>
        <v/>
      </c>
      <c r="CE18" s="29" t="str">
        <f t="shared" si="8"/>
        <v/>
      </c>
      <c r="CF18" s="29" t="str">
        <f t="shared" si="9"/>
        <v/>
      </c>
      <c r="CG18" s="29" t="str">
        <f t="shared" si="10"/>
        <v/>
      </c>
      <c r="CH18" s="29" t="str">
        <f t="shared" si="11"/>
        <v/>
      </c>
      <c r="CI18" s="29" t="str">
        <f t="shared" si="12"/>
        <v/>
      </c>
      <c r="CK18" s="30">
        <f t="shared" si="13"/>
        <v>0</v>
      </c>
      <c r="CL18" s="30">
        <f t="shared" si="14"/>
        <v>0</v>
      </c>
      <c r="CM18" s="30">
        <f t="shared" si="15"/>
        <v>0</v>
      </c>
      <c r="CN18" s="30">
        <f t="shared" si="16"/>
        <v>0</v>
      </c>
      <c r="CO18" s="30">
        <f t="shared" si="17"/>
        <v>0</v>
      </c>
      <c r="CP18" s="30">
        <f t="shared" si="18"/>
        <v>0</v>
      </c>
      <c r="CQ18" s="30">
        <f t="shared" si="19"/>
        <v>0</v>
      </c>
      <c r="CR18" s="30">
        <f t="shared" si="20"/>
        <v>0</v>
      </c>
      <c r="CS18" s="30">
        <f t="shared" si="21"/>
        <v>0</v>
      </c>
    </row>
    <row r="19" spans="1:97" ht="21" x14ac:dyDescent="0.25">
      <c r="A19" s="786"/>
      <c r="B19" s="31" t="s">
        <v>45</v>
      </c>
      <c r="C19" s="43">
        <f t="shared" si="1"/>
        <v>0</v>
      </c>
      <c r="D19" s="44">
        <f t="shared" si="2"/>
        <v>0</v>
      </c>
      <c r="E19" s="45">
        <f t="shared" si="2"/>
        <v>0</v>
      </c>
      <c r="F19" s="46"/>
      <c r="G19" s="47"/>
      <c r="H19" s="46"/>
      <c r="I19" s="47"/>
      <c r="J19" s="46"/>
      <c r="K19" s="48"/>
      <c r="L19" s="46"/>
      <c r="M19" s="48"/>
      <c r="N19" s="46"/>
      <c r="O19" s="48"/>
      <c r="P19" s="46"/>
      <c r="Q19" s="48"/>
      <c r="R19" s="46"/>
      <c r="S19" s="48"/>
      <c r="T19" s="46"/>
      <c r="U19" s="48"/>
      <c r="V19" s="46"/>
      <c r="W19" s="48"/>
      <c r="X19" s="46"/>
      <c r="Y19" s="48"/>
      <c r="Z19" s="46"/>
      <c r="AA19" s="48"/>
      <c r="AB19" s="46"/>
      <c r="AC19" s="48"/>
      <c r="AD19" s="46"/>
      <c r="AE19" s="48"/>
      <c r="AF19" s="46"/>
      <c r="AG19" s="48"/>
      <c r="AH19" s="46"/>
      <c r="AI19" s="48"/>
      <c r="AJ19" s="46"/>
      <c r="AK19" s="48"/>
      <c r="AL19" s="49"/>
      <c r="AM19" s="50"/>
      <c r="AN19" s="51">
        <v>0</v>
      </c>
      <c r="AO19" s="52"/>
      <c r="AP19" s="52"/>
      <c r="AQ19" s="47"/>
      <c r="AR19" s="53"/>
      <c r="AS19" s="47"/>
      <c r="AT19" s="46"/>
      <c r="AU19" s="48"/>
      <c r="AV19" s="47"/>
      <c r="AW19" t="str">
        <f t="shared" si="3"/>
        <v/>
      </c>
      <c r="CA19" s="29" t="str">
        <f t="shared" si="4"/>
        <v/>
      </c>
      <c r="CB19" s="29" t="str">
        <f t="shared" si="5"/>
        <v/>
      </c>
      <c r="CC19" s="29" t="str">
        <f t="shared" si="6"/>
        <v/>
      </c>
      <c r="CD19" s="29" t="str">
        <f t="shared" si="7"/>
        <v/>
      </c>
      <c r="CE19" s="29" t="str">
        <f t="shared" si="8"/>
        <v/>
      </c>
      <c r="CF19" s="29" t="str">
        <f t="shared" si="9"/>
        <v/>
      </c>
      <c r="CG19" s="29" t="str">
        <f t="shared" si="10"/>
        <v/>
      </c>
      <c r="CH19" s="29" t="str">
        <f t="shared" si="11"/>
        <v/>
      </c>
      <c r="CI19" s="29" t="str">
        <f t="shared" si="12"/>
        <v/>
      </c>
      <c r="CK19" s="30">
        <f t="shared" si="13"/>
        <v>0</v>
      </c>
      <c r="CL19" s="30">
        <f t="shared" si="14"/>
        <v>0</v>
      </c>
      <c r="CM19" s="30">
        <f t="shared" si="15"/>
        <v>0</v>
      </c>
      <c r="CN19" s="30">
        <f t="shared" si="16"/>
        <v>0</v>
      </c>
      <c r="CO19" s="30">
        <f t="shared" si="17"/>
        <v>0</v>
      </c>
      <c r="CP19" s="30">
        <f t="shared" si="18"/>
        <v>0</v>
      </c>
      <c r="CQ19" s="30">
        <f t="shared" si="19"/>
        <v>0</v>
      </c>
      <c r="CR19" s="30">
        <f t="shared" si="20"/>
        <v>0</v>
      </c>
      <c r="CS19" s="30">
        <f t="shared" si="21"/>
        <v>0</v>
      </c>
    </row>
    <row r="20" spans="1:97" ht="15" customHeight="1" x14ac:dyDescent="0.25">
      <c r="A20" s="786"/>
      <c r="B20" s="31" t="s">
        <v>46</v>
      </c>
      <c r="C20" s="43">
        <f t="shared" si="1"/>
        <v>0</v>
      </c>
      <c r="D20" s="44">
        <f t="shared" si="2"/>
        <v>0</v>
      </c>
      <c r="E20" s="45">
        <f t="shared" si="2"/>
        <v>0</v>
      </c>
      <c r="F20" s="46"/>
      <c r="G20" s="47"/>
      <c r="H20" s="46"/>
      <c r="I20" s="47"/>
      <c r="J20" s="46"/>
      <c r="K20" s="48"/>
      <c r="L20" s="46"/>
      <c r="M20" s="48"/>
      <c r="N20" s="46"/>
      <c r="O20" s="48"/>
      <c r="P20" s="46"/>
      <c r="Q20" s="48"/>
      <c r="R20" s="46"/>
      <c r="S20" s="48"/>
      <c r="T20" s="46"/>
      <c r="U20" s="48"/>
      <c r="V20" s="46"/>
      <c r="W20" s="48"/>
      <c r="X20" s="46"/>
      <c r="Y20" s="48"/>
      <c r="Z20" s="46"/>
      <c r="AA20" s="48"/>
      <c r="AB20" s="46"/>
      <c r="AC20" s="48"/>
      <c r="AD20" s="46"/>
      <c r="AE20" s="48"/>
      <c r="AF20" s="46"/>
      <c r="AG20" s="48"/>
      <c r="AH20" s="46"/>
      <c r="AI20" s="48"/>
      <c r="AJ20" s="46"/>
      <c r="AK20" s="48"/>
      <c r="AL20" s="49"/>
      <c r="AM20" s="50"/>
      <c r="AN20" s="51">
        <v>0</v>
      </c>
      <c r="AO20" s="52"/>
      <c r="AP20" s="52"/>
      <c r="AQ20" s="47"/>
      <c r="AR20" s="53"/>
      <c r="AS20" s="47"/>
      <c r="AT20" s="46"/>
      <c r="AU20" s="48"/>
      <c r="AV20" s="47"/>
      <c r="AW20" t="str">
        <f t="shared" si="3"/>
        <v/>
      </c>
      <c r="CA20" s="29" t="str">
        <f t="shared" si="4"/>
        <v/>
      </c>
      <c r="CB20" s="29" t="str">
        <f t="shared" si="5"/>
        <v/>
      </c>
      <c r="CC20" s="29" t="str">
        <f t="shared" si="6"/>
        <v/>
      </c>
      <c r="CD20" s="29" t="str">
        <f t="shared" si="7"/>
        <v/>
      </c>
      <c r="CE20" s="29" t="str">
        <f t="shared" si="8"/>
        <v/>
      </c>
      <c r="CF20" s="29" t="str">
        <f t="shared" si="9"/>
        <v/>
      </c>
      <c r="CG20" s="29" t="str">
        <f t="shared" si="10"/>
        <v/>
      </c>
      <c r="CH20" s="29" t="str">
        <f t="shared" si="11"/>
        <v/>
      </c>
      <c r="CI20" s="29" t="str">
        <f t="shared" si="12"/>
        <v/>
      </c>
      <c r="CK20" s="30">
        <f t="shared" si="13"/>
        <v>0</v>
      </c>
      <c r="CL20" s="30">
        <f t="shared" si="14"/>
        <v>0</v>
      </c>
      <c r="CM20" s="30">
        <f t="shared" si="15"/>
        <v>0</v>
      </c>
      <c r="CN20" s="30">
        <f t="shared" si="16"/>
        <v>0</v>
      </c>
      <c r="CO20" s="30">
        <f t="shared" si="17"/>
        <v>0</v>
      </c>
      <c r="CP20" s="30">
        <f t="shared" si="18"/>
        <v>0</v>
      </c>
      <c r="CQ20" s="30">
        <f t="shared" si="19"/>
        <v>0</v>
      </c>
      <c r="CR20" s="30">
        <f t="shared" si="20"/>
        <v>0</v>
      </c>
      <c r="CS20" s="30">
        <f t="shared" si="21"/>
        <v>0</v>
      </c>
    </row>
    <row r="21" spans="1:97" ht="21" x14ac:dyDescent="0.25">
      <c r="A21" s="786"/>
      <c r="B21" s="31" t="s">
        <v>47</v>
      </c>
      <c r="C21" s="43">
        <f t="shared" si="1"/>
        <v>0</v>
      </c>
      <c r="D21" s="54">
        <f t="shared" si="2"/>
        <v>0</v>
      </c>
      <c r="E21" s="45">
        <f t="shared" si="2"/>
        <v>0</v>
      </c>
      <c r="F21" s="46"/>
      <c r="G21" s="47"/>
      <c r="H21" s="46"/>
      <c r="I21" s="47"/>
      <c r="J21" s="46"/>
      <c r="K21" s="48"/>
      <c r="L21" s="46"/>
      <c r="M21" s="48"/>
      <c r="N21" s="46"/>
      <c r="O21" s="48"/>
      <c r="P21" s="46"/>
      <c r="Q21" s="48"/>
      <c r="R21" s="46"/>
      <c r="S21" s="48"/>
      <c r="T21" s="46"/>
      <c r="U21" s="48"/>
      <c r="V21" s="46"/>
      <c r="W21" s="48"/>
      <c r="X21" s="46"/>
      <c r="Y21" s="48"/>
      <c r="Z21" s="46"/>
      <c r="AA21" s="48"/>
      <c r="AB21" s="46"/>
      <c r="AC21" s="48"/>
      <c r="AD21" s="46"/>
      <c r="AE21" s="48"/>
      <c r="AF21" s="46"/>
      <c r="AG21" s="48"/>
      <c r="AH21" s="46"/>
      <c r="AI21" s="48"/>
      <c r="AJ21" s="46"/>
      <c r="AK21" s="48"/>
      <c r="AL21" s="49"/>
      <c r="AM21" s="50"/>
      <c r="AN21" s="51">
        <v>0</v>
      </c>
      <c r="AO21" s="52"/>
      <c r="AP21" s="52"/>
      <c r="AQ21" s="47"/>
      <c r="AR21" s="53"/>
      <c r="AS21" s="47"/>
      <c r="AT21" s="46"/>
      <c r="AU21" s="48"/>
      <c r="AV21" s="47"/>
      <c r="AW21" t="str">
        <f t="shared" si="3"/>
        <v/>
      </c>
      <c r="CA21" s="29" t="str">
        <f t="shared" si="4"/>
        <v/>
      </c>
      <c r="CB21" s="29" t="str">
        <f t="shared" si="5"/>
        <v/>
      </c>
      <c r="CC21" s="29" t="str">
        <f t="shared" si="6"/>
        <v/>
      </c>
      <c r="CD21" s="29" t="str">
        <f t="shared" si="7"/>
        <v/>
      </c>
      <c r="CE21" s="29" t="str">
        <f t="shared" si="8"/>
        <v/>
      </c>
      <c r="CF21" s="29" t="str">
        <f t="shared" si="9"/>
        <v/>
      </c>
      <c r="CG21" s="29" t="str">
        <f t="shared" si="10"/>
        <v/>
      </c>
      <c r="CH21" s="29" t="str">
        <f t="shared" si="11"/>
        <v/>
      </c>
      <c r="CI21" s="29" t="str">
        <f t="shared" si="12"/>
        <v/>
      </c>
      <c r="CK21" s="30">
        <f t="shared" si="13"/>
        <v>0</v>
      </c>
      <c r="CL21" s="30">
        <f t="shared" si="14"/>
        <v>0</v>
      </c>
      <c r="CM21" s="30">
        <f t="shared" si="15"/>
        <v>0</v>
      </c>
      <c r="CN21" s="30">
        <f t="shared" si="16"/>
        <v>0</v>
      </c>
      <c r="CO21" s="30">
        <f t="shared" si="17"/>
        <v>0</v>
      </c>
      <c r="CP21" s="30">
        <f t="shared" si="18"/>
        <v>0</v>
      </c>
      <c r="CQ21" s="30">
        <f t="shared" si="19"/>
        <v>0</v>
      </c>
      <c r="CR21" s="30">
        <f t="shared" si="20"/>
        <v>0</v>
      </c>
      <c r="CS21" s="30">
        <f t="shared" si="21"/>
        <v>0</v>
      </c>
    </row>
    <row r="22" spans="1:97" ht="15" customHeight="1" x14ac:dyDescent="0.25">
      <c r="A22" s="1082"/>
      <c r="B22" s="55" t="s">
        <v>48</v>
      </c>
      <c r="C22" s="56">
        <f>SUM(D22+E22)</f>
        <v>752</v>
      </c>
      <c r="D22" s="57">
        <f t="shared" si="2"/>
        <v>279</v>
      </c>
      <c r="E22" s="58">
        <f>SUM(G22+I22+K22+M22+O22+Q22+S22+U22+W22+Y22+AA22+AC22+AE22+AG22+AI22+AK22+AM22)</f>
        <v>473</v>
      </c>
      <c r="F22" s="59">
        <f>SUM(F12:F21)</f>
        <v>1</v>
      </c>
      <c r="G22" s="60">
        <f t="shared" ref="G22:AS22" si="22">SUM(G12:G21)</f>
        <v>4</v>
      </c>
      <c r="H22" s="59">
        <f t="shared" si="22"/>
        <v>22</v>
      </c>
      <c r="I22" s="60">
        <f t="shared" si="22"/>
        <v>14</v>
      </c>
      <c r="J22" s="59">
        <f t="shared" si="22"/>
        <v>60</v>
      </c>
      <c r="K22" s="61">
        <f t="shared" si="22"/>
        <v>73</v>
      </c>
      <c r="L22" s="59">
        <f t="shared" si="22"/>
        <v>44</v>
      </c>
      <c r="M22" s="61">
        <f t="shared" si="22"/>
        <v>185</v>
      </c>
      <c r="N22" s="59">
        <f t="shared" si="22"/>
        <v>15</v>
      </c>
      <c r="O22" s="61">
        <f t="shared" si="22"/>
        <v>15</v>
      </c>
      <c r="P22" s="59">
        <f t="shared" si="22"/>
        <v>10</v>
      </c>
      <c r="Q22" s="61">
        <f t="shared" si="22"/>
        <v>9</v>
      </c>
      <c r="R22" s="59">
        <f t="shared" si="22"/>
        <v>21</v>
      </c>
      <c r="S22" s="61">
        <f t="shared" si="22"/>
        <v>10</v>
      </c>
      <c r="T22" s="59">
        <f t="shared" si="22"/>
        <v>20</v>
      </c>
      <c r="U22" s="61">
        <f t="shared" si="22"/>
        <v>27</v>
      </c>
      <c r="V22" s="59">
        <f t="shared" si="22"/>
        <v>12</v>
      </c>
      <c r="W22" s="61">
        <f t="shared" si="22"/>
        <v>17</v>
      </c>
      <c r="X22" s="59">
        <f t="shared" si="22"/>
        <v>17</v>
      </c>
      <c r="Y22" s="61">
        <f t="shared" si="22"/>
        <v>22</v>
      </c>
      <c r="Z22" s="59">
        <f t="shared" si="22"/>
        <v>14</v>
      </c>
      <c r="AA22" s="61">
        <f t="shared" si="22"/>
        <v>20</v>
      </c>
      <c r="AB22" s="59">
        <f t="shared" si="22"/>
        <v>13</v>
      </c>
      <c r="AC22" s="61">
        <f t="shared" si="22"/>
        <v>24</v>
      </c>
      <c r="AD22" s="59">
        <f t="shared" si="22"/>
        <v>12</v>
      </c>
      <c r="AE22" s="61">
        <f t="shared" si="22"/>
        <v>28</v>
      </c>
      <c r="AF22" s="59">
        <f t="shared" si="22"/>
        <v>9</v>
      </c>
      <c r="AG22" s="61">
        <f t="shared" si="22"/>
        <v>13</v>
      </c>
      <c r="AH22" s="59">
        <f t="shared" si="22"/>
        <v>4</v>
      </c>
      <c r="AI22" s="61">
        <f t="shared" si="22"/>
        <v>10</v>
      </c>
      <c r="AJ22" s="59">
        <f t="shared" si="22"/>
        <v>4</v>
      </c>
      <c r="AK22" s="61">
        <f t="shared" si="22"/>
        <v>0</v>
      </c>
      <c r="AL22" s="62">
        <f t="shared" si="22"/>
        <v>1</v>
      </c>
      <c r="AM22" s="63">
        <f t="shared" si="22"/>
        <v>2</v>
      </c>
      <c r="AN22" s="64">
        <f t="shared" si="22"/>
        <v>752</v>
      </c>
      <c r="AO22" s="65">
        <f t="shared" si="22"/>
        <v>0</v>
      </c>
      <c r="AP22" s="65">
        <f>SUM(AP12:AP21)</f>
        <v>120</v>
      </c>
      <c r="AQ22" s="60">
        <f t="shared" si="22"/>
        <v>120</v>
      </c>
      <c r="AR22" s="66">
        <f t="shared" si="22"/>
        <v>0</v>
      </c>
      <c r="AS22" s="60">
        <f t="shared" si="22"/>
        <v>0</v>
      </c>
      <c r="AT22" s="59">
        <f>SUM(AT12:AT21)</f>
        <v>0</v>
      </c>
      <c r="AU22" s="61">
        <f>SUM(AU12:AU21)</f>
        <v>0</v>
      </c>
      <c r="AV22" s="60">
        <f>SUM(AV12:AV21)</f>
        <v>0</v>
      </c>
    </row>
    <row r="23" spans="1:97" ht="15" customHeight="1" x14ac:dyDescent="0.25">
      <c r="A23" s="788" t="s">
        <v>49</v>
      </c>
      <c r="B23" s="789"/>
      <c r="C23" s="67">
        <f t="shared" si="1"/>
        <v>5</v>
      </c>
      <c r="D23" s="68">
        <f t="shared" si="2"/>
        <v>4</v>
      </c>
      <c r="E23" s="58">
        <f t="shared" si="2"/>
        <v>1</v>
      </c>
      <c r="F23" s="69">
        <v>0</v>
      </c>
      <c r="G23" s="70">
        <v>0</v>
      </c>
      <c r="H23" s="69">
        <v>0</v>
      </c>
      <c r="I23" s="70">
        <v>0</v>
      </c>
      <c r="J23" s="69">
        <v>3</v>
      </c>
      <c r="K23" s="71">
        <v>1</v>
      </c>
      <c r="L23" s="69">
        <v>1</v>
      </c>
      <c r="M23" s="71">
        <v>0</v>
      </c>
      <c r="N23" s="69">
        <v>0</v>
      </c>
      <c r="O23" s="71">
        <v>0</v>
      </c>
      <c r="P23" s="69">
        <v>0</v>
      </c>
      <c r="Q23" s="71">
        <v>0</v>
      </c>
      <c r="R23" s="69">
        <v>0</v>
      </c>
      <c r="S23" s="71">
        <v>0</v>
      </c>
      <c r="T23" s="69">
        <v>0</v>
      </c>
      <c r="U23" s="71">
        <v>0</v>
      </c>
      <c r="V23" s="69">
        <v>0</v>
      </c>
      <c r="W23" s="71">
        <v>0</v>
      </c>
      <c r="X23" s="69">
        <v>0</v>
      </c>
      <c r="Y23" s="71">
        <v>0</v>
      </c>
      <c r="Z23" s="69">
        <v>0</v>
      </c>
      <c r="AA23" s="71">
        <v>0</v>
      </c>
      <c r="AB23" s="69">
        <v>0</v>
      </c>
      <c r="AC23" s="71">
        <v>0</v>
      </c>
      <c r="AD23" s="69">
        <v>0</v>
      </c>
      <c r="AE23" s="71">
        <v>0</v>
      </c>
      <c r="AF23" s="69">
        <v>0</v>
      </c>
      <c r="AG23" s="71">
        <v>0</v>
      </c>
      <c r="AH23" s="69">
        <v>0</v>
      </c>
      <c r="AI23" s="71">
        <v>0</v>
      </c>
      <c r="AJ23" s="69">
        <v>0</v>
      </c>
      <c r="AK23" s="71">
        <v>0</v>
      </c>
      <c r="AL23" s="72">
        <v>0</v>
      </c>
      <c r="AM23" s="73">
        <v>0</v>
      </c>
      <c r="AN23" s="74">
        <v>5</v>
      </c>
      <c r="AO23" s="75">
        <v>0</v>
      </c>
      <c r="AP23" s="75">
        <v>0</v>
      </c>
      <c r="AQ23" s="70">
        <v>0</v>
      </c>
      <c r="AR23" s="76">
        <v>0</v>
      </c>
      <c r="AS23" s="70">
        <v>0</v>
      </c>
      <c r="AT23" s="69">
        <v>0</v>
      </c>
      <c r="AU23" s="71">
        <v>0</v>
      </c>
      <c r="AV23" s="70">
        <v>0</v>
      </c>
      <c r="AW23" t="str">
        <f t="shared" si="3"/>
        <v/>
      </c>
      <c r="CA23" s="29" t="str">
        <f t="shared" ref="CA23:CA26" si="23">IF(AND($C23&gt;0,AN23="")," * No olvide digitar la variable Beneficiarios. Digite Cero si no tiene.",IF(AN23&gt;$C23," * La variable Beneficiarios No puede ser mayor al Total Ambos Sexos.",""))</f>
        <v/>
      </c>
      <c r="CB23" s="29" t="str">
        <f t="shared" ref="CB23:CB26" si="24">IF(AND($C23&gt;0,AO23="")," * No olvide digitar la variable Niños, Niñas, adolescentes y Jóvenes SENAME. Digite Cero si no tiene.",IF(AO23&gt;$C23," * La variable Niños, Niñas, adolescentes y Jóvenes SENAME No puede ser mayor al Total Ambos Sexos.",""))</f>
        <v/>
      </c>
      <c r="CC23" s="29" t="str">
        <f t="shared" ref="CC23:CC26" si="25">IF(AND($C23&gt;0,AP23="")," * No olvide digitar la variable Niños, Niñas, adolescentes y Jóvenes Mejor Niñez. Digite Cero si no tiene.",IF(AP23&gt;$C23," * La variable Niños, Niñas, adolescentes y Jóvenes Mejor Niñez No puede ser mayor al Total Ambos Sexos.",""))</f>
        <v/>
      </c>
      <c r="CD23" s="29" t="str">
        <f t="shared" ref="CD23:CD26" si="26">IF(AND($C23&gt;0,AQ23="")," * No olvide digitar la variable Pueblos originarios. Digite Cero si no tiene.",IF(AQ23&gt;$C23," * La variable Pueblos Originarios No puede ser mayor al Total Ambos Sexos.",""))</f>
        <v/>
      </c>
      <c r="CE23" s="29" t="str">
        <f t="shared" ref="CE23:CE26" si="27">IF(AND($C23&gt;0,AR23="")," * No olvide digitar la variable Migrantes. Digite Cero si no tiene.",IF(AR23&gt;$C23," * La variable Migrantes No puede ser mayor al Total Ambos Sexos.",""))</f>
        <v/>
      </c>
      <c r="CF23" s="29" t="str">
        <f t="shared" ref="CF23:CF26" si="28">IF(AND($C23&gt;0,AS23="")," * No olvide digitar la variable Demencia. Digite Cero si no tiene.",IF(AS23&gt;$C23," * La variable Demencia No puede ser mayor al Total Ambos Sexos.",""))</f>
        <v/>
      </c>
      <c r="CG23" s="29" t="str">
        <f t="shared" ref="CG23:CG26" si="29">IF(AND($E23&gt;0,OR(AT23=""))," * No olvide digitar la variable Trans (Masculino). Digite Cero si no tiene.",IF((AT23)&gt;$E23," * La variable Trans (Masculino) No puede ser mayor al Total Mujeres.",""))</f>
        <v/>
      </c>
      <c r="CH23" s="29" t="str">
        <f t="shared" ref="CH23:CH26" si="30">IF(AND(D23&gt;0,OR(AU23=""))," * No olvide digitar la variable Trans (Femenino). Digite Cero si no tiene.",IF((AU23)&gt;D23," * La variable Trans (Femenino) No puede ser mayor al Total Hombres.",""))</f>
        <v/>
      </c>
      <c r="CI23" s="29" t="str">
        <f t="shared" ref="CI23:CI26" si="31">IF(AND($C23&gt;0,AV23="")," * No olvide digitar la variable Cuidadores de personas con demencia. Digite Cero si no tiene.",IF(AV23&gt;$C23," * La variable Cuidadores de personas con demencia No puede ser mayor al Total Ambos Sexos.",""))</f>
        <v/>
      </c>
      <c r="CK23" s="30">
        <f>IF(AND(C23&gt;0,AN23=""),1,IF(AN23&gt;C23,1,0))</f>
        <v>0</v>
      </c>
      <c r="CL23" s="30">
        <f>IF(AND(C23&gt;0,AO23=""),1,IF(AO23&gt;C23,1,0))</f>
        <v>0</v>
      </c>
      <c r="CM23" s="30">
        <f>IF(AND(C23&gt;0,AP23=""),1,IF(AP23&gt;C23,1,0))</f>
        <v>0</v>
      </c>
      <c r="CN23" s="30">
        <f>IF(AND(C23&gt;0,AQ23=""),1,IF(AQ23&gt;C23,1,0))</f>
        <v>0</v>
      </c>
      <c r="CO23" s="30">
        <f>IF(AND(C23&gt;0,AR23=""),1,IF(AR23&gt;C23,1,0))</f>
        <v>0</v>
      </c>
      <c r="CP23" s="30">
        <f>IF(AND(C23&gt;0,AS23=""),1,IF(AS23&gt;C23,1,0))</f>
        <v>0</v>
      </c>
      <c r="CQ23" s="30">
        <f>IF(AND(E23&gt;0,OR(AT23="")),1,IF((AT23)&gt;E23,1,0))</f>
        <v>0</v>
      </c>
      <c r="CR23" s="30">
        <f>IF(AND(D23&gt;0,OR(AU23="")),1,IF((AU23)&gt;D23,1,0))</f>
        <v>0</v>
      </c>
      <c r="CS23" s="30">
        <f t="shared" si="21"/>
        <v>0</v>
      </c>
    </row>
    <row r="24" spans="1:97" ht="15" customHeight="1" x14ac:dyDescent="0.25">
      <c r="A24" s="77" t="s">
        <v>50</v>
      </c>
      <c r="B24" s="78" t="s">
        <v>39</v>
      </c>
      <c r="C24" s="79">
        <f t="shared" si="1"/>
        <v>7</v>
      </c>
      <c r="D24" s="80">
        <f t="shared" si="2"/>
        <v>3</v>
      </c>
      <c r="E24" s="81">
        <f t="shared" si="2"/>
        <v>4</v>
      </c>
      <c r="F24" s="82">
        <v>0</v>
      </c>
      <c r="G24" s="83">
        <v>0</v>
      </c>
      <c r="H24" s="82">
        <v>3</v>
      </c>
      <c r="I24" s="83">
        <v>0</v>
      </c>
      <c r="J24" s="82">
        <v>0</v>
      </c>
      <c r="K24" s="84">
        <v>0</v>
      </c>
      <c r="L24" s="82">
        <v>0</v>
      </c>
      <c r="M24" s="84">
        <v>4</v>
      </c>
      <c r="N24" s="82">
        <v>0</v>
      </c>
      <c r="O24" s="84">
        <v>0</v>
      </c>
      <c r="P24" s="82">
        <v>0</v>
      </c>
      <c r="Q24" s="84">
        <v>0</v>
      </c>
      <c r="R24" s="82">
        <v>0</v>
      </c>
      <c r="S24" s="84">
        <v>0</v>
      </c>
      <c r="T24" s="82">
        <v>0</v>
      </c>
      <c r="U24" s="84">
        <v>0</v>
      </c>
      <c r="V24" s="82">
        <v>0</v>
      </c>
      <c r="W24" s="84">
        <v>0</v>
      </c>
      <c r="X24" s="82">
        <v>0</v>
      </c>
      <c r="Y24" s="84">
        <v>0</v>
      </c>
      <c r="Z24" s="82">
        <v>0</v>
      </c>
      <c r="AA24" s="84">
        <v>0</v>
      </c>
      <c r="AB24" s="82">
        <v>0</v>
      </c>
      <c r="AC24" s="84">
        <v>0</v>
      </c>
      <c r="AD24" s="82">
        <v>0</v>
      </c>
      <c r="AE24" s="84">
        <v>0</v>
      </c>
      <c r="AF24" s="82">
        <v>0</v>
      </c>
      <c r="AG24" s="84">
        <v>0</v>
      </c>
      <c r="AH24" s="82">
        <v>0</v>
      </c>
      <c r="AI24" s="84">
        <v>0</v>
      </c>
      <c r="AJ24" s="82">
        <v>0</v>
      </c>
      <c r="AK24" s="84">
        <v>0</v>
      </c>
      <c r="AL24" s="85">
        <v>0</v>
      </c>
      <c r="AM24" s="86">
        <v>0</v>
      </c>
      <c r="AN24" s="87">
        <v>7</v>
      </c>
      <c r="AO24" s="88">
        <v>0</v>
      </c>
      <c r="AP24" s="88">
        <v>0</v>
      </c>
      <c r="AQ24" s="83">
        <v>0</v>
      </c>
      <c r="AR24" s="89">
        <v>0</v>
      </c>
      <c r="AS24" s="83">
        <v>0</v>
      </c>
      <c r="AT24" s="82">
        <v>0</v>
      </c>
      <c r="AU24" s="84">
        <v>0</v>
      </c>
      <c r="AV24" s="83">
        <v>0</v>
      </c>
      <c r="AW24" t="str">
        <f>CA24&amp;CB24&amp;CC24&amp;CD24&amp;CE24&amp;CF24&amp;CG24&amp;CH24&amp;CI24</f>
        <v/>
      </c>
      <c r="CA24" s="29" t="str">
        <f t="shared" si="23"/>
        <v/>
      </c>
      <c r="CB24" s="29" t="str">
        <f t="shared" si="24"/>
        <v/>
      </c>
      <c r="CC24" s="29" t="str">
        <f t="shared" si="25"/>
        <v/>
      </c>
      <c r="CD24" s="29" t="str">
        <f t="shared" si="26"/>
        <v/>
      </c>
      <c r="CE24" s="29" t="str">
        <f t="shared" si="27"/>
        <v/>
      </c>
      <c r="CF24" s="29" t="str">
        <f t="shared" si="28"/>
        <v/>
      </c>
      <c r="CG24" s="29" t="str">
        <f t="shared" si="29"/>
        <v/>
      </c>
      <c r="CH24" s="29" t="str">
        <f t="shared" si="30"/>
        <v/>
      </c>
      <c r="CI24" s="29" t="str">
        <f t="shared" si="31"/>
        <v/>
      </c>
      <c r="CK24" s="30">
        <f>IF(AND(C24&gt;0,AN24=""),1,IF(AN24&gt;C24,1,0))</f>
        <v>0</v>
      </c>
      <c r="CL24" s="30">
        <f>IF(AND(C24&gt;0,AO24=""),1,IF(AO24&gt;C24,1,0))</f>
        <v>0</v>
      </c>
      <c r="CM24" s="30">
        <f>IF(AND(C24&gt;0,AP24=""),1,IF(AP24&gt;C24,1,0))</f>
        <v>0</v>
      </c>
      <c r="CN24" s="30">
        <f>IF(AND(C24&gt;0,AQ24=""),1,IF(AQ24&gt;C24,1,0))</f>
        <v>0</v>
      </c>
      <c r="CO24" s="30">
        <f>IF(AND(C24&gt;0,AR24=""),1,IF(AR24&gt;C24,1,0))</f>
        <v>0</v>
      </c>
      <c r="CP24" s="30">
        <f>IF(AND(C24&gt;0,AS24=""),1,IF(AS24&gt;C24,1,0))</f>
        <v>0</v>
      </c>
      <c r="CQ24" s="30">
        <f>IF(AND(E24&gt;0,OR(AT24="")),1,IF((AT24)&gt;E24,1,0))</f>
        <v>0</v>
      </c>
      <c r="CR24" s="30">
        <f>IF(AND(D24&gt;0,OR(AU24="")),1,IF((AU24)&gt;D24,1,0))</f>
        <v>0</v>
      </c>
      <c r="CS24" s="30">
        <f t="shared" si="21"/>
        <v>0</v>
      </c>
    </row>
    <row r="25" spans="1:97" ht="15" customHeight="1" x14ac:dyDescent="0.25">
      <c r="A25" s="785" t="s">
        <v>51</v>
      </c>
      <c r="B25" s="90" t="s">
        <v>39</v>
      </c>
      <c r="C25" s="18">
        <f t="shared" si="1"/>
        <v>227</v>
      </c>
      <c r="D25" s="19">
        <f t="shared" si="2"/>
        <v>71</v>
      </c>
      <c r="E25" s="20">
        <f t="shared" si="2"/>
        <v>156</v>
      </c>
      <c r="F25" s="21">
        <v>0</v>
      </c>
      <c r="G25" s="22">
        <v>0</v>
      </c>
      <c r="H25" s="21">
        <v>0</v>
      </c>
      <c r="I25" s="22">
        <v>0</v>
      </c>
      <c r="J25" s="21">
        <v>0</v>
      </c>
      <c r="K25" s="23">
        <v>0</v>
      </c>
      <c r="L25" s="21">
        <v>0</v>
      </c>
      <c r="M25" s="23">
        <v>3</v>
      </c>
      <c r="N25" s="21">
        <v>9</v>
      </c>
      <c r="O25" s="23">
        <v>10</v>
      </c>
      <c r="P25" s="21">
        <v>12</v>
      </c>
      <c r="Q25" s="23">
        <v>12</v>
      </c>
      <c r="R25" s="21">
        <v>7</v>
      </c>
      <c r="S25" s="23">
        <v>28</v>
      </c>
      <c r="T25" s="21">
        <v>7</v>
      </c>
      <c r="U25" s="23">
        <v>15</v>
      </c>
      <c r="V25" s="21">
        <v>6</v>
      </c>
      <c r="W25" s="23">
        <v>17</v>
      </c>
      <c r="X25" s="21">
        <v>7</v>
      </c>
      <c r="Y25" s="23">
        <v>26</v>
      </c>
      <c r="Z25" s="21">
        <v>6</v>
      </c>
      <c r="AA25" s="23">
        <v>18</v>
      </c>
      <c r="AB25" s="21">
        <v>7</v>
      </c>
      <c r="AC25" s="23">
        <v>6</v>
      </c>
      <c r="AD25" s="21">
        <v>6</v>
      </c>
      <c r="AE25" s="23">
        <v>12</v>
      </c>
      <c r="AF25" s="21">
        <v>3</v>
      </c>
      <c r="AG25" s="23">
        <v>6</v>
      </c>
      <c r="AH25" s="21">
        <v>1</v>
      </c>
      <c r="AI25" s="23">
        <v>1</v>
      </c>
      <c r="AJ25" s="21">
        <v>0</v>
      </c>
      <c r="AK25" s="23">
        <v>2</v>
      </c>
      <c r="AL25" s="24">
        <v>0</v>
      </c>
      <c r="AM25" s="25">
        <v>0</v>
      </c>
      <c r="AN25" s="26">
        <v>227</v>
      </c>
      <c r="AO25" s="27">
        <v>0</v>
      </c>
      <c r="AP25" s="27">
        <v>0</v>
      </c>
      <c r="AQ25" s="22">
        <v>5</v>
      </c>
      <c r="AR25" s="28">
        <v>0</v>
      </c>
      <c r="AS25" s="22">
        <v>0</v>
      </c>
      <c r="AT25" s="21">
        <v>0</v>
      </c>
      <c r="AU25" s="23">
        <v>0</v>
      </c>
      <c r="AV25" s="22">
        <v>0</v>
      </c>
      <c r="AW25" t="str">
        <f t="shared" si="3"/>
        <v/>
      </c>
      <c r="CA25" s="29" t="str">
        <f t="shared" si="23"/>
        <v/>
      </c>
      <c r="CB25" s="29" t="str">
        <f t="shared" si="24"/>
        <v/>
      </c>
      <c r="CC25" s="29" t="str">
        <f t="shared" si="25"/>
        <v/>
      </c>
      <c r="CD25" s="29" t="str">
        <f t="shared" si="26"/>
        <v/>
      </c>
      <c r="CE25" s="29" t="str">
        <f t="shared" si="27"/>
        <v/>
      </c>
      <c r="CF25" s="29" t="str">
        <f t="shared" si="28"/>
        <v/>
      </c>
      <c r="CG25" s="29" t="str">
        <f t="shared" si="29"/>
        <v/>
      </c>
      <c r="CH25" s="29" t="str">
        <f t="shared" si="30"/>
        <v/>
      </c>
      <c r="CI25" s="29" t="str">
        <f t="shared" si="31"/>
        <v/>
      </c>
      <c r="CK25" s="30">
        <f>IF(AND(C25&gt;0,AN25=""),1,IF(AN25&gt;C25,1,0))</f>
        <v>0</v>
      </c>
      <c r="CL25" s="30">
        <f>IF(AND(C25&gt;0,AO25=""),1,IF(AO25&gt;C25,1,0))</f>
        <v>0</v>
      </c>
      <c r="CM25" s="30">
        <f>IF(AND(C25&gt;0,AP25=""),1,IF(AP25&gt;C25,1,0))</f>
        <v>0</v>
      </c>
      <c r="CN25" s="30">
        <f>IF(AND(C25&gt;0,AQ25=""),1,IF(AQ25&gt;C25,1,0))</f>
        <v>0</v>
      </c>
      <c r="CO25" s="30">
        <f>IF(AND(C25&gt;0,AR25=""),1,IF(AR25&gt;C25,1,0))</f>
        <v>0</v>
      </c>
      <c r="CP25" s="30">
        <f>IF(AND(C25&gt;0,AS25=""),1,IF(AS25&gt;C25,1,0))</f>
        <v>0</v>
      </c>
      <c r="CQ25" s="30">
        <f>IF(AND(E25&gt;0,OR(AT25="")),1,IF((AT25)&gt;E25,1,0))</f>
        <v>0</v>
      </c>
      <c r="CR25" s="30">
        <f>IF(AND(D25&gt;0,OR(AU25="")),1,IF((AU25)&gt;D25,1,0))</f>
        <v>0</v>
      </c>
      <c r="CS25" s="30">
        <f>IF(AND($C25&gt;0,AV25=""),1,IF(AV25&gt;$C25,1,0))</f>
        <v>0</v>
      </c>
    </row>
    <row r="26" spans="1:97" ht="15" customHeight="1" x14ac:dyDescent="0.25">
      <c r="A26" s="1082"/>
      <c r="B26" s="641" t="s">
        <v>52</v>
      </c>
      <c r="C26" s="630">
        <f t="shared" si="1"/>
        <v>0</v>
      </c>
      <c r="D26" s="93">
        <f t="shared" si="2"/>
        <v>0</v>
      </c>
      <c r="E26" s="642">
        <f t="shared" si="2"/>
        <v>0</v>
      </c>
      <c r="F26" s="95"/>
      <c r="G26" s="643"/>
      <c r="H26" s="95"/>
      <c r="I26" s="96"/>
      <c r="J26" s="95"/>
      <c r="K26" s="96"/>
      <c r="L26" s="95"/>
      <c r="M26" s="96"/>
      <c r="N26" s="95"/>
      <c r="O26" s="97"/>
      <c r="P26" s="95"/>
      <c r="Q26" s="643"/>
      <c r="R26" s="644"/>
      <c r="S26" s="96"/>
      <c r="T26" s="95"/>
      <c r="U26" s="96"/>
      <c r="V26" s="95"/>
      <c r="W26" s="96"/>
      <c r="X26" s="95"/>
      <c r="Y26" s="643"/>
      <c r="Z26" s="95"/>
      <c r="AA26" s="643"/>
      <c r="AB26" s="95"/>
      <c r="AC26" s="96"/>
      <c r="AD26" s="95"/>
      <c r="AE26" s="643"/>
      <c r="AF26" s="95"/>
      <c r="AG26" s="643"/>
      <c r="AH26" s="95"/>
      <c r="AI26" s="96"/>
      <c r="AJ26" s="95"/>
      <c r="AK26" s="96"/>
      <c r="AL26" s="98"/>
      <c r="AM26" s="99"/>
      <c r="AN26" s="100">
        <v>0</v>
      </c>
      <c r="AO26" s="101">
        <v>0</v>
      </c>
      <c r="AP26" s="101">
        <v>0</v>
      </c>
      <c r="AQ26" s="97">
        <v>0</v>
      </c>
      <c r="AR26" s="102">
        <v>0</v>
      </c>
      <c r="AS26" s="97">
        <v>0</v>
      </c>
      <c r="AT26" s="95">
        <v>0</v>
      </c>
      <c r="AU26" s="96">
        <v>0</v>
      </c>
      <c r="AV26" s="97">
        <v>0</v>
      </c>
      <c r="AW26" t="str">
        <f t="shared" si="3"/>
        <v/>
      </c>
      <c r="CA26" s="29" t="str">
        <f t="shared" si="23"/>
        <v/>
      </c>
      <c r="CB26" s="29" t="str">
        <f t="shared" si="24"/>
        <v/>
      </c>
      <c r="CC26" s="29" t="str">
        <f t="shared" si="25"/>
        <v/>
      </c>
      <c r="CD26" s="29" t="str">
        <f t="shared" si="26"/>
        <v/>
      </c>
      <c r="CE26" s="29" t="str">
        <f t="shared" si="27"/>
        <v/>
      </c>
      <c r="CF26" s="29" t="str">
        <f t="shared" si="28"/>
        <v/>
      </c>
      <c r="CG26" s="29" t="str">
        <f t="shared" si="29"/>
        <v/>
      </c>
      <c r="CH26" s="29" t="str">
        <f t="shared" si="30"/>
        <v/>
      </c>
      <c r="CI26" s="29" t="str">
        <f t="shared" si="31"/>
        <v/>
      </c>
      <c r="CK26" s="30">
        <f>IF(AND(C26&gt;0,AN26=""),1,IF(AN26&gt;C26,1,0))</f>
        <v>0</v>
      </c>
      <c r="CL26" s="30">
        <f>IF(AND(C26&gt;0,AO26=""),1,IF(AO26&gt;C26,1,0))</f>
        <v>0</v>
      </c>
      <c r="CM26" s="30">
        <f>IF(AND(C26&gt;0,AP26=""),1,IF(AP26&gt;C26,1,0))</f>
        <v>0</v>
      </c>
      <c r="CN26" s="30">
        <f>IF(AND(C26&gt;0,AQ26=""),1,IF(AQ26&gt;C26,1,0))</f>
        <v>0</v>
      </c>
      <c r="CO26" s="30">
        <f>IF(AND(C26&gt;0,AR26=""),1,IF(AR26&gt;C26,1,0))</f>
        <v>0</v>
      </c>
      <c r="CP26" s="30">
        <f>IF(AND(C26&gt;0,AS26=""),1,IF(AS26&gt;C26,1,0))</f>
        <v>0</v>
      </c>
      <c r="CQ26" s="30">
        <f>IF(AND(E26&gt;0,OR(AT26="")),1,IF((AT26)&gt;E26,1,0))</f>
        <v>0</v>
      </c>
      <c r="CR26" s="30">
        <f>IF(AND(D26&gt;0,OR(AU26="")),1,IF((AU26)&gt;D26,1,0))</f>
        <v>0</v>
      </c>
      <c r="CS26" s="30">
        <f t="shared" si="21"/>
        <v>0</v>
      </c>
    </row>
    <row r="27" spans="1:97" s="11" customFormat="1" ht="18" customHeight="1" x14ac:dyDescent="0.2">
      <c r="A27" s="103" t="s">
        <v>53</v>
      </c>
      <c r="B27" s="103"/>
      <c r="C27" s="5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"/>
      <c r="P27" s="10"/>
      <c r="Q27" s="10"/>
      <c r="R27" s="10"/>
      <c r="S27" s="10"/>
      <c r="T27" s="10"/>
      <c r="U27" s="10"/>
      <c r="V27" s="104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97" ht="21.75" customHeight="1" x14ac:dyDescent="0.25">
      <c r="A28" s="772" t="s">
        <v>3</v>
      </c>
      <c r="B28" s="772" t="s">
        <v>54</v>
      </c>
      <c r="C28" s="761" t="s">
        <v>55</v>
      </c>
      <c r="D28" s="775"/>
      <c r="E28" s="761" t="s">
        <v>56</v>
      </c>
      <c r="F28" s="762"/>
      <c r="G28" s="775"/>
      <c r="H28" s="761" t="s">
        <v>15</v>
      </c>
      <c r="I28" s="775"/>
      <c r="J28" s="761" t="s">
        <v>16</v>
      </c>
      <c r="K28" s="775"/>
      <c r="L28" s="761" t="s">
        <v>17</v>
      </c>
      <c r="M28" s="775"/>
      <c r="N28" s="761" t="s">
        <v>18</v>
      </c>
      <c r="O28" s="775"/>
      <c r="P28" s="761" t="s">
        <v>19</v>
      </c>
      <c r="Q28" s="775"/>
      <c r="R28" s="767" t="s">
        <v>20</v>
      </c>
      <c r="S28" s="768"/>
      <c r="T28" s="767" t="s">
        <v>21</v>
      </c>
      <c r="U28" s="768"/>
      <c r="V28" s="767" t="s">
        <v>22</v>
      </c>
      <c r="W28" s="768"/>
      <c r="X28" s="767" t="s">
        <v>23</v>
      </c>
      <c r="Y28" s="768"/>
      <c r="Z28" s="767" t="s">
        <v>24</v>
      </c>
      <c r="AA28" s="768"/>
      <c r="AB28" s="767" t="s">
        <v>25</v>
      </c>
      <c r="AC28" s="768"/>
      <c r="AD28" s="767" t="s">
        <v>26</v>
      </c>
      <c r="AE28" s="768"/>
      <c r="AF28" s="767" t="s">
        <v>27</v>
      </c>
      <c r="AG28" s="768"/>
      <c r="AH28" s="767" t="s">
        <v>28</v>
      </c>
      <c r="AI28" s="768"/>
      <c r="AJ28" s="767" t="s">
        <v>29</v>
      </c>
      <c r="AK28" s="768"/>
      <c r="AL28" s="767" t="s">
        <v>30</v>
      </c>
      <c r="AM28" s="768"/>
      <c r="AN28" s="767" t="s">
        <v>31</v>
      </c>
      <c r="AO28" s="769"/>
      <c r="AP28" s="764" t="s">
        <v>10</v>
      </c>
      <c r="AQ28" s="776" t="s">
        <v>11</v>
      </c>
      <c r="AR28" s="776" t="s">
        <v>8</v>
      </c>
      <c r="AS28" s="776" t="s">
        <v>9</v>
      </c>
      <c r="AT28" s="776" t="s">
        <v>57</v>
      </c>
      <c r="AU28" s="757" t="s">
        <v>58</v>
      </c>
    </row>
    <row r="29" spans="1:97" ht="42" x14ac:dyDescent="0.25">
      <c r="A29" s="1074"/>
      <c r="B29" s="1074"/>
      <c r="C29" s="636" t="s">
        <v>59</v>
      </c>
      <c r="D29" s="636" t="s">
        <v>60</v>
      </c>
      <c r="E29" s="15" t="s">
        <v>34</v>
      </c>
      <c r="F29" s="106" t="s">
        <v>35</v>
      </c>
      <c r="G29" s="107" t="s">
        <v>36</v>
      </c>
      <c r="H29" s="15" t="s">
        <v>35</v>
      </c>
      <c r="I29" s="107" t="s">
        <v>36</v>
      </c>
      <c r="J29" s="15" t="s">
        <v>35</v>
      </c>
      <c r="K29" s="107" t="s">
        <v>36</v>
      </c>
      <c r="L29" s="15" t="s">
        <v>35</v>
      </c>
      <c r="M29" s="107" t="s">
        <v>36</v>
      </c>
      <c r="N29" s="15" t="s">
        <v>35</v>
      </c>
      <c r="O29" s="107" t="s">
        <v>36</v>
      </c>
      <c r="P29" s="15" t="s">
        <v>35</v>
      </c>
      <c r="Q29" s="107" t="s">
        <v>36</v>
      </c>
      <c r="R29" s="15" t="s">
        <v>35</v>
      </c>
      <c r="S29" s="107" t="s">
        <v>36</v>
      </c>
      <c r="T29" s="15" t="s">
        <v>35</v>
      </c>
      <c r="U29" s="108" t="s">
        <v>36</v>
      </c>
      <c r="V29" s="15" t="s">
        <v>35</v>
      </c>
      <c r="W29" s="107" t="s">
        <v>36</v>
      </c>
      <c r="X29" s="15" t="s">
        <v>35</v>
      </c>
      <c r="Y29" s="107" t="s">
        <v>36</v>
      </c>
      <c r="Z29" s="15" t="s">
        <v>35</v>
      </c>
      <c r="AA29" s="107" t="s">
        <v>36</v>
      </c>
      <c r="AB29" s="15" t="s">
        <v>35</v>
      </c>
      <c r="AC29" s="107" t="s">
        <v>36</v>
      </c>
      <c r="AD29" s="15" t="s">
        <v>35</v>
      </c>
      <c r="AE29" s="107" t="s">
        <v>36</v>
      </c>
      <c r="AF29" s="15" t="s">
        <v>35</v>
      </c>
      <c r="AG29" s="107" t="s">
        <v>36</v>
      </c>
      <c r="AH29" s="15" t="s">
        <v>35</v>
      </c>
      <c r="AI29" s="107" t="s">
        <v>36</v>
      </c>
      <c r="AJ29" s="15" t="s">
        <v>35</v>
      </c>
      <c r="AK29" s="107" t="s">
        <v>36</v>
      </c>
      <c r="AL29" s="15" t="s">
        <v>35</v>
      </c>
      <c r="AM29" s="107" t="s">
        <v>36</v>
      </c>
      <c r="AN29" s="15" t="s">
        <v>35</v>
      </c>
      <c r="AO29" s="109" t="s">
        <v>36</v>
      </c>
      <c r="AP29" s="766"/>
      <c r="AQ29" s="778"/>
      <c r="AR29" s="778"/>
      <c r="AS29" s="778"/>
      <c r="AT29" s="778"/>
      <c r="AU29" s="1073"/>
    </row>
    <row r="30" spans="1:97" x14ac:dyDescent="0.25">
      <c r="A30" s="90" t="s">
        <v>61</v>
      </c>
      <c r="B30" s="110">
        <f>SUM(C30:D30)</f>
        <v>0</v>
      </c>
      <c r="C30" s="22"/>
      <c r="D30" s="111"/>
      <c r="E30" s="112">
        <f>SUM(F30+G30)</f>
        <v>0</v>
      </c>
      <c r="F30" s="113">
        <f>SUM(H30+J30+L30+N30+P30+R30+T30+V30+X30+Z30+AB30+AD30+AF30+AH30+AJ30+AL30+AN30)</f>
        <v>0</v>
      </c>
      <c r="G30" s="114">
        <f>SUM(I30+K30+M30+O30+Q30+S30+U30+W30+Y30+AA30+AC30+AE30+AG30+AI30+AK30+AM30+AO30)</f>
        <v>0</v>
      </c>
      <c r="H30" s="21"/>
      <c r="I30" s="22"/>
      <c r="J30" s="21"/>
      <c r="K30" s="23"/>
      <c r="L30" s="21"/>
      <c r="M30" s="23"/>
      <c r="N30" s="21"/>
      <c r="O30" s="23"/>
      <c r="P30" s="21"/>
      <c r="Q30" s="22"/>
      <c r="R30" s="21"/>
      <c r="S30" s="22"/>
      <c r="T30" s="24"/>
      <c r="U30" s="23"/>
      <c r="V30" s="21"/>
      <c r="W30" s="23"/>
      <c r="X30" s="21"/>
      <c r="Y30" s="23"/>
      <c r="Z30" s="21"/>
      <c r="AA30" s="22"/>
      <c r="AB30" s="21"/>
      <c r="AC30" s="22"/>
      <c r="AD30" s="21"/>
      <c r="AE30" s="23"/>
      <c r="AF30" s="21"/>
      <c r="AG30" s="22"/>
      <c r="AH30" s="21"/>
      <c r="AI30" s="22"/>
      <c r="AJ30" s="21"/>
      <c r="AK30" s="23"/>
      <c r="AL30" s="21"/>
      <c r="AM30" s="23"/>
      <c r="AN30" s="24"/>
      <c r="AO30" s="25"/>
      <c r="AP30" s="26"/>
      <c r="AQ30" s="27"/>
      <c r="AR30" s="27"/>
      <c r="AS30" s="27"/>
      <c r="AT30" s="27"/>
      <c r="AU30" s="22"/>
      <c r="AV30" t="str">
        <f>CA30&amp;CB30&amp;CC30&amp;CD30&amp;CE30&amp;CF30</f>
        <v/>
      </c>
      <c r="CA30" s="29" t="str">
        <f>IF(AND($E30&gt;0,AP30=""),"  * No olvide digitar la variable Pueblos originarios. Digite Cero si no tiene.",IF(AP30&gt;E30," * La variable Pueblos originarios No puede ser mayor al Total Ambos Sexos.",""))</f>
        <v/>
      </c>
      <c r="CB30" s="29" t="str">
        <f>IF(AND($E30&gt;0,AQ30=""),"  * No olvide digitar la variable Migrantes. Digite Cero si no tiene.",IF(AQ30&gt;$E30," * La variable Migrantes No puede ser mayor al Total Ambos Sexos.",""))</f>
        <v/>
      </c>
      <c r="CC30" s="29" t="str">
        <f>IF(AND($E30&gt;0,AR30=""),"  * No olvide digitar la variable Niños, Niñas, adolescentes y jóvenes SENAME. Digite Cero si no tiene.",IF(AR30&gt;$E30," * La variable Niños, Niñas, adolescentes y jóvenes SENAME No puede ser mayor al Total Ambos Sexos.",""))</f>
        <v/>
      </c>
      <c r="CD30" s="29" t="str">
        <f>IF(AND($E30&gt;0,AS30=""),"  * No olvide digitar la variable Niños, Niñas, adolescentes y jóvenes Mejor Niñez. Digite Cero si no tiene.",IF(AS30&gt;$E30," * La variable Niños, Niñas, adolescentes y jóvenes Mejor Niñez No puede ser mayor al Total Ambos Sexos.",""))</f>
        <v/>
      </c>
      <c r="CE30" s="29" t="str">
        <f>IF(AND($E30&gt;0,AT30="")," * No olvide digitar la variable Personas con sospecha de demencia. Digite Cero si no tiene.",IF(AT30&gt;$E30," * La variable Personas con sospecha de demencia No puede ser mayor al Total Ambos Sexos.",""))</f>
        <v/>
      </c>
      <c r="CF30" s="29" t="str">
        <f>IF(AND($E30&gt;0,AU30="")," * No olvide digitar la variable Personas con diagnóstico de demencia. Digite Cero si no tiene.",IF(AU30&gt;$E30," * La variable Personas con diagnóstico de demencia No puede ser mayor al Total Ambos Sexos.",""))</f>
        <v/>
      </c>
      <c r="CK30" s="30">
        <f>IF(AND(E30&gt;0,AP30=""),1,IF(AP30&gt;E30,1,0))</f>
        <v>0</v>
      </c>
      <c r="CL30" s="30">
        <f>IF(AND(E30&gt;0,AQ30=""),1,IF(AQ30&gt;E30,1,0))</f>
        <v>0</v>
      </c>
      <c r="CM30" s="30">
        <f>IF(AND(E30&gt;0,AR30=""),1,IF(AR30&gt;E30,1,0))</f>
        <v>0</v>
      </c>
      <c r="CN30" s="30">
        <f>IF(AND(E30&gt;0,AS30=""),1,IF(AS30&gt;E30,1,0))</f>
        <v>0</v>
      </c>
      <c r="CO30" s="30">
        <f>IF(AND(E30&gt;0,AT30=""),1,IF(AT30&gt;E30,1,0))</f>
        <v>0</v>
      </c>
      <c r="CP30" s="30">
        <f>IF(AND(E30&gt;0,AU30=""),1,IF(AU30&gt;E30,1,0))</f>
        <v>0</v>
      </c>
    </row>
    <row r="31" spans="1:97" x14ac:dyDescent="0.25">
      <c r="A31" s="115" t="s">
        <v>62</v>
      </c>
      <c r="B31" s="116">
        <f>SUM(C31:D31)</f>
        <v>0</v>
      </c>
      <c r="C31" s="97"/>
      <c r="D31" s="117"/>
      <c r="E31" s="118">
        <f>SUM(F31+G31)</f>
        <v>0</v>
      </c>
      <c r="F31" s="119">
        <f>SUM(H31+J31+L31+N31+P31+R31+T31+V31+X31+Z31+AB31+AD31+AF31+AH31+AJ31+AL31+AN31)</f>
        <v>0</v>
      </c>
      <c r="G31" s="120">
        <f>SUM(I31+K31+M31+O31+Q31+S31+U31+W31+Y31+AA31+AC31+AE31+AG31+AI31+AK31+AM31+AO31)</f>
        <v>0</v>
      </c>
      <c r="H31" s="95"/>
      <c r="I31" s="97"/>
      <c r="J31" s="95"/>
      <c r="K31" s="96"/>
      <c r="L31" s="95"/>
      <c r="M31" s="96"/>
      <c r="N31" s="95"/>
      <c r="O31" s="96"/>
      <c r="P31" s="95"/>
      <c r="Q31" s="97"/>
      <c r="R31" s="95"/>
      <c r="S31" s="97"/>
      <c r="T31" s="98"/>
      <c r="U31" s="96"/>
      <c r="V31" s="95"/>
      <c r="W31" s="96"/>
      <c r="X31" s="95"/>
      <c r="Y31" s="96"/>
      <c r="Z31" s="95"/>
      <c r="AA31" s="97"/>
      <c r="AB31" s="95"/>
      <c r="AC31" s="97"/>
      <c r="AD31" s="95"/>
      <c r="AE31" s="96"/>
      <c r="AF31" s="95"/>
      <c r="AG31" s="97"/>
      <c r="AH31" s="95"/>
      <c r="AI31" s="97"/>
      <c r="AJ31" s="95"/>
      <c r="AK31" s="96"/>
      <c r="AL31" s="95"/>
      <c r="AM31" s="96"/>
      <c r="AN31" s="98"/>
      <c r="AO31" s="99"/>
      <c r="AP31" s="100"/>
      <c r="AQ31" s="101"/>
      <c r="AR31" s="101"/>
      <c r="AS31" s="101"/>
      <c r="AT31" s="101"/>
      <c r="AU31" s="97"/>
      <c r="AV31" t="str">
        <f>CA31&amp;CB31&amp;CC31&amp;CD31&amp;CE31&amp;CF31</f>
        <v/>
      </c>
      <c r="CA31" s="29" t="str">
        <f>IF(AND($E31&gt;0,AP31=""),"  * No olvide digitar la variable Pueblos originarios. Digite Cero si no tiene.",IF(AP31&gt;E31," * La variable Pueblos originarios No puede ser mayor al Total Ambos Sexos.",""))</f>
        <v/>
      </c>
      <c r="CB31" s="29" t="str">
        <f>IF(AND($E31&gt;0,AQ31=""),"  * No olvide digitar la variable Migrantes. Digite Cero si no tiene.",IF(AQ31&gt;$E31," * La variable Migrantes No puede ser mayor al Total Ambos Sexos.",""))</f>
        <v/>
      </c>
      <c r="CC31" s="29" t="str">
        <f>IF(AND($E31&gt;0,AR31=""),"  * No olvide digitar la variable Niños, Niñas, adolescentes y jóvenes SENAME. Digite Cero si no tiene.",IF(AR31&gt;$E31," * La variable Niños, Niñas, adolescentes y jóvenes SENAME No puede ser mayor al Total Ambos Sexos.",""))</f>
        <v/>
      </c>
      <c r="CD31" s="29" t="str">
        <f>IF(AND($E31&gt;0,AS31=""),"  * No olvide digitar la variable Niños, Niñas, adolescentes y jóvenes Mejor Niñez. Digite Cero si no tiene.",IF(AS31&gt;$E31," * La variable Niños, Niñas, adolescentes y jóvenes Mejor Niñez No puede ser mayor al Total Ambos Sexos.",""))</f>
        <v/>
      </c>
      <c r="CE31" s="29" t="str">
        <f>IF(AND($E31&gt;0,AT31="")," * No olvide digitar la variable Personas con sospecha de demencia. Digite Cero si no tiene.",IF(AT31&gt;$E31," * La variable Personas con sospecha de demencia No puede ser mayor al Total Ambos Sexos.",""))</f>
        <v/>
      </c>
      <c r="CF31" s="29" t="str">
        <f>IF(AND($E31&gt;0,AU31="")," * No olvide digitar la variable Personas con diagnóstico de demencia. Digite Cero si no tiene.",IF(AU31&gt;$E31," * La variable Personas con diagnóstico de demencia No puede ser mayor al Total Ambos Sexos.",""))</f>
        <v/>
      </c>
      <c r="CK31" s="30">
        <f>IF(AND(E31&gt;0,AP31=""),1,IF(AP31&gt;E31,1,0))</f>
        <v>0</v>
      </c>
      <c r="CL31" s="30">
        <f>IF(AND(E31&gt;0,AQ31=""),1,IF(AQ31&gt;E31,1,0))</f>
        <v>0</v>
      </c>
      <c r="CM31" s="30">
        <f>IF(AND(E31&gt;0,AR31=""),1,IF(AR31&gt;E31,1,0))</f>
        <v>0</v>
      </c>
      <c r="CN31" s="30">
        <f>IF(AND(E31&gt;0,AS31=""),1,IF(AS31&gt;E31,1,0))</f>
        <v>0</v>
      </c>
      <c r="CO31" s="30">
        <f>IF(AND(E31&gt;0,AT31=""),1,IF(AT31&gt;E31,1,0))</f>
        <v>0</v>
      </c>
      <c r="CP31" s="30">
        <f>IF(AND(E31&gt;0,AU31=""),1,IF(AU31&gt;E31,1,0))</f>
        <v>0</v>
      </c>
    </row>
    <row r="32" spans="1:97" s="124" customFormat="1" ht="15" customHeight="1" x14ac:dyDescent="0.15">
      <c r="A32" s="121" t="s">
        <v>48</v>
      </c>
      <c r="B32" s="122">
        <f t="shared" ref="B32:H32" si="32">SUM(B30:B31)</f>
        <v>0</v>
      </c>
      <c r="C32" s="60">
        <f t="shared" si="32"/>
        <v>0</v>
      </c>
      <c r="D32" s="122">
        <f t="shared" si="32"/>
        <v>0</v>
      </c>
      <c r="E32" s="66">
        <f t="shared" si="32"/>
        <v>0</v>
      </c>
      <c r="F32" s="66">
        <f t="shared" si="32"/>
        <v>0</v>
      </c>
      <c r="G32" s="66">
        <f t="shared" si="32"/>
        <v>0</v>
      </c>
      <c r="H32" s="59">
        <f t="shared" si="32"/>
        <v>0</v>
      </c>
      <c r="I32" s="66">
        <f t="shared" ref="I32:AU32" si="33">SUM(I30:I31)</f>
        <v>0</v>
      </c>
      <c r="J32" s="59">
        <f t="shared" si="33"/>
        <v>0</v>
      </c>
      <c r="K32" s="66">
        <f t="shared" si="33"/>
        <v>0</v>
      </c>
      <c r="L32" s="59">
        <f t="shared" si="33"/>
        <v>0</v>
      </c>
      <c r="M32" s="66">
        <f t="shared" si="33"/>
        <v>0</v>
      </c>
      <c r="N32" s="59">
        <f t="shared" si="33"/>
        <v>0</v>
      </c>
      <c r="O32" s="66">
        <f t="shared" si="33"/>
        <v>0</v>
      </c>
      <c r="P32" s="59">
        <f t="shared" si="33"/>
        <v>0</v>
      </c>
      <c r="Q32" s="66">
        <f t="shared" si="33"/>
        <v>0</v>
      </c>
      <c r="R32" s="59">
        <f t="shared" si="33"/>
        <v>0</v>
      </c>
      <c r="S32" s="66">
        <f t="shared" si="33"/>
        <v>0</v>
      </c>
      <c r="T32" s="59">
        <f t="shared" si="33"/>
        <v>0</v>
      </c>
      <c r="U32" s="66">
        <f t="shared" si="33"/>
        <v>0</v>
      </c>
      <c r="V32" s="59">
        <f t="shared" si="33"/>
        <v>0</v>
      </c>
      <c r="W32" s="66">
        <f t="shared" si="33"/>
        <v>0</v>
      </c>
      <c r="X32" s="59">
        <f t="shared" si="33"/>
        <v>0</v>
      </c>
      <c r="Y32" s="66">
        <f t="shared" si="33"/>
        <v>0</v>
      </c>
      <c r="Z32" s="59">
        <f t="shared" si="33"/>
        <v>0</v>
      </c>
      <c r="AA32" s="66">
        <f t="shared" si="33"/>
        <v>0</v>
      </c>
      <c r="AB32" s="59">
        <f t="shared" si="33"/>
        <v>0</v>
      </c>
      <c r="AC32" s="66">
        <f t="shared" si="33"/>
        <v>0</v>
      </c>
      <c r="AD32" s="59">
        <f t="shared" si="33"/>
        <v>0</v>
      </c>
      <c r="AE32" s="66">
        <f t="shared" si="33"/>
        <v>0</v>
      </c>
      <c r="AF32" s="59">
        <f t="shared" si="33"/>
        <v>0</v>
      </c>
      <c r="AG32" s="66">
        <f t="shared" si="33"/>
        <v>0</v>
      </c>
      <c r="AH32" s="59">
        <f t="shared" si="33"/>
        <v>0</v>
      </c>
      <c r="AI32" s="66">
        <f t="shared" si="33"/>
        <v>0</v>
      </c>
      <c r="AJ32" s="59">
        <f t="shared" si="33"/>
        <v>0</v>
      </c>
      <c r="AK32" s="66">
        <f t="shared" si="33"/>
        <v>0</v>
      </c>
      <c r="AL32" s="59">
        <f t="shared" si="33"/>
        <v>0</v>
      </c>
      <c r="AM32" s="66">
        <f t="shared" si="33"/>
        <v>0</v>
      </c>
      <c r="AN32" s="59">
        <f t="shared" si="33"/>
        <v>0</v>
      </c>
      <c r="AO32" s="123">
        <f t="shared" si="33"/>
        <v>0</v>
      </c>
      <c r="AP32" s="64">
        <f t="shared" si="33"/>
        <v>0</v>
      </c>
      <c r="AQ32" s="65">
        <f t="shared" si="33"/>
        <v>0</v>
      </c>
      <c r="AR32" s="65">
        <f t="shared" si="33"/>
        <v>0</v>
      </c>
      <c r="AS32" s="65">
        <f t="shared" si="33"/>
        <v>0</v>
      </c>
      <c r="AT32" s="65">
        <f t="shared" si="33"/>
        <v>0</v>
      </c>
      <c r="AU32" s="60">
        <f t="shared" si="33"/>
        <v>0</v>
      </c>
    </row>
    <row r="33" spans="1:42" s="11" customFormat="1" ht="18" customHeight="1" x14ac:dyDescent="0.2">
      <c r="A33" s="103" t="s">
        <v>63</v>
      </c>
      <c r="B33" s="103"/>
      <c r="C33" s="5"/>
      <c r="D33" s="103"/>
      <c r="E33" s="103"/>
      <c r="F33" s="103"/>
      <c r="G33" s="103"/>
      <c r="H33" s="103"/>
      <c r="I33" s="103"/>
      <c r="J33" s="103"/>
      <c r="K33" s="103"/>
      <c r="L33" s="103"/>
      <c r="M33" s="103"/>
    </row>
    <row r="34" spans="1:42" ht="24" customHeight="1" x14ac:dyDescent="0.25">
      <c r="A34" s="772" t="s">
        <v>3</v>
      </c>
      <c r="B34" s="772" t="s">
        <v>64</v>
      </c>
      <c r="C34" s="761" t="s">
        <v>65</v>
      </c>
      <c r="D34" s="775"/>
      <c r="E34" s="761" t="s">
        <v>56</v>
      </c>
      <c r="F34" s="762"/>
      <c r="G34" s="775"/>
      <c r="H34" s="790" t="s">
        <v>66</v>
      </c>
      <c r="I34" s="791"/>
      <c r="J34" s="791"/>
      <c r="K34" s="791"/>
      <c r="L34" s="791"/>
      <c r="M34" s="792"/>
    </row>
    <row r="35" spans="1:42" ht="42" x14ac:dyDescent="0.25">
      <c r="A35" s="1074"/>
      <c r="B35" s="1074"/>
      <c r="C35" s="15" t="s">
        <v>59</v>
      </c>
      <c r="D35" s="628" t="s">
        <v>67</v>
      </c>
      <c r="E35" s="15" t="s">
        <v>34</v>
      </c>
      <c r="F35" s="106" t="s">
        <v>35</v>
      </c>
      <c r="G35" s="126" t="s">
        <v>36</v>
      </c>
      <c r="H35" s="127" t="s">
        <v>68</v>
      </c>
      <c r="I35" s="128" t="s">
        <v>69</v>
      </c>
      <c r="J35" s="128" t="s">
        <v>70</v>
      </c>
      <c r="K35" s="128" t="s">
        <v>71</v>
      </c>
      <c r="L35" s="128" t="s">
        <v>72</v>
      </c>
      <c r="M35" s="129" t="s">
        <v>73</v>
      </c>
    </row>
    <row r="36" spans="1:42" ht="15" customHeight="1" x14ac:dyDescent="0.25">
      <c r="A36" s="90" t="s">
        <v>61</v>
      </c>
      <c r="B36" s="110">
        <f>SUM(C36:D36)</f>
        <v>1</v>
      </c>
      <c r="C36" s="21"/>
      <c r="D36" s="22">
        <v>1</v>
      </c>
      <c r="E36" s="130">
        <f>SUM(F36:G36)</f>
        <v>3</v>
      </c>
      <c r="F36" s="28"/>
      <c r="G36" s="22">
        <v>3</v>
      </c>
      <c r="H36" s="21"/>
      <c r="I36" s="27"/>
      <c r="J36" s="27"/>
      <c r="K36" s="27">
        <v>1</v>
      </c>
      <c r="L36" s="27"/>
      <c r="M36" s="23"/>
    </row>
    <row r="37" spans="1:42" ht="15" customHeight="1" x14ac:dyDescent="0.25">
      <c r="A37" s="629" t="s">
        <v>62</v>
      </c>
      <c r="B37" s="645">
        <f>SUM(C37:D37)</f>
        <v>0</v>
      </c>
      <c r="C37" s="646"/>
      <c r="D37" s="643"/>
      <c r="E37" s="647">
        <f>SUM(F37:G37)</f>
        <v>0</v>
      </c>
      <c r="F37" s="648"/>
      <c r="G37" s="643"/>
      <c r="H37" s="646"/>
      <c r="I37" s="134"/>
      <c r="J37" s="134"/>
      <c r="K37" s="134"/>
      <c r="L37" s="134"/>
      <c r="M37" s="135"/>
    </row>
    <row r="38" spans="1:42" ht="15" customHeight="1" x14ac:dyDescent="0.25">
      <c r="A38" s="121" t="s">
        <v>48</v>
      </c>
      <c r="B38" s="122">
        <f t="shared" ref="B38:M38" si="34">SUM(B36:B37)</f>
        <v>1</v>
      </c>
      <c r="C38" s="136">
        <f t="shared" si="34"/>
        <v>0</v>
      </c>
      <c r="D38" s="137">
        <f t="shared" si="34"/>
        <v>1</v>
      </c>
      <c r="E38" s="136">
        <f t="shared" si="34"/>
        <v>3</v>
      </c>
      <c r="F38" s="138">
        <f t="shared" si="34"/>
        <v>0</v>
      </c>
      <c r="G38" s="138">
        <f t="shared" si="34"/>
        <v>3</v>
      </c>
      <c r="H38" s="136">
        <f t="shared" si="34"/>
        <v>0</v>
      </c>
      <c r="I38" s="139">
        <f t="shared" si="34"/>
        <v>0</v>
      </c>
      <c r="J38" s="139">
        <f t="shared" si="34"/>
        <v>0</v>
      </c>
      <c r="K38" s="139">
        <f t="shared" si="34"/>
        <v>1</v>
      </c>
      <c r="L38" s="139">
        <f t="shared" si="34"/>
        <v>0</v>
      </c>
      <c r="M38" s="140">
        <f t="shared" si="34"/>
        <v>0</v>
      </c>
    </row>
    <row r="39" spans="1:42" s="11" customFormat="1" ht="18" customHeight="1" x14ac:dyDescent="0.2">
      <c r="A39" s="141" t="s">
        <v>74</v>
      </c>
      <c r="B39" s="6"/>
      <c r="C39" s="6"/>
    </row>
    <row r="40" spans="1:42" x14ac:dyDescent="0.25">
      <c r="A40" s="142" t="s">
        <v>3</v>
      </c>
      <c r="B40" s="143" t="s">
        <v>4</v>
      </c>
      <c r="C40" s="143" t="s">
        <v>5</v>
      </c>
    </row>
    <row r="41" spans="1:42" x14ac:dyDescent="0.25">
      <c r="A41" s="785" t="s">
        <v>75</v>
      </c>
      <c r="B41" s="78" t="s">
        <v>52</v>
      </c>
      <c r="C41" s="144"/>
    </row>
    <row r="42" spans="1:42" x14ac:dyDescent="0.25">
      <c r="A42" s="1082"/>
      <c r="B42" s="145" t="s">
        <v>39</v>
      </c>
      <c r="C42" s="146"/>
    </row>
    <row r="43" spans="1:42" x14ac:dyDescent="0.25">
      <c r="A43" s="785" t="s">
        <v>76</v>
      </c>
      <c r="B43" s="78" t="s">
        <v>52</v>
      </c>
      <c r="C43" s="144"/>
    </row>
    <row r="44" spans="1:42" x14ac:dyDescent="0.25">
      <c r="A44" s="1082"/>
      <c r="B44" s="147" t="s">
        <v>39</v>
      </c>
      <c r="C44" s="117"/>
    </row>
    <row r="45" spans="1:42" s="11" customFormat="1" ht="18" customHeight="1" x14ac:dyDescent="0.2">
      <c r="A45" s="103" t="s">
        <v>77</v>
      </c>
      <c r="B45" s="148"/>
      <c r="C45" s="148"/>
      <c r="D45" s="649"/>
      <c r="E45" s="649"/>
      <c r="F45" s="649"/>
      <c r="G45" s="649"/>
      <c r="H45" s="649"/>
      <c r="I45" s="649"/>
      <c r="J45" s="649"/>
      <c r="K45" s="649"/>
      <c r="L45" s="650"/>
      <c r="M45" s="651"/>
      <c r="N45" s="652"/>
      <c r="O45" s="558"/>
      <c r="P45" s="558"/>
      <c r="Q45" s="558"/>
      <c r="R45" s="558"/>
      <c r="S45" s="558"/>
      <c r="T45" s="558"/>
      <c r="U45" s="558"/>
      <c r="V45" s="653"/>
      <c r="W45" s="558"/>
      <c r="X45" s="558"/>
      <c r="Y45" s="558"/>
      <c r="Z45" s="558"/>
      <c r="AA45" s="558"/>
      <c r="AB45" s="558"/>
      <c r="AC45" s="558"/>
      <c r="AD45" s="558"/>
      <c r="AE45" s="558"/>
      <c r="AF45" s="558"/>
      <c r="AG45" s="558"/>
      <c r="AH45" s="558"/>
      <c r="AI45" s="558"/>
      <c r="AJ45" s="558"/>
      <c r="AK45" s="558"/>
      <c r="AL45" s="558"/>
      <c r="AM45" s="558"/>
      <c r="AN45" s="155"/>
      <c r="AO45" s="156"/>
      <c r="AP45" s="156"/>
    </row>
    <row r="46" spans="1:42" ht="15" customHeight="1" x14ac:dyDescent="0.25">
      <c r="A46" s="793" t="s">
        <v>78</v>
      </c>
      <c r="B46" s="794"/>
      <c r="C46" s="799" t="s">
        <v>5</v>
      </c>
      <c r="D46" s="800"/>
      <c r="E46" s="801"/>
      <c r="F46" s="761" t="s">
        <v>6</v>
      </c>
      <c r="G46" s="762"/>
      <c r="H46" s="762"/>
      <c r="I46" s="762"/>
      <c r="J46" s="762"/>
      <c r="K46" s="762"/>
      <c r="L46" s="762"/>
      <c r="M46" s="762"/>
      <c r="N46" s="762"/>
      <c r="O46" s="762"/>
      <c r="P46" s="762"/>
      <c r="Q46" s="762"/>
      <c r="R46" s="762"/>
      <c r="S46" s="762"/>
      <c r="T46" s="762"/>
      <c r="U46" s="762"/>
      <c r="V46" s="762"/>
      <c r="W46" s="762"/>
      <c r="X46" s="762"/>
      <c r="Y46" s="762"/>
      <c r="Z46" s="762"/>
      <c r="AA46" s="762"/>
      <c r="AB46" s="762"/>
      <c r="AC46" s="762"/>
      <c r="AD46" s="762"/>
      <c r="AE46" s="762"/>
      <c r="AF46" s="762"/>
      <c r="AG46" s="762"/>
      <c r="AH46" s="762"/>
      <c r="AI46" s="762"/>
      <c r="AJ46" s="762"/>
      <c r="AK46" s="763"/>
      <c r="AL46" s="764" t="s">
        <v>7</v>
      </c>
      <c r="AM46" s="776" t="s">
        <v>10</v>
      </c>
      <c r="AN46" s="757" t="s">
        <v>11</v>
      </c>
    </row>
    <row r="47" spans="1:42" x14ac:dyDescent="0.25">
      <c r="A47" s="795"/>
      <c r="B47" s="796"/>
      <c r="C47" s="1085"/>
      <c r="D47" s="1086"/>
      <c r="E47" s="1087"/>
      <c r="F47" s="761" t="s">
        <v>16</v>
      </c>
      <c r="G47" s="775"/>
      <c r="H47" s="761" t="s">
        <v>17</v>
      </c>
      <c r="I47" s="775"/>
      <c r="J47" s="761" t="s">
        <v>18</v>
      </c>
      <c r="K47" s="775"/>
      <c r="L47" s="761" t="s">
        <v>19</v>
      </c>
      <c r="M47" s="775"/>
      <c r="N47" s="767" t="s">
        <v>20</v>
      </c>
      <c r="O47" s="768"/>
      <c r="P47" s="767" t="s">
        <v>21</v>
      </c>
      <c r="Q47" s="768"/>
      <c r="R47" s="767" t="s">
        <v>22</v>
      </c>
      <c r="S47" s="768"/>
      <c r="T47" s="767" t="s">
        <v>23</v>
      </c>
      <c r="U47" s="768"/>
      <c r="V47" s="767" t="s">
        <v>24</v>
      </c>
      <c r="W47" s="768"/>
      <c r="X47" s="767" t="s">
        <v>25</v>
      </c>
      <c r="Y47" s="768"/>
      <c r="Z47" s="767" t="s">
        <v>26</v>
      </c>
      <c r="AA47" s="768"/>
      <c r="AB47" s="767" t="s">
        <v>27</v>
      </c>
      <c r="AC47" s="768"/>
      <c r="AD47" s="767" t="s">
        <v>28</v>
      </c>
      <c r="AE47" s="768"/>
      <c r="AF47" s="767" t="s">
        <v>29</v>
      </c>
      <c r="AG47" s="768"/>
      <c r="AH47" s="767" t="s">
        <v>30</v>
      </c>
      <c r="AI47" s="768"/>
      <c r="AJ47" s="767" t="s">
        <v>31</v>
      </c>
      <c r="AK47" s="769"/>
      <c r="AL47" s="765"/>
      <c r="AM47" s="777"/>
      <c r="AN47" s="779"/>
    </row>
    <row r="48" spans="1:42" x14ac:dyDescent="0.25">
      <c r="A48" s="1083"/>
      <c r="B48" s="1084"/>
      <c r="C48" s="157" t="s">
        <v>34</v>
      </c>
      <c r="D48" s="158" t="s">
        <v>35</v>
      </c>
      <c r="E48" s="654" t="s">
        <v>36</v>
      </c>
      <c r="F48" s="15" t="s">
        <v>35</v>
      </c>
      <c r="G48" s="107" t="s">
        <v>36</v>
      </c>
      <c r="H48" s="15" t="s">
        <v>35</v>
      </c>
      <c r="I48" s="107" t="s">
        <v>36</v>
      </c>
      <c r="J48" s="15" t="s">
        <v>35</v>
      </c>
      <c r="K48" s="107" t="s">
        <v>36</v>
      </c>
      <c r="L48" s="15" t="s">
        <v>35</v>
      </c>
      <c r="M48" s="107" t="s">
        <v>36</v>
      </c>
      <c r="N48" s="15" t="s">
        <v>35</v>
      </c>
      <c r="O48" s="107" t="s">
        <v>36</v>
      </c>
      <c r="P48" s="15" t="s">
        <v>35</v>
      </c>
      <c r="Q48" s="107" t="s">
        <v>36</v>
      </c>
      <c r="R48" s="15" t="s">
        <v>35</v>
      </c>
      <c r="S48" s="107" t="s">
        <v>36</v>
      </c>
      <c r="T48" s="15" t="s">
        <v>35</v>
      </c>
      <c r="U48" s="107" t="s">
        <v>36</v>
      </c>
      <c r="V48" s="15" t="s">
        <v>35</v>
      </c>
      <c r="W48" s="107" t="s">
        <v>36</v>
      </c>
      <c r="X48" s="15" t="s">
        <v>35</v>
      </c>
      <c r="Y48" s="107" t="s">
        <v>36</v>
      </c>
      <c r="Z48" s="15" t="s">
        <v>35</v>
      </c>
      <c r="AA48" s="107" t="s">
        <v>36</v>
      </c>
      <c r="AB48" s="15" t="s">
        <v>35</v>
      </c>
      <c r="AC48" s="107" t="s">
        <v>36</v>
      </c>
      <c r="AD48" s="15" t="s">
        <v>35</v>
      </c>
      <c r="AE48" s="107" t="s">
        <v>36</v>
      </c>
      <c r="AF48" s="15" t="s">
        <v>35</v>
      </c>
      <c r="AG48" s="107" t="s">
        <v>36</v>
      </c>
      <c r="AH48" s="15" t="s">
        <v>35</v>
      </c>
      <c r="AI48" s="107" t="s">
        <v>36</v>
      </c>
      <c r="AJ48" s="160" t="s">
        <v>35</v>
      </c>
      <c r="AK48" s="109" t="s">
        <v>36</v>
      </c>
      <c r="AL48" s="766"/>
      <c r="AM48" s="778"/>
      <c r="AN48" s="1073"/>
    </row>
    <row r="49" spans="1:91" x14ac:dyDescent="0.25">
      <c r="A49" s="161" t="s">
        <v>79</v>
      </c>
      <c r="B49" s="161" t="s">
        <v>80</v>
      </c>
      <c r="C49" s="18">
        <f>SUM(D49+E49)</f>
        <v>0</v>
      </c>
      <c r="D49" s="19">
        <f>SUM(F49+H49+J49+L49+N49+P49+R49+T49+V49+X49+Z49+AB49+AD49+AF49+AH49+AJ49)</f>
        <v>0</v>
      </c>
      <c r="E49" s="20">
        <f>SUM(G49+I49+K49+M49+O49+Q49+S49+U49+W49+Y49+AA49+AC49+AE49+AG49+AI49+AK49)</f>
        <v>0</v>
      </c>
      <c r="F49" s="21"/>
      <c r="G49" s="28"/>
      <c r="H49" s="21"/>
      <c r="I49" s="28"/>
      <c r="J49" s="21"/>
      <c r="K49" s="23"/>
      <c r="L49" s="21"/>
      <c r="M49" s="23"/>
      <c r="N49" s="24"/>
      <c r="O49" s="23"/>
      <c r="P49" s="24"/>
      <c r="Q49" s="23"/>
      <c r="R49" s="24"/>
      <c r="S49" s="23"/>
      <c r="T49" s="24"/>
      <c r="U49" s="23"/>
      <c r="V49" s="24"/>
      <c r="W49" s="23"/>
      <c r="X49" s="24"/>
      <c r="Y49" s="23"/>
      <c r="Z49" s="24"/>
      <c r="AA49" s="23"/>
      <c r="AB49" s="24"/>
      <c r="AC49" s="23"/>
      <c r="AD49" s="24"/>
      <c r="AE49" s="23"/>
      <c r="AF49" s="24"/>
      <c r="AG49" s="23"/>
      <c r="AH49" s="24"/>
      <c r="AI49" s="23"/>
      <c r="AJ49" s="162"/>
      <c r="AK49" s="25"/>
      <c r="AL49" s="163"/>
      <c r="AM49" s="164"/>
      <c r="AN49" s="165"/>
      <c r="AO49" t="str">
        <f>CA49&amp;CB49&amp;CC49&amp;CD49</f>
        <v/>
      </c>
      <c r="CA49" s="29" t="str">
        <f>IF(AND($C49&gt;0,AL49="")," * No olvide digitar la variable Beneficiarios. Digite Cero si no tiene.",IF(AL49&gt;$C49,"  * La variable Beneficiarios No puede ser mayor al Total Ambos Sexos.",""))</f>
        <v/>
      </c>
      <c r="CB49" s="29" t="str">
        <f>IF(AND($C49&gt;0,AM49=""),"  * No olvide digitar la variable Pueblos originarios. Digite Cero si no tiene.",IF(AM49&gt;$C49,"  * La variable Pueblos originarios No puede ser mayor al Total Ambos Sexos.",""))</f>
        <v/>
      </c>
      <c r="CC49" s="29" t="str">
        <f>IF(AND($C49&gt;0,AN49="")," * No olvide digitar la variable Migrantes. Digite Cero si no tiene.",IF(AN49&gt;$C49,"  * La variable Migrantes No puede ser mayor al Total Ambos Sexos.",""))</f>
        <v/>
      </c>
      <c r="CK49" s="30">
        <f>IF(AND(C49&gt;0,AL49=""),1,IF(AL49&gt;C49,1,0))</f>
        <v>0</v>
      </c>
      <c r="CL49" s="30">
        <f>IF(AND(C49&gt;0,AM49=""),1,IF(AM49&gt;C49,1,0))</f>
        <v>0</v>
      </c>
      <c r="CM49" s="30">
        <f>IF(AND(C49&gt;0,AN49=""),1,IF(AN49&gt;C49,1,0))</f>
        <v>0</v>
      </c>
    </row>
    <row r="50" spans="1:91" x14ac:dyDescent="0.25">
      <c r="A50" s="655" t="s">
        <v>81</v>
      </c>
      <c r="B50" s="655" t="s">
        <v>80</v>
      </c>
      <c r="C50" s="630">
        <f>SUM(D50+E50)</f>
        <v>0</v>
      </c>
      <c r="D50" s="93">
        <f>SUM(F50+H50+J50+L50+N50+P50+R50+T50+V50+X50+Z50+AB50+AD50+AF50+AH50+AJ50)</f>
        <v>0</v>
      </c>
      <c r="E50" s="632">
        <f>SUM(G50+I50+K50+M50+O50+Q50+S50+U50+W50+Y50+AA50+AC50+AE50+AG50+AI50+AK50)</f>
        <v>0</v>
      </c>
      <c r="F50" s="646"/>
      <c r="G50" s="648"/>
      <c r="H50" s="646"/>
      <c r="I50" s="648"/>
      <c r="J50" s="646"/>
      <c r="K50" s="135"/>
      <c r="L50" s="646"/>
      <c r="M50" s="135"/>
      <c r="N50" s="644"/>
      <c r="O50" s="135"/>
      <c r="P50" s="644"/>
      <c r="Q50" s="135"/>
      <c r="R50" s="644"/>
      <c r="S50" s="135"/>
      <c r="T50" s="644"/>
      <c r="U50" s="135"/>
      <c r="V50" s="644"/>
      <c r="W50" s="135"/>
      <c r="X50" s="644"/>
      <c r="Y50" s="135"/>
      <c r="Z50" s="644"/>
      <c r="AA50" s="135"/>
      <c r="AB50" s="644"/>
      <c r="AC50" s="135"/>
      <c r="AD50" s="644"/>
      <c r="AE50" s="135"/>
      <c r="AF50" s="644"/>
      <c r="AG50" s="135"/>
      <c r="AH50" s="644"/>
      <c r="AI50" s="135"/>
      <c r="AJ50" s="656"/>
      <c r="AK50" s="168"/>
      <c r="AL50" s="169"/>
      <c r="AM50" s="170"/>
      <c r="AN50" s="657"/>
      <c r="AO50" t="str">
        <f>CA50&amp;CB50&amp;CC50&amp;CD50</f>
        <v/>
      </c>
      <c r="CA50" s="29" t="str">
        <f>IF(AND($C50&gt;0,AL50="")," * No olvide digitar la variable Beneficiarios. Digite Cero si no tiene.",IF(AL50&gt;$C50,"  * La variable Beneficiarios No puede ser mayor al Total Ambos Sexos.",""))</f>
        <v/>
      </c>
      <c r="CB50" s="29" t="str">
        <f>IF(AND($C50&gt;0,AM50=""),"  * No olvide digitar la variable Pueblos originarios. Digite Cero si no tiene.",IF(AM50&gt;$C50,"  * La variable Pueblos originarios No puede ser mayor al Total Ambos Sexos.",""))</f>
        <v/>
      </c>
      <c r="CC50" s="29" t="str">
        <f>IF(AND($C50&gt;0,AN50="")," * No olvide digitar la variable Migrantes. Digite Cero si no tiene.",IF(AN50&gt;$C50,"  * La variable Migrantes No puede ser mayor al Total Ambos Sexos.",""))</f>
        <v/>
      </c>
      <c r="CK50" s="30">
        <f>IF(AND(C50&gt;0,AL50=""),1,IF(AL50&gt;C50,1,0))</f>
        <v>0</v>
      </c>
      <c r="CL50" s="30">
        <f>IF(AND(C50&gt;0,AM50=""),1,IF(AM50&gt;C50,1,0))</f>
        <v>0</v>
      </c>
      <c r="CM50" s="30">
        <f>IF(AND(C50&gt;0,AN50=""),1,IF(AN50&gt;C50,1,0))</f>
        <v>0</v>
      </c>
    </row>
    <row r="51" spans="1:91" s="11" customFormat="1" ht="18" customHeight="1" x14ac:dyDescent="0.2">
      <c r="A51" s="805" t="s">
        <v>82</v>
      </c>
      <c r="B51" s="805"/>
      <c r="C51" s="805"/>
      <c r="D51" s="805"/>
      <c r="E51" s="805"/>
      <c r="F51" s="805"/>
      <c r="G51" s="805"/>
      <c r="H51" s="805"/>
      <c r="I51" s="805"/>
      <c r="J51" s="805"/>
      <c r="K51" s="805"/>
      <c r="L51" s="805"/>
      <c r="M51" s="805"/>
      <c r="N51" s="171"/>
      <c r="O51" s="172"/>
      <c r="P51" s="172"/>
      <c r="Q51" s="172"/>
      <c r="R51" s="172"/>
      <c r="S51" s="172"/>
      <c r="T51" s="172"/>
      <c r="U51" s="172"/>
      <c r="V51" s="173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4"/>
    </row>
    <row r="52" spans="1:91" ht="15" customHeight="1" x14ac:dyDescent="0.25">
      <c r="A52" s="793" t="s">
        <v>3</v>
      </c>
      <c r="B52" s="794"/>
      <c r="C52" s="800" t="s">
        <v>5</v>
      </c>
      <c r="D52" s="800"/>
      <c r="E52" s="801"/>
      <c r="F52" s="806" t="s">
        <v>6</v>
      </c>
      <c r="G52" s="807"/>
      <c r="H52" s="807"/>
      <c r="I52" s="807"/>
      <c r="J52" s="807"/>
      <c r="K52" s="807"/>
      <c r="L52" s="807"/>
      <c r="M52" s="807"/>
      <c r="N52" s="807"/>
      <c r="O52" s="807"/>
      <c r="P52" s="807"/>
      <c r="Q52" s="807"/>
      <c r="R52" s="807"/>
      <c r="S52" s="807"/>
      <c r="T52" s="807"/>
      <c r="U52" s="807"/>
      <c r="V52" s="807"/>
      <c r="W52" s="807"/>
      <c r="X52" s="807"/>
      <c r="Y52" s="807"/>
      <c r="Z52" s="807"/>
      <c r="AA52" s="807"/>
      <c r="AB52" s="807"/>
      <c r="AC52" s="807"/>
      <c r="AD52" s="807"/>
      <c r="AE52" s="807"/>
      <c r="AF52" s="807"/>
      <c r="AG52" s="807"/>
      <c r="AH52" s="807"/>
      <c r="AI52" s="807"/>
      <c r="AJ52" s="807"/>
      <c r="AK52" s="808"/>
      <c r="AL52" s="764" t="s">
        <v>10</v>
      </c>
      <c r="AM52" s="757" t="s">
        <v>11</v>
      </c>
    </row>
    <row r="53" spans="1:91" x14ac:dyDescent="0.25">
      <c r="A53" s="795"/>
      <c r="B53" s="796"/>
      <c r="C53" s="1086"/>
      <c r="D53" s="1086"/>
      <c r="E53" s="1087"/>
      <c r="F53" s="761" t="s">
        <v>16</v>
      </c>
      <c r="G53" s="775"/>
      <c r="H53" s="761" t="s">
        <v>17</v>
      </c>
      <c r="I53" s="775"/>
      <c r="J53" s="761" t="s">
        <v>18</v>
      </c>
      <c r="K53" s="775"/>
      <c r="L53" s="761" t="s">
        <v>19</v>
      </c>
      <c r="M53" s="775"/>
      <c r="N53" s="767" t="s">
        <v>20</v>
      </c>
      <c r="O53" s="768"/>
      <c r="P53" s="767" t="s">
        <v>21</v>
      </c>
      <c r="Q53" s="768"/>
      <c r="R53" s="767" t="s">
        <v>22</v>
      </c>
      <c r="S53" s="768"/>
      <c r="T53" s="767" t="s">
        <v>23</v>
      </c>
      <c r="U53" s="768"/>
      <c r="V53" s="767" t="s">
        <v>24</v>
      </c>
      <c r="W53" s="768"/>
      <c r="X53" s="767" t="s">
        <v>25</v>
      </c>
      <c r="Y53" s="768"/>
      <c r="Z53" s="767" t="s">
        <v>26</v>
      </c>
      <c r="AA53" s="768"/>
      <c r="AB53" s="767" t="s">
        <v>27</v>
      </c>
      <c r="AC53" s="768"/>
      <c r="AD53" s="767" t="s">
        <v>28</v>
      </c>
      <c r="AE53" s="768"/>
      <c r="AF53" s="767" t="s">
        <v>29</v>
      </c>
      <c r="AG53" s="768"/>
      <c r="AH53" s="767" t="s">
        <v>30</v>
      </c>
      <c r="AI53" s="768"/>
      <c r="AJ53" s="767" t="s">
        <v>31</v>
      </c>
      <c r="AK53" s="769"/>
      <c r="AL53" s="765"/>
      <c r="AM53" s="779"/>
    </row>
    <row r="54" spans="1:91" x14ac:dyDescent="0.25">
      <c r="A54" s="1083"/>
      <c r="B54" s="1084"/>
      <c r="C54" s="175" t="s">
        <v>34</v>
      </c>
      <c r="D54" s="176" t="s">
        <v>35</v>
      </c>
      <c r="E54" s="177" t="s">
        <v>36</v>
      </c>
      <c r="F54" s="12" t="s">
        <v>35</v>
      </c>
      <c r="G54" s="178" t="s">
        <v>36</v>
      </c>
      <c r="H54" s="12" t="s">
        <v>35</v>
      </c>
      <c r="I54" s="178" t="s">
        <v>36</v>
      </c>
      <c r="J54" s="12" t="s">
        <v>35</v>
      </c>
      <c r="K54" s="178" t="s">
        <v>36</v>
      </c>
      <c r="L54" s="12" t="s">
        <v>35</v>
      </c>
      <c r="M54" s="178" t="s">
        <v>36</v>
      </c>
      <c r="N54" s="12" t="s">
        <v>35</v>
      </c>
      <c r="O54" s="178" t="s">
        <v>36</v>
      </c>
      <c r="P54" s="12" t="s">
        <v>35</v>
      </c>
      <c r="Q54" s="178" t="s">
        <v>36</v>
      </c>
      <c r="R54" s="12" t="s">
        <v>35</v>
      </c>
      <c r="S54" s="178" t="s">
        <v>36</v>
      </c>
      <c r="T54" s="12" t="s">
        <v>35</v>
      </c>
      <c r="U54" s="178" t="s">
        <v>36</v>
      </c>
      <c r="V54" s="12" t="s">
        <v>35</v>
      </c>
      <c r="W54" s="178" t="s">
        <v>36</v>
      </c>
      <c r="X54" s="12" t="s">
        <v>35</v>
      </c>
      <c r="Y54" s="178" t="s">
        <v>36</v>
      </c>
      <c r="Z54" s="12" t="s">
        <v>35</v>
      </c>
      <c r="AA54" s="178" t="s">
        <v>36</v>
      </c>
      <c r="AB54" s="12" t="s">
        <v>35</v>
      </c>
      <c r="AC54" s="178" t="s">
        <v>36</v>
      </c>
      <c r="AD54" s="12" t="s">
        <v>35</v>
      </c>
      <c r="AE54" s="178" t="s">
        <v>36</v>
      </c>
      <c r="AF54" s="12" t="s">
        <v>35</v>
      </c>
      <c r="AG54" s="178" t="s">
        <v>36</v>
      </c>
      <c r="AH54" s="12" t="s">
        <v>35</v>
      </c>
      <c r="AI54" s="178" t="s">
        <v>36</v>
      </c>
      <c r="AJ54" s="179" t="s">
        <v>35</v>
      </c>
      <c r="AK54" s="180" t="s">
        <v>36</v>
      </c>
      <c r="AL54" s="766"/>
      <c r="AM54" s="1073"/>
    </row>
    <row r="55" spans="1:91" x14ac:dyDescent="0.25">
      <c r="A55" s="809" t="s">
        <v>83</v>
      </c>
      <c r="B55" s="181" t="s">
        <v>38</v>
      </c>
      <c r="C55" s="18">
        <f>SUM(D55+E55)</f>
        <v>0</v>
      </c>
      <c r="D55" s="19">
        <f t="shared" ref="D55:E60" si="35">SUM(F55+H55+J55+L55+N55+P55+R55+T55+V55+X55+Z55+AB55+AD55+AF55+AH55+AJ55)</f>
        <v>0</v>
      </c>
      <c r="E55" s="20">
        <f t="shared" si="35"/>
        <v>0</v>
      </c>
      <c r="F55" s="21"/>
      <c r="G55" s="22"/>
      <c r="H55" s="21"/>
      <c r="I55" s="23"/>
      <c r="J55" s="21"/>
      <c r="K55" s="23"/>
      <c r="L55" s="21"/>
      <c r="M55" s="23"/>
      <c r="N55" s="24"/>
      <c r="O55" s="23"/>
      <c r="P55" s="24"/>
      <c r="Q55" s="23"/>
      <c r="R55" s="24"/>
      <c r="S55" s="23"/>
      <c r="T55" s="24"/>
      <c r="U55" s="23"/>
      <c r="V55" s="24"/>
      <c r="W55" s="23"/>
      <c r="X55" s="24"/>
      <c r="Y55" s="23"/>
      <c r="Z55" s="24"/>
      <c r="AA55" s="23"/>
      <c r="AB55" s="24"/>
      <c r="AC55" s="23"/>
      <c r="AD55" s="24"/>
      <c r="AE55" s="23"/>
      <c r="AF55" s="24"/>
      <c r="AG55" s="23"/>
      <c r="AH55" s="24"/>
      <c r="AI55" s="23"/>
      <c r="AJ55" s="24"/>
      <c r="AK55" s="25"/>
      <c r="AL55" s="163"/>
      <c r="AM55" s="165"/>
      <c r="AN55" t="str">
        <f t="shared" ref="AN55:AN76" si="36">CA55&amp;CB55&amp;CC55</f>
        <v/>
      </c>
      <c r="CA55" s="29" t="str">
        <f>IF(AND($C55&gt;0,AL55="")," * No olvide digitar la variable Pueblos Originarios. Digite cero si no tiene.",IF(AL55&gt;$C55," * La variable Pueblos Originarios no puede ser mayor al Total Ambos Sexos.",""))</f>
        <v/>
      </c>
      <c r="CB55" s="29" t="str">
        <f>IF(AND($C55&gt;0,AM55="")," * No olvide digitar la variable Migrantes. Digite cero si no tiene.",IF(AM55&gt;$C55," * La variable Migrantes no puede ser mayor al Total Ambos Sexos.",""))</f>
        <v/>
      </c>
      <c r="CK55" s="30">
        <f t="shared" ref="CK55:CK76" si="37">IF(AND(C55&gt;0,AL55=""),1,IF(AL55&gt;C55,1,0))</f>
        <v>0</v>
      </c>
      <c r="CL55" s="30">
        <f t="shared" ref="CL55:CL76" si="38">IF(AND(C55&gt;0,AM55=""),1,IF(AM55&gt;C55,1,0))</f>
        <v>0</v>
      </c>
    </row>
    <row r="56" spans="1:91" x14ac:dyDescent="0.25">
      <c r="A56" s="810"/>
      <c r="B56" s="182" t="s">
        <v>52</v>
      </c>
      <c r="C56" s="32">
        <f t="shared" ref="C56:C76" si="39">SUM(D56+E56)</f>
        <v>0</v>
      </c>
      <c r="D56" s="33">
        <f t="shared" si="35"/>
        <v>0</v>
      </c>
      <c r="E56" s="34">
        <f t="shared" si="35"/>
        <v>0</v>
      </c>
      <c r="F56" s="35"/>
      <c r="G56" s="36"/>
      <c r="H56" s="35"/>
      <c r="I56" s="37"/>
      <c r="J56" s="35"/>
      <c r="K56" s="37"/>
      <c r="L56" s="35"/>
      <c r="M56" s="37"/>
      <c r="N56" s="38"/>
      <c r="O56" s="37"/>
      <c r="P56" s="38"/>
      <c r="Q56" s="37"/>
      <c r="R56" s="38"/>
      <c r="S56" s="37"/>
      <c r="T56" s="38"/>
      <c r="U56" s="37"/>
      <c r="V56" s="38"/>
      <c r="W56" s="37"/>
      <c r="X56" s="38"/>
      <c r="Y56" s="37"/>
      <c r="Z56" s="38"/>
      <c r="AA56" s="37"/>
      <c r="AB56" s="38"/>
      <c r="AC56" s="37"/>
      <c r="AD56" s="38"/>
      <c r="AE56" s="37"/>
      <c r="AF56" s="38"/>
      <c r="AG56" s="37"/>
      <c r="AH56" s="38"/>
      <c r="AI56" s="37"/>
      <c r="AJ56" s="38"/>
      <c r="AK56" s="39"/>
      <c r="AL56" s="183"/>
      <c r="AM56" s="184"/>
      <c r="AN56" t="str">
        <f t="shared" si="36"/>
        <v/>
      </c>
      <c r="CA56" s="29" t="str">
        <f t="shared" ref="CA56:CA76" si="40">IF(AND($C56&gt;0,AL56="")," * No olvide digitar la variable Pueblos Originarios. Digite cero si no tiene.",IF(AL56&gt;$C56," * La variable Pueblos Originarios no puede ser mayor al Total Ambos Sexos.",""))</f>
        <v/>
      </c>
      <c r="CB56" s="29" t="str">
        <f t="shared" ref="CB56:CB76" si="41">IF(AND($C56&gt;0,AM56="")," * No olvide digitar la variable Migrantes. Digite cero si no tiene.",IF(AM56&gt;$C56," * La variable Migrantes no puede ser mayor al Total Ambos Sexos.",""))</f>
        <v/>
      </c>
      <c r="CK56" s="30">
        <f t="shared" si="37"/>
        <v>0</v>
      </c>
      <c r="CL56" s="30">
        <f t="shared" si="38"/>
        <v>0</v>
      </c>
    </row>
    <row r="57" spans="1:91" x14ac:dyDescent="0.25">
      <c r="A57" s="810"/>
      <c r="B57" s="182" t="s">
        <v>39</v>
      </c>
      <c r="C57" s="32">
        <f t="shared" si="39"/>
        <v>0</v>
      </c>
      <c r="D57" s="33">
        <f t="shared" si="35"/>
        <v>0</v>
      </c>
      <c r="E57" s="34">
        <f t="shared" si="35"/>
        <v>0</v>
      </c>
      <c r="F57" s="35"/>
      <c r="G57" s="36"/>
      <c r="H57" s="35"/>
      <c r="I57" s="37"/>
      <c r="J57" s="35"/>
      <c r="K57" s="37"/>
      <c r="L57" s="35"/>
      <c r="M57" s="37"/>
      <c r="N57" s="38"/>
      <c r="O57" s="37"/>
      <c r="P57" s="38"/>
      <c r="Q57" s="37"/>
      <c r="R57" s="38"/>
      <c r="S57" s="37"/>
      <c r="T57" s="38"/>
      <c r="U57" s="37"/>
      <c r="V57" s="38"/>
      <c r="W57" s="37"/>
      <c r="X57" s="38"/>
      <c r="Y57" s="37"/>
      <c r="Z57" s="38"/>
      <c r="AA57" s="37"/>
      <c r="AB57" s="38"/>
      <c r="AC57" s="37"/>
      <c r="AD57" s="38"/>
      <c r="AE57" s="37"/>
      <c r="AF57" s="38"/>
      <c r="AG57" s="37"/>
      <c r="AH57" s="38"/>
      <c r="AI57" s="37"/>
      <c r="AJ57" s="38"/>
      <c r="AK57" s="39"/>
      <c r="AL57" s="183"/>
      <c r="AM57" s="184"/>
      <c r="AN57" t="str">
        <f t="shared" si="36"/>
        <v/>
      </c>
      <c r="CA57" s="29" t="str">
        <f t="shared" si="40"/>
        <v/>
      </c>
      <c r="CB57" s="29" t="str">
        <f t="shared" si="41"/>
        <v/>
      </c>
      <c r="CK57" s="30">
        <f t="shared" si="37"/>
        <v>0</v>
      </c>
      <c r="CL57" s="30">
        <f t="shared" si="38"/>
        <v>0</v>
      </c>
    </row>
    <row r="58" spans="1:91" x14ac:dyDescent="0.25">
      <c r="A58" s="810"/>
      <c r="B58" s="182" t="s">
        <v>84</v>
      </c>
      <c r="C58" s="32">
        <f t="shared" si="39"/>
        <v>0</v>
      </c>
      <c r="D58" s="33">
        <f t="shared" si="35"/>
        <v>0</v>
      </c>
      <c r="E58" s="34">
        <f t="shared" si="35"/>
        <v>0</v>
      </c>
      <c r="F58" s="35"/>
      <c r="G58" s="36"/>
      <c r="H58" s="35"/>
      <c r="I58" s="37"/>
      <c r="J58" s="35"/>
      <c r="K58" s="37"/>
      <c r="L58" s="35"/>
      <c r="M58" s="37"/>
      <c r="N58" s="38"/>
      <c r="O58" s="37"/>
      <c r="P58" s="38"/>
      <c r="Q58" s="37"/>
      <c r="R58" s="38"/>
      <c r="S58" s="37"/>
      <c r="T58" s="38"/>
      <c r="U58" s="37"/>
      <c r="V58" s="38"/>
      <c r="W58" s="37"/>
      <c r="X58" s="38"/>
      <c r="Y58" s="37"/>
      <c r="Z58" s="38"/>
      <c r="AA58" s="37"/>
      <c r="AB58" s="38"/>
      <c r="AC58" s="37"/>
      <c r="AD58" s="38"/>
      <c r="AE58" s="37"/>
      <c r="AF58" s="38"/>
      <c r="AG58" s="37"/>
      <c r="AH58" s="38"/>
      <c r="AI58" s="37"/>
      <c r="AJ58" s="38"/>
      <c r="AK58" s="39"/>
      <c r="AL58" s="183"/>
      <c r="AM58" s="184"/>
      <c r="AN58" t="str">
        <f t="shared" si="36"/>
        <v/>
      </c>
      <c r="CA58" s="29" t="str">
        <f t="shared" si="40"/>
        <v/>
      </c>
      <c r="CB58" s="29" t="str">
        <f t="shared" si="41"/>
        <v/>
      </c>
      <c r="CK58" s="30">
        <f t="shared" si="37"/>
        <v>0</v>
      </c>
      <c r="CL58" s="30">
        <f t="shared" si="38"/>
        <v>0</v>
      </c>
    </row>
    <row r="59" spans="1:91" x14ac:dyDescent="0.25">
      <c r="A59" s="810"/>
      <c r="B59" s="182" t="s">
        <v>42</v>
      </c>
      <c r="C59" s="32">
        <f t="shared" si="39"/>
        <v>0</v>
      </c>
      <c r="D59" s="33">
        <f t="shared" si="35"/>
        <v>0</v>
      </c>
      <c r="E59" s="34">
        <f t="shared" si="35"/>
        <v>0</v>
      </c>
      <c r="F59" s="35"/>
      <c r="G59" s="36"/>
      <c r="H59" s="35"/>
      <c r="I59" s="37"/>
      <c r="J59" s="35"/>
      <c r="K59" s="37"/>
      <c r="L59" s="35"/>
      <c r="M59" s="37"/>
      <c r="N59" s="38"/>
      <c r="O59" s="37"/>
      <c r="P59" s="38"/>
      <c r="Q59" s="37"/>
      <c r="R59" s="38"/>
      <c r="S59" s="37"/>
      <c r="T59" s="38"/>
      <c r="U59" s="37"/>
      <c r="V59" s="38"/>
      <c r="W59" s="37"/>
      <c r="X59" s="38"/>
      <c r="Y59" s="37"/>
      <c r="Z59" s="38"/>
      <c r="AA59" s="37"/>
      <c r="AB59" s="38"/>
      <c r="AC59" s="37"/>
      <c r="AD59" s="38"/>
      <c r="AE59" s="37"/>
      <c r="AF59" s="38"/>
      <c r="AG59" s="37"/>
      <c r="AH59" s="38"/>
      <c r="AI59" s="37"/>
      <c r="AJ59" s="38"/>
      <c r="AK59" s="39"/>
      <c r="AL59" s="183"/>
      <c r="AM59" s="184"/>
      <c r="AN59" t="str">
        <f t="shared" si="36"/>
        <v/>
      </c>
      <c r="CA59" s="29" t="str">
        <f t="shared" si="40"/>
        <v/>
      </c>
      <c r="CB59" s="29" t="str">
        <f t="shared" si="41"/>
        <v/>
      </c>
      <c r="CK59" s="30">
        <f t="shared" si="37"/>
        <v>0</v>
      </c>
      <c r="CL59" s="30">
        <f t="shared" si="38"/>
        <v>0</v>
      </c>
    </row>
    <row r="60" spans="1:91" x14ac:dyDescent="0.25">
      <c r="A60" s="1088"/>
      <c r="B60" s="185" t="s">
        <v>85</v>
      </c>
      <c r="C60" s="186">
        <f t="shared" si="39"/>
        <v>0</v>
      </c>
      <c r="D60" s="54">
        <f t="shared" si="35"/>
        <v>0</v>
      </c>
      <c r="E60" s="187">
        <f t="shared" si="35"/>
        <v>0</v>
      </c>
      <c r="F60" s="95"/>
      <c r="G60" s="97"/>
      <c r="H60" s="95"/>
      <c r="I60" s="96"/>
      <c r="J60" s="95"/>
      <c r="K60" s="96"/>
      <c r="L60" s="95"/>
      <c r="M60" s="96"/>
      <c r="N60" s="98"/>
      <c r="O60" s="96"/>
      <c r="P60" s="98"/>
      <c r="Q60" s="96"/>
      <c r="R60" s="98"/>
      <c r="S60" s="96"/>
      <c r="T60" s="98"/>
      <c r="U60" s="96"/>
      <c r="V60" s="98"/>
      <c r="W60" s="96"/>
      <c r="X60" s="98"/>
      <c r="Y60" s="96"/>
      <c r="Z60" s="98"/>
      <c r="AA60" s="96"/>
      <c r="AB60" s="98"/>
      <c r="AC60" s="96"/>
      <c r="AD60" s="98"/>
      <c r="AE60" s="96"/>
      <c r="AF60" s="98"/>
      <c r="AG60" s="96"/>
      <c r="AH60" s="98"/>
      <c r="AI60" s="96"/>
      <c r="AJ60" s="98"/>
      <c r="AK60" s="99"/>
      <c r="AL60" s="188"/>
      <c r="AM60" s="189"/>
      <c r="AN60" t="str">
        <f t="shared" si="36"/>
        <v/>
      </c>
      <c r="CA60" s="29" t="str">
        <f t="shared" si="40"/>
        <v/>
      </c>
      <c r="CB60" s="29" t="str">
        <f t="shared" si="41"/>
        <v/>
      </c>
      <c r="CK60" s="30">
        <f t="shared" si="37"/>
        <v>0</v>
      </c>
      <c r="CL60" s="30">
        <f t="shared" si="38"/>
        <v>0</v>
      </c>
    </row>
    <row r="61" spans="1:91" x14ac:dyDescent="0.25">
      <c r="A61" s="809" t="s">
        <v>86</v>
      </c>
      <c r="B61" s="181" t="s">
        <v>39</v>
      </c>
      <c r="C61" s="18">
        <f t="shared" si="39"/>
        <v>0</v>
      </c>
      <c r="D61" s="19">
        <f t="shared" ref="D61:E66" si="42">SUM(H61+J61+L61)</f>
        <v>0</v>
      </c>
      <c r="E61" s="20">
        <f t="shared" si="42"/>
        <v>0</v>
      </c>
      <c r="F61" s="190"/>
      <c r="G61" s="191"/>
      <c r="H61" s="21"/>
      <c r="I61" s="23"/>
      <c r="J61" s="21"/>
      <c r="K61" s="23"/>
      <c r="L61" s="21"/>
      <c r="M61" s="23"/>
      <c r="N61" s="192"/>
      <c r="O61" s="193"/>
      <c r="P61" s="192"/>
      <c r="Q61" s="193"/>
      <c r="R61" s="192"/>
      <c r="S61" s="193"/>
      <c r="T61" s="192"/>
      <c r="U61" s="193"/>
      <c r="V61" s="192"/>
      <c r="W61" s="193"/>
      <c r="X61" s="192"/>
      <c r="Y61" s="193"/>
      <c r="Z61" s="192"/>
      <c r="AA61" s="193"/>
      <c r="AB61" s="192"/>
      <c r="AC61" s="193"/>
      <c r="AD61" s="192"/>
      <c r="AE61" s="193"/>
      <c r="AF61" s="192"/>
      <c r="AG61" s="193"/>
      <c r="AH61" s="190"/>
      <c r="AI61" s="193"/>
      <c r="AJ61" s="192"/>
      <c r="AK61" s="194"/>
      <c r="AL61" s="163"/>
      <c r="AM61" s="165"/>
      <c r="AN61" t="str">
        <f t="shared" si="36"/>
        <v/>
      </c>
      <c r="CA61" s="29" t="str">
        <f t="shared" si="40"/>
        <v/>
      </c>
      <c r="CB61" s="29" t="str">
        <f t="shared" si="41"/>
        <v/>
      </c>
      <c r="CK61" s="30">
        <f t="shared" si="37"/>
        <v>0</v>
      </c>
      <c r="CL61" s="30">
        <f t="shared" si="38"/>
        <v>0</v>
      </c>
    </row>
    <row r="62" spans="1:91" x14ac:dyDescent="0.25">
      <c r="A62" s="1088"/>
      <c r="B62" s="182" t="s">
        <v>42</v>
      </c>
      <c r="C62" s="186">
        <f t="shared" si="39"/>
        <v>0</v>
      </c>
      <c r="D62" s="54">
        <f t="shared" si="42"/>
        <v>0</v>
      </c>
      <c r="E62" s="187">
        <f t="shared" si="42"/>
        <v>0</v>
      </c>
      <c r="F62" s="195"/>
      <c r="G62" s="196"/>
      <c r="H62" s="95"/>
      <c r="I62" s="96"/>
      <c r="J62" s="95"/>
      <c r="K62" s="96"/>
      <c r="L62" s="95"/>
      <c r="M62" s="96"/>
      <c r="N62" s="197"/>
      <c r="O62" s="198"/>
      <c r="P62" s="197"/>
      <c r="Q62" s="198"/>
      <c r="R62" s="197"/>
      <c r="S62" s="198"/>
      <c r="T62" s="197"/>
      <c r="U62" s="198"/>
      <c r="V62" s="197"/>
      <c r="W62" s="198"/>
      <c r="X62" s="197"/>
      <c r="Y62" s="198"/>
      <c r="Z62" s="197"/>
      <c r="AA62" s="198"/>
      <c r="AB62" s="197"/>
      <c r="AC62" s="198"/>
      <c r="AD62" s="197"/>
      <c r="AE62" s="198"/>
      <c r="AF62" s="197"/>
      <c r="AG62" s="198"/>
      <c r="AH62" s="195"/>
      <c r="AI62" s="198"/>
      <c r="AJ62" s="197"/>
      <c r="AK62" s="199"/>
      <c r="AL62" s="188"/>
      <c r="AM62" s="189"/>
      <c r="AN62" t="str">
        <f t="shared" si="36"/>
        <v/>
      </c>
      <c r="CA62" s="29" t="str">
        <f t="shared" si="40"/>
        <v/>
      </c>
      <c r="CB62" s="29" t="str">
        <f t="shared" si="41"/>
        <v/>
      </c>
      <c r="CK62" s="30">
        <f t="shared" si="37"/>
        <v>0</v>
      </c>
      <c r="CL62" s="30">
        <f t="shared" si="38"/>
        <v>0</v>
      </c>
    </row>
    <row r="63" spans="1:91" x14ac:dyDescent="0.25">
      <c r="A63" s="809" t="s">
        <v>87</v>
      </c>
      <c r="B63" s="181" t="s">
        <v>38</v>
      </c>
      <c r="C63" s="18">
        <f t="shared" si="39"/>
        <v>0</v>
      </c>
      <c r="D63" s="19">
        <f t="shared" si="42"/>
        <v>0</v>
      </c>
      <c r="E63" s="20">
        <f t="shared" si="42"/>
        <v>0</v>
      </c>
      <c r="F63" s="190"/>
      <c r="G63" s="191"/>
      <c r="H63" s="21"/>
      <c r="I63" s="23"/>
      <c r="J63" s="21"/>
      <c r="K63" s="23"/>
      <c r="L63" s="21"/>
      <c r="M63" s="23"/>
      <c r="N63" s="192"/>
      <c r="O63" s="193"/>
      <c r="P63" s="192"/>
      <c r="Q63" s="193"/>
      <c r="R63" s="192"/>
      <c r="S63" s="193"/>
      <c r="T63" s="192"/>
      <c r="U63" s="193"/>
      <c r="V63" s="192"/>
      <c r="W63" s="193"/>
      <c r="X63" s="192"/>
      <c r="Y63" s="193"/>
      <c r="Z63" s="192"/>
      <c r="AA63" s="193"/>
      <c r="AB63" s="192"/>
      <c r="AC63" s="193"/>
      <c r="AD63" s="192"/>
      <c r="AE63" s="193"/>
      <c r="AF63" s="192"/>
      <c r="AG63" s="193"/>
      <c r="AH63" s="190"/>
      <c r="AI63" s="193"/>
      <c r="AJ63" s="192"/>
      <c r="AK63" s="194"/>
      <c r="AL63" s="163"/>
      <c r="AM63" s="165"/>
      <c r="AN63" t="str">
        <f t="shared" si="36"/>
        <v/>
      </c>
      <c r="CA63" s="29" t="str">
        <f t="shared" si="40"/>
        <v/>
      </c>
      <c r="CB63" s="29" t="str">
        <f t="shared" si="41"/>
        <v/>
      </c>
      <c r="CK63" s="30">
        <f t="shared" si="37"/>
        <v>0</v>
      </c>
      <c r="CL63" s="30">
        <f t="shared" si="38"/>
        <v>0</v>
      </c>
    </row>
    <row r="64" spans="1:91" x14ac:dyDescent="0.25">
      <c r="A64" s="810"/>
      <c r="B64" s="182" t="s">
        <v>52</v>
      </c>
      <c r="C64" s="32">
        <f t="shared" si="39"/>
        <v>0</v>
      </c>
      <c r="D64" s="33">
        <f t="shared" si="42"/>
        <v>0</v>
      </c>
      <c r="E64" s="34">
        <f t="shared" si="42"/>
        <v>0</v>
      </c>
      <c r="F64" s="200"/>
      <c r="G64" s="201"/>
      <c r="H64" s="35"/>
      <c r="I64" s="37"/>
      <c r="J64" s="35"/>
      <c r="K64" s="37"/>
      <c r="L64" s="35"/>
      <c r="M64" s="37"/>
      <c r="N64" s="202"/>
      <c r="O64" s="203"/>
      <c r="P64" s="202"/>
      <c r="Q64" s="203"/>
      <c r="R64" s="202"/>
      <c r="S64" s="203"/>
      <c r="T64" s="202"/>
      <c r="U64" s="203"/>
      <c r="V64" s="202"/>
      <c r="W64" s="203"/>
      <c r="X64" s="202"/>
      <c r="Y64" s="203"/>
      <c r="Z64" s="202"/>
      <c r="AA64" s="203"/>
      <c r="AB64" s="202"/>
      <c r="AC64" s="203"/>
      <c r="AD64" s="202"/>
      <c r="AE64" s="203"/>
      <c r="AF64" s="202"/>
      <c r="AG64" s="203"/>
      <c r="AH64" s="200"/>
      <c r="AI64" s="203"/>
      <c r="AJ64" s="202"/>
      <c r="AK64" s="204"/>
      <c r="AL64" s="183"/>
      <c r="AM64" s="184"/>
      <c r="AN64" t="str">
        <f t="shared" si="36"/>
        <v/>
      </c>
      <c r="CA64" s="29" t="str">
        <f t="shared" si="40"/>
        <v/>
      </c>
      <c r="CB64" s="29" t="str">
        <f t="shared" si="41"/>
        <v/>
      </c>
      <c r="CK64" s="30">
        <f t="shared" si="37"/>
        <v>0</v>
      </c>
      <c r="CL64" s="30">
        <f t="shared" si="38"/>
        <v>0</v>
      </c>
    </row>
    <row r="65" spans="1:90" x14ac:dyDescent="0.25">
      <c r="A65" s="810"/>
      <c r="B65" s="182" t="s">
        <v>39</v>
      </c>
      <c r="C65" s="32">
        <f t="shared" si="39"/>
        <v>0</v>
      </c>
      <c r="D65" s="33">
        <f t="shared" si="42"/>
        <v>0</v>
      </c>
      <c r="E65" s="34">
        <f t="shared" si="42"/>
        <v>0</v>
      </c>
      <c r="F65" s="200"/>
      <c r="G65" s="201"/>
      <c r="H65" s="35"/>
      <c r="I65" s="37"/>
      <c r="J65" s="35"/>
      <c r="K65" s="37"/>
      <c r="L65" s="35"/>
      <c r="M65" s="37"/>
      <c r="N65" s="202"/>
      <c r="O65" s="203"/>
      <c r="P65" s="202"/>
      <c r="Q65" s="203"/>
      <c r="R65" s="202"/>
      <c r="S65" s="203"/>
      <c r="T65" s="202"/>
      <c r="U65" s="203"/>
      <c r="V65" s="202"/>
      <c r="W65" s="203"/>
      <c r="X65" s="202"/>
      <c r="Y65" s="203"/>
      <c r="Z65" s="202"/>
      <c r="AA65" s="203"/>
      <c r="AB65" s="202"/>
      <c r="AC65" s="203"/>
      <c r="AD65" s="202"/>
      <c r="AE65" s="203"/>
      <c r="AF65" s="202"/>
      <c r="AG65" s="203"/>
      <c r="AH65" s="200"/>
      <c r="AI65" s="203"/>
      <c r="AJ65" s="202"/>
      <c r="AK65" s="204"/>
      <c r="AL65" s="183"/>
      <c r="AM65" s="184"/>
      <c r="AN65" t="str">
        <f t="shared" si="36"/>
        <v/>
      </c>
      <c r="CA65" s="29" t="str">
        <f t="shared" si="40"/>
        <v/>
      </c>
      <c r="CB65" s="29" t="str">
        <f t="shared" si="41"/>
        <v/>
      </c>
      <c r="CK65" s="30">
        <f t="shared" si="37"/>
        <v>0</v>
      </c>
      <c r="CL65" s="30">
        <f t="shared" si="38"/>
        <v>0</v>
      </c>
    </row>
    <row r="66" spans="1:90" x14ac:dyDescent="0.25">
      <c r="A66" s="1088"/>
      <c r="B66" s="182" t="s">
        <v>42</v>
      </c>
      <c r="C66" s="186">
        <f t="shared" si="39"/>
        <v>0</v>
      </c>
      <c r="D66" s="54">
        <f t="shared" si="42"/>
        <v>0</v>
      </c>
      <c r="E66" s="187">
        <f t="shared" si="42"/>
        <v>0</v>
      </c>
      <c r="F66" s="195"/>
      <c r="G66" s="196"/>
      <c r="H66" s="95"/>
      <c r="I66" s="96"/>
      <c r="J66" s="95"/>
      <c r="K66" s="96"/>
      <c r="L66" s="95"/>
      <c r="M66" s="96"/>
      <c r="N66" s="197"/>
      <c r="O66" s="198"/>
      <c r="P66" s="197"/>
      <c r="Q66" s="198"/>
      <c r="R66" s="197"/>
      <c r="S66" s="198"/>
      <c r="T66" s="197"/>
      <c r="U66" s="198"/>
      <c r="V66" s="197"/>
      <c r="W66" s="198"/>
      <c r="X66" s="197"/>
      <c r="Y66" s="198"/>
      <c r="Z66" s="197"/>
      <c r="AA66" s="198"/>
      <c r="AB66" s="197"/>
      <c r="AC66" s="198"/>
      <c r="AD66" s="197"/>
      <c r="AE66" s="198"/>
      <c r="AF66" s="197"/>
      <c r="AG66" s="198"/>
      <c r="AH66" s="195"/>
      <c r="AI66" s="198"/>
      <c r="AJ66" s="197"/>
      <c r="AK66" s="199"/>
      <c r="AL66" s="188"/>
      <c r="AM66" s="189"/>
      <c r="AN66" t="str">
        <f t="shared" si="36"/>
        <v/>
      </c>
      <c r="CA66" s="29" t="str">
        <f t="shared" si="40"/>
        <v/>
      </c>
      <c r="CB66" s="29" t="str">
        <f t="shared" si="41"/>
        <v/>
      </c>
      <c r="CK66" s="30">
        <f t="shared" si="37"/>
        <v>0</v>
      </c>
      <c r="CL66" s="30">
        <f t="shared" si="38"/>
        <v>0</v>
      </c>
    </row>
    <row r="67" spans="1:90" x14ac:dyDescent="0.25">
      <c r="A67" s="809" t="s">
        <v>88</v>
      </c>
      <c r="B67" s="181" t="s">
        <v>38</v>
      </c>
      <c r="C67" s="18">
        <f t="shared" si="39"/>
        <v>0</v>
      </c>
      <c r="D67" s="19">
        <f t="shared" ref="D67:D76" si="43">SUM(H67+J67+L67+N67+P67+R67+T67+V67+X67+Z67+AB67+AD67+AF67+AH67+AJ67)</f>
        <v>0</v>
      </c>
      <c r="E67" s="20">
        <f t="shared" ref="E67:E76" si="44">SUM(I67+K67+M67+O67+Q67+S67+U67+W67+Y67+AA67+AC67+AE67+AG67+AI67+AK67)</f>
        <v>0</v>
      </c>
      <c r="F67" s="190"/>
      <c r="G67" s="193"/>
      <c r="H67" s="21"/>
      <c r="I67" s="23"/>
      <c r="J67" s="21"/>
      <c r="K67" s="23"/>
      <c r="L67" s="21"/>
      <c r="M67" s="23"/>
      <c r="N67" s="21"/>
      <c r="O67" s="23"/>
      <c r="P67" s="21"/>
      <c r="Q67" s="23"/>
      <c r="R67" s="21"/>
      <c r="S67" s="23"/>
      <c r="T67" s="21"/>
      <c r="U67" s="23"/>
      <c r="V67" s="21"/>
      <c r="W67" s="23"/>
      <c r="X67" s="21"/>
      <c r="Y67" s="23"/>
      <c r="Z67" s="21"/>
      <c r="AA67" s="23"/>
      <c r="AB67" s="21"/>
      <c r="AC67" s="23"/>
      <c r="AD67" s="21"/>
      <c r="AE67" s="23"/>
      <c r="AF67" s="21"/>
      <c r="AG67" s="23"/>
      <c r="AH67" s="21"/>
      <c r="AI67" s="23"/>
      <c r="AJ67" s="21"/>
      <c r="AK67" s="25"/>
      <c r="AL67" s="163"/>
      <c r="AM67" s="165"/>
      <c r="AN67" t="str">
        <f t="shared" si="36"/>
        <v/>
      </c>
      <c r="CA67" s="29" t="str">
        <f t="shared" si="40"/>
        <v/>
      </c>
      <c r="CB67" s="29" t="str">
        <f t="shared" si="41"/>
        <v/>
      </c>
      <c r="CK67" s="30">
        <f t="shared" si="37"/>
        <v>0</v>
      </c>
      <c r="CL67" s="30">
        <f t="shared" si="38"/>
        <v>0</v>
      </c>
    </row>
    <row r="68" spans="1:90" x14ac:dyDescent="0.25">
      <c r="A68" s="1088"/>
      <c r="B68" s="182" t="s">
        <v>52</v>
      </c>
      <c r="C68" s="43">
        <f t="shared" si="39"/>
        <v>0</v>
      </c>
      <c r="D68" s="44">
        <f t="shared" si="43"/>
        <v>0</v>
      </c>
      <c r="E68" s="187">
        <f t="shared" si="44"/>
        <v>0</v>
      </c>
      <c r="F68" s="195"/>
      <c r="G68" s="198"/>
      <c r="H68" s="95"/>
      <c r="I68" s="96"/>
      <c r="J68" s="95"/>
      <c r="K68" s="96"/>
      <c r="L68" s="95"/>
      <c r="M68" s="96"/>
      <c r="N68" s="95"/>
      <c r="O68" s="96"/>
      <c r="P68" s="95"/>
      <c r="Q68" s="96"/>
      <c r="R68" s="95"/>
      <c r="S68" s="96"/>
      <c r="T68" s="95"/>
      <c r="U68" s="96"/>
      <c r="V68" s="95"/>
      <c r="W68" s="96"/>
      <c r="X68" s="95"/>
      <c r="Y68" s="96"/>
      <c r="Z68" s="95"/>
      <c r="AA68" s="96"/>
      <c r="AB68" s="95"/>
      <c r="AC68" s="96"/>
      <c r="AD68" s="95"/>
      <c r="AE68" s="96"/>
      <c r="AF68" s="95"/>
      <c r="AG68" s="96"/>
      <c r="AH68" s="95"/>
      <c r="AI68" s="96"/>
      <c r="AJ68" s="95"/>
      <c r="AK68" s="99"/>
      <c r="AL68" s="188"/>
      <c r="AM68" s="189"/>
      <c r="AN68" t="str">
        <f t="shared" si="36"/>
        <v/>
      </c>
      <c r="CA68" s="29" t="str">
        <f t="shared" si="40"/>
        <v/>
      </c>
      <c r="CB68" s="29" t="str">
        <f t="shared" si="41"/>
        <v/>
      </c>
      <c r="CK68" s="30">
        <f t="shared" si="37"/>
        <v>0</v>
      </c>
      <c r="CL68" s="30">
        <f t="shared" si="38"/>
        <v>0</v>
      </c>
    </row>
    <row r="69" spans="1:90" x14ac:dyDescent="0.25">
      <c r="A69" s="809" t="s">
        <v>89</v>
      </c>
      <c r="B69" s="181" t="s">
        <v>38</v>
      </c>
      <c r="C69" s="18">
        <f t="shared" si="39"/>
        <v>0</v>
      </c>
      <c r="D69" s="19">
        <f t="shared" si="43"/>
        <v>0</v>
      </c>
      <c r="E69" s="20">
        <f t="shared" si="44"/>
        <v>0</v>
      </c>
      <c r="F69" s="190"/>
      <c r="G69" s="191"/>
      <c r="H69" s="21"/>
      <c r="I69" s="23"/>
      <c r="J69" s="21"/>
      <c r="K69" s="23"/>
      <c r="L69" s="21"/>
      <c r="M69" s="23"/>
      <c r="N69" s="21"/>
      <c r="O69" s="23"/>
      <c r="P69" s="21"/>
      <c r="Q69" s="23"/>
      <c r="R69" s="21"/>
      <c r="S69" s="23"/>
      <c r="T69" s="21"/>
      <c r="U69" s="23"/>
      <c r="V69" s="21"/>
      <c r="W69" s="23"/>
      <c r="X69" s="21"/>
      <c r="Y69" s="23"/>
      <c r="Z69" s="21"/>
      <c r="AA69" s="23"/>
      <c r="AB69" s="21"/>
      <c r="AC69" s="23"/>
      <c r="AD69" s="21"/>
      <c r="AE69" s="23"/>
      <c r="AF69" s="21"/>
      <c r="AG69" s="23"/>
      <c r="AH69" s="21"/>
      <c r="AI69" s="23"/>
      <c r="AJ69" s="21"/>
      <c r="AK69" s="25"/>
      <c r="AL69" s="163"/>
      <c r="AM69" s="165"/>
      <c r="AN69" t="str">
        <f t="shared" si="36"/>
        <v/>
      </c>
      <c r="CA69" s="29" t="str">
        <f t="shared" si="40"/>
        <v/>
      </c>
      <c r="CB69" s="29" t="str">
        <f t="shared" si="41"/>
        <v/>
      </c>
      <c r="CK69" s="30">
        <f t="shared" si="37"/>
        <v>0</v>
      </c>
      <c r="CL69" s="30">
        <f t="shared" si="38"/>
        <v>0</v>
      </c>
    </row>
    <row r="70" spans="1:90" x14ac:dyDescent="0.25">
      <c r="A70" s="1088"/>
      <c r="B70" s="182" t="s">
        <v>52</v>
      </c>
      <c r="C70" s="186">
        <f t="shared" si="39"/>
        <v>0</v>
      </c>
      <c r="D70" s="54">
        <f t="shared" si="43"/>
        <v>0</v>
      </c>
      <c r="E70" s="187">
        <f t="shared" si="44"/>
        <v>0</v>
      </c>
      <c r="F70" s="195"/>
      <c r="G70" s="196"/>
      <c r="H70" s="95"/>
      <c r="I70" s="96"/>
      <c r="J70" s="95"/>
      <c r="K70" s="96"/>
      <c r="L70" s="95"/>
      <c r="M70" s="96"/>
      <c r="N70" s="95"/>
      <c r="O70" s="96"/>
      <c r="P70" s="95"/>
      <c r="Q70" s="96"/>
      <c r="R70" s="95"/>
      <c r="S70" s="96"/>
      <c r="T70" s="95"/>
      <c r="U70" s="96"/>
      <c r="V70" s="95"/>
      <c r="W70" s="96"/>
      <c r="X70" s="95"/>
      <c r="Y70" s="96"/>
      <c r="Z70" s="95"/>
      <c r="AA70" s="96"/>
      <c r="AB70" s="95"/>
      <c r="AC70" s="96"/>
      <c r="AD70" s="95"/>
      <c r="AE70" s="96"/>
      <c r="AF70" s="95"/>
      <c r="AG70" s="96"/>
      <c r="AH70" s="95"/>
      <c r="AI70" s="96"/>
      <c r="AJ70" s="95"/>
      <c r="AK70" s="99"/>
      <c r="AL70" s="188"/>
      <c r="AM70" s="189"/>
      <c r="AN70" t="str">
        <f t="shared" si="36"/>
        <v/>
      </c>
      <c r="CA70" s="29" t="str">
        <f t="shared" si="40"/>
        <v/>
      </c>
      <c r="CB70" s="29" t="str">
        <f t="shared" si="41"/>
        <v/>
      </c>
      <c r="CK70" s="30">
        <f t="shared" si="37"/>
        <v>0</v>
      </c>
      <c r="CL70" s="30">
        <f t="shared" si="38"/>
        <v>0</v>
      </c>
    </row>
    <row r="71" spans="1:90" x14ac:dyDescent="0.25">
      <c r="A71" s="809" t="s">
        <v>90</v>
      </c>
      <c r="B71" s="181" t="s">
        <v>38</v>
      </c>
      <c r="C71" s="18">
        <f t="shared" si="39"/>
        <v>0</v>
      </c>
      <c r="D71" s="19">
        <f t="shared" si="43"/>
        <v>0</v>
      </c>
      <c r="E71" s="20">
        <f t="shared" si="44"/>
        <v>0</v>
      </c>
      <c r="F71" s="190"/>
      <c r="G71" s="191"/>
      <c r="H71" s="21"/>
      <c r="I71" s="23"/>
      <c r="J71" s="21"/>
      <c r="K71" s="23"/>
      <c r="L71" s="21"/>
      <c r="M71" s="23"/>
      <c r="N71" s="21"/>
      <c r="O71" s="23"/>
      <c r="P71" s="21"/>
      <c r="Q71" s="23"/>
      <c r="R71" s="21"/>
      <c r="S71" s="23"/>
      <c r="T71" s="21"/>
      <c r="U71" s="23"/>
      <c r="V71" s="21"/>
      <c r="W71" s="23"/>
      <c r="X71" s="21"/>
      <c r="Y71" s="23"/>
      <c r="Z71" s="21"/>
      <c r="AA71" s="23"/>
      <c r="AB71" s="21"/>
      <c r="AC71" s="23"/>
      <c r="AD71" s="21"/>
      <c r="AE71" s="23"/>
      <c r="AF71" s="21"/>
      <c r="AG71" s="23"/>
      <c r="AH71" s="21"/>
      <c r="AI71" s="23"/>
      <c r="AJ71" s="21"/>
      <c r="AK71" s="25"/>
      <c r="AL71" s="163"/>
      <c r="AM71" s="165"/>
      <c r="AN71" t="str">
        <f t="shared" si="36"/>
        <v/>
      </c>
      <c r="CA71" s="29" t="str">
        <f t="shared" si="40"/>
        <v/>
      </c>
      <c r="CB71" s="29" t="str">
        <f t="shared" si="41"/>
        <v/>
      </c>
      <c r="CK71" s="30">
        <f t="shared" si="37"/>
        <v>0</v>
      </c>
      <c r="CL71" s="30">
        <f t="shared" si="38"/>
        <v>0</v>
      </c>
    </row>
    <row r="72" spans="1:90" x14ac:dyDescent="0.25">
      <c r="A72" s="810"/>
      <c r="B72" s="182" t="s">
        <v>52</v>
      </c>
      <c r="C72" s="32">
        <f t="shared" si="39"/>
        <v>0</v>
      </c>
      <c r="D72" s="33">
        <f t="shared" si="43"/>
        <v>0</v>
      </c>
      <c r="E72" s="34">
        <f t="shared" si="44"/>
        <v>0</v>
      </c>
      <c r="F72" s="200"/>
      <c r="G72" s="201"/>
      <c r="H72" s="35"/>
      <c r="I72" s="37"/>
      <c r="J72" s="35"/>
      <c r="K72" s="37"/>
      <c r="L72" s="35"/>
      <c r="M72" s="37"/>
      <c r="N72" s="35"/>
      <c r="O72" s="37"/>
      <c r="P72" s="35"/>
      <c r="Q72" s="37"/>
      <c r="R72" s="35"/>
      <c r="S72" s="37"/>
      <c r="T72" s="35"/>
      <c r="U72" s="37"/>
      <c r="V72" s="35"/>
      <c r="W72" s="37"/>
      <c r="X72" s="35"/>
      <c r="Y72" s="37"/>
      <c r="Z72" s="35"/>
      <c r="AA72" s="37"/>
      <c r="AB72" s="35"/>
      <c r="AC72" s="37"/>
      <c r="AD72" s="35"/>
      <c r="AE72" s="37"/>
      <c r="AF72" s="35"/>
      <c r="AG72" s="37"/>
      <c r="AH72" s="35"/>
      <c r="AI72" s="37"/>
      <c r="AJ72" s="35"/>
      <c r="AK72" s="39"/>
      <c r="AL72" s="183"/>
      <c r="AM72" s="184"/>
      <c r="AN72" t="str">
        <f t="shared" si="36"/>
        <v/>
      </c>
      <c r="CA72" s="29" t="str">
        <f t="shared" si="40"/>
        <v/>
      </c>
      <c r="CB72" s="29" t="str">
        <f t="shared" si="41"/>
        <v/>
      </c>
      <c r="CK72" s="30">
        <f t="shared" si="37"/>
        <v>0</v>
      </c>
      <c r="CL72" s="30">
        <f t="shared" si="38"/>
        <v>0</v>
      </c>
    </row>
    <row r="73" spans="1:90" x14ac:dyDescent="0.25">
      <c r="A73" s="810"/>
      <c r="B73" s="182" t="s">
        <v>39</v>
      </c>
      <c r="C73" s="32">
        <f t="shared" si="39"/>
        <v>0</v>
      </c>
      <c r="D73" s="33">
        <f t="shared" si="43"/>
        <v>0</v>
      </c>
      <c r="E73" s="34">
        <f t="shared" si="44"/>
        <v>0</v>
      </c>
      <c r="F73" s="200"/>
      <c r="G73" s="201"/>
      <c r="H73" s="35"/>
      <c r="I73" s="37"/>
      <c r="J73" s="35"/>
      <c r="K73" s="37"/>
      <c r="L73" s="35"/>
      <c r="M73" s="37"/>
      <c r="N73" s="35"/>
      <c r="O73" s="37"/>
      <c r="P73" s="35"/>
      <c r="Q73" s="37"/>
      <c r="R73" s="35"/>
      <c r="S73" s="37"/>
      <c r="T73" s="35"/>
      <c r="U73" s="37"/>
      <c r="V73" s="35"/>
      <c r="W73" s="37"/>
      <c r="X73" s="35"/>
      <c r="Y73" s="37"/>
      <c r="Z73" s="35"/>
      <c r="AA73" s="37"/>
      <c r="AB73" s="35"/>
      <c r="AC73" s="37"/>
      <c r="AD73" s="35"/>
      <c r="AE73" s="37"/>
      <c r="AF73" s="35"/>
      <c r="AG73" s="37"/>
      <c r="AH73" s="35"/>
      <c r="AI73" s="37"/>
      <c r="AJ73" s="35"/>
      <c r="AK73" s="39"/>
      <c r="AL73" s="183"/>
      <c r="AM73" s="184"/>
      <c r="AN73" t="str">
        <f t="shared" si="36"/>
        <v/>
      </c>
      <c r="CA73" s="29" t="str">
        <f t="shared" si="40"/>
        <v/>
      </c>
      <c r="CB73" s="29" t="str">
        <f t="shared" si="41"/>
        <v/>
      </c>
      <c r="CK73" s="30">
        <f t="shared" si="37"/>
        <v>0</v>
      </c>
      <c r="CL73" s="30">
        <f t="shared" si="38"/>
        <v>0</v>
      </c>
    </row>
    <row r="74" spans="1:90" x14ac:dyDescent="0.25">
      <c r="A74" s="810"/>
      <c r="B74" s="182" t="s">
        <v>84</v>
      </c>
      <c r="C74" s="32">
        <f t="shared" si="39"/>
        <v>0</v>
      </c>
      <c r="D74" s="33">
        <f t="shared" si="43"/>
        <v>0</v>
      </c>
      <c r="E74" s="34">
        <f t="shared" si="44"/>
        <v>0</v>
      </c>
      <c r="F74" s="200"/>
      <c r="G74" s="201"/>
      <c r="H74" s="35"/>
      <c r="I74" s="37"/>
      <c r="J74" s="35"/>
      <c r="K74" s="37"/>
      <c r="L74" s="35"/>
      <c r="M74" s="37"/>
      <c r="N74" s="35"/>
      <c r="O74" s="37"/>
      <c r="P74" s="35"/>
      <c r="Q74" s="37"/>
      <c r="R74" s="35"/>
      <c r="S74" s="37"/>
      <c r="T74" s="35"/>
      <c r="U74" s="37"/>
      <c r="V74" s="35"/>
      <c r="W74" s="37"/>
      <c r="X74" s="35"/>
      <c r="Y74" s="37"/>
      <c r="Z74" s="35"/>
      <c r="AA74" s="37"/>
      <c r="AB74" s="35"/>
      <c r="AC74" s="37"/>
      <c r="AD74" s="35"/>
      <c r="AE74" s="37"/>
      <c r="AF74" s="35"/>
      <c r="AG74" s="37"/>
      <c r="AH74" s="35"/>
      <c r="AI74" s="37"/>
      <c r="AJ74" s="35"/>
      <c r="AK74" s="39"/>
      <c r="AL74" s="183"/>
      <c r="AM74" s="184"/>
      <c r="AN74" t="str">
        <f t="shared" si="36"/>
        <v/>
      </c>
      <c r="CA74" s="29" t="str">
        <f t="shared" si="40"/>
        <v/>
      </c>
      <c r="CB74" s="29" t="str">
        <f t="shared" si="41"/>
        <v/>
      </c>
      <c r="CK74" s="30">
        <f t="shared" si="37"/>
        <v>0</v>
      </c>
      <c r="CL74" s="30">
        <f t="shared" si="38"/>
        <v>0</v>
      </c>
    </row>
    <row r="75" spans="1:90" x14ac:dyDescent="0.25">
      <c r="A75" s="810"/>
      <c r="B75" s="182" t="s">
        <v>42</v>
      </c>
      <c r="C75" s="32">
        <f t="shared" si="39"/>
        <v>0</v>
      </c>
      <c r="D75" s="33">
        <f t="shared" si="43"/>
        <v>0</v>
      </c>
      <c r="E75" s="34">
        <f t="shared" si="44"/>
        <v>0</v>
      </c>
      <c r="F75" s="200"/>
      <c r="G75" s="201"/>
      <c r="H75" s="35"/>
      <c r="I75" s="37"/>
      <c r="J75" s="35"/>
      <c r="K75" s="37"/>
      <c r="L75" s="35"/>
      <c r="M75" s="37"/>
      <c r="N75" s="35"/>
      <c r="O75" s="37"/>
      <c r="P75" s="35"/>
      <c r="Q75" s="37"/>
      <c r="R75" s="35"/>
      <c r="S75" s="37"/>
      <c r="T75" s="35"/>
      <c r="U75" s="37"/>
      <c r="V75" s="35"/>
      <c r="W75" s="37"/>
      <c r="X75" s="35"/>
      <c r="Y75" s="37"/>
      <c r="Z75" s="35"/>
      <c r="AA75" s="37"/>
      <c r="AB75" s="35"/>
      <c r="AC75" s="37"/>
      <c r="AD75" s="35"/>
      <c r="AE75" s="37"/>
      <c r="AF75" s="35"/>
      <c r="AG75" s="37"/>
      <c r="AH75" s="35"/>
      <c r="AI75" s="37"/>
      <c r="AJ75" s="35"/>
      <c r="AK75" s="39"/>
      <c r="AL75" s="183"/>
      <c r="AM75" s="184"/>
      <c r="AN75" t="str">
        <f t="shared" si="36"/>
        <v/>
      </c>
      <c r="CA75" s="29" t="str">
        <f t="shared" si="40"/>
        <v/>
      </c>
      <c r="CB75" s="29" t="str">
        <f t="shared" si="41"/>
        <v/>
      </c>
      <c r="CK75" s="30">
        <f t="shared" si="37"/>
        <v>0</v>
      </c>
      <c r="CL75" s="30">
        <f t="shared" si="38"/>
        <v>0</v>
      </c>
    </row>
    <row r="76" spans="1:90" x14ac:dyDescent="0.25">
      <c r="A76" s="1088"/>
      <c r="B76" s="185" t="s">
        <v>85</v>
      </c>
      <c r="C76" s="186">
        <f t="shared" si="39"/>
        <v>0</v>
      </c>
      <c r="D76" s="54">
        <f t="shared" si="43"/>
        <v>0</v>
      </c>
      <c r="E76" s="187">
        <f t="shared" si="44"/>
        <v>0</v>
      </c>
      <c r="F76" s="195"/>
      <c r="G76" s="196"/>
      <c r="H76" s="95"/>
      <c r="I76" s="96"/>
      <c r="J76" s="95"/>
      <c r="K76" s="96"/>
      <c r="L76" s="95"/>
      <c r="M76" s="96"/>
      <c r="N76" s="95"/>
      <c r="O76" s="96"/>
      <c r="P76" s="95"/>
      <c r="Q76" s="96"/>
      <c r="R76" s="95"/>
      <c r="S76" s="96"/>
      <c r="T76" s="95"/>
      <c r="U76" s="96"/>
      <c r="V76" s="95"/>
      <c r="W76" s="96"/>
      <c r="X76" s="95"/>
      <c r="Y76" s="96"/>
      <c r="Z76" s="95"/>
      <c r="AA76" s="96"/>
      <c r="AB76" s="95"/>
      <c r="AC76" s="96"/>
      <c r="AD76" s="95"/>
      <c r="AE76" s="96"/>
      <c r="AF76" s="95"/>
      <c r="AG76" s="96"/>
      <c r="AH76" s="95"/>
      <c r="AI76" s="96"/>
      <c r="AJ76" s="95"/>
      <c r="AK76" s="99"/>
      <c r="AL76" s="188"/>
      <c r="AM76" s="189"/>
      <c r="AN76" t="str">
        <f t="shared" si="36"/>
        <v/>
      </c>
      <c r="CA76" s="29" t="str">
        <f t="shared" si="40"/>
        <v/>
      </c>
      <c r="CB76" s="29" t="str">
        <f t="shared" si="41"/>
        <v/>
      </c>
      <c r="CK76" s="30">
        <f t="shared" si="37"/>
        <v>0</v>
      </c>
      <c r="CL76" s="30">
        <f t="shared" si="38"/>
        <v>0</v>
      </c>
    </row>
    <row r="77" spans="1:90" s="11" customFormat="1" ht="18" customHeight="1" x14ac:dyDescent="0.2">
      <c r="A77" s="205" t="s">
        <v>91</v>
      </c>
      <c r="B77" s="206"/>
      <c r="C77" s="206"/>
      <c r="D77" s="658"/>
      <c r="E77" s="658"/>
      <c r="F77" s="658"/>
      <c r="G77" s="173"/>
      <c r="H77" s="173"/>
      <c r="I77" s="173"/>
    </row>
    <row r="78" spans="1:90" ht="23.25" customHeight="1" x14ac:dyDescent="0.25">
      <c r="A78" s="818" t="s">
        <v>92</v>
      </c>
      <c r="B78" s="813" t="s">
        <v>93</v>
      </c>
      <c r="C78" s="813"/>
      <c r="D78" s="813" t="s">
        <v>94</v>
      </c>
      <c r="E78" s="824"/>
      <c r="F78" s="812" t="s">
        <v>95</v>
      </c>
      <c r="G78" s="813"/>
      <c r="H78" s="812" t="s">
        <v>96</v>
      </c>
      <c r="I78" s="813"/>
    </row>
    <row r="79" spans="1:90" ht="23.25" customHeight="1" x14ac:dyDescent="0.25">
      <c r="A79" s="1090"/>
      <c r="B79" s="208" t="s">
        <v>97</v>
      </c>
      <c r="C79" s="209" t="s">
        <v>98</v>
      </c>
      <c r="D79" s="208" t="s">
        <v>97</v>
      </c>
      <c r="E79" s="210" t="s">
        <v>98</v>
      </c>
      <c r="F79" s="211" t="s">
        <v>97</v>
      </c>
      <c r="G79" s="209" t="s">
        <v>98</v>
      </c>
      <c r="H79" s="211" t="s">
        <v>97</v>
      </c>
      <c r="I79" s="209" t="s">
        <v>98</v>
      </c>
    </row>
    <row r="80" spans="1:90" ht="15" customHeight="1" x14ac:dyDescent="0.25">
      <c r="A80" s="212" t="s">
        <v>99</v>
      </c>
      <c r="B80" s="213"/>
      <c r="C80" s="214"/>
      <c r="D80" s="213"/>
      <c r="E80" s="215"/>
      <c r="F80" s="216"/>
      <c r="G80" s="214"/>
      <c r="H80" s="216"/>
      <c r="I80" s="214"/>
    </row>
    <row r="81" spans="1:9" ht="15" customHeight="1" x14ac:dyDescent="0.25">
      <c r="A81" s="217" t="s">
        <v>100</v>
      </c>
      <c r="B81" s="218"/>
      <c r="C81" s="219"/>
      <c r="D81" s="218"/>
      <c r="E81" s="220"/>
      <c r="F81" s="221"/>
      <c r="G81" s="219"/>
      <c r="H81" s="221"/>
      <c r="I81" s="219"/>
    </row>
    <row r="82" spans="1:9" ht="15" customHeight="1" x14ac:dyDescent="0.25">
      <c r="A82" s="217" t="s">
        <v>101</v>
      </c>
      <c r="B82" s="218"/>
      <c r="C82" s="219"/>
      <c r="D82" s="218"/>
      <c r="E82" s="220"/>
      <c r="F82" s="221"/>
      <c r="G82" s="219"/>
      <c r="H82" s="221"/>
      <c r="I82" s="219"/>
    </row>
    <row r="83" spans="1:9" ht="15" customHeight="1" x14ac:dyDescent="0.25">
      <c r="A83" s="222" t="s">
        <v>102</v>
      </c>
      <c r="B83" s="95"/>
      <c r="C83" s="198"/>
      <c r="D83" s="95"/>
      <c r="E83" s="199"/>
      <c r="F83" s="102"/>
      <c r="G83" s="198"/>
      <c r="H83" s="102"/>
      <c r="I83" s="198"/>
    </row>
    <row r="84" spans="1:9" s="11" customFormat="1" ht="18" customHeight="1" x14ac:dyDescent="0.2">
      <c r="A84" s="103" t="s">
        <v>103</v>
      </c>
      <c r="B84" s="649"/>
      <c r="C84" s="649"/>
      <c r="D84" s="649"/>
    </row>
    <row r="85" spans="1:9" ht="31.5" x14ac:dyDescent="0.25">
      <c r="A85" s="223" t="s">
        <v>104</v>
      </c>
      <c r="B85" s="224" t="s">
        <v>105</v>
      </c>
      <c r="C85" s="225" t="s">
        <v>106</v>
      </c>
      <c r="D85" s="226" t="s">
        <v>107</v>
      </c>
    </row>
    <row r="86" spans="1:9" x14ac:dyDescent="0.25">
      <c r="A86" s="227" t="s">
        <v>108</v>
      </c>
      <c r="B86" s="228">
        <v>87</v>
      </c>
      <c r="C86" s="229">
        <v>26</v>
      </c>
      <c r="D86" s="230">
        <v>48</v>
      </c>
    </row>
    <row r="87" spans="1:9" x14ac:dyDescent="0.25">
      <c r="A87" s="217" t="s">
        <v>109</v>
      </c>
      <c r="B87" s="231"/>
      <c r="C87" s="232"/>
      <c r="D87" s="233"/>
    </row>
    <row r="88" spans="1:9" x14ac:dyDescent="0.25">
      <c r="A88" s="217" t="s">
        <v>110</v>
      </c>
      <c r="B88" s="231"/>
      <c r="C88" s="232"/>
      <c r="D88" s="233"/>
    </row>
    <row r="89" spans="1:9" x14ac:dyDescent="0.25">
      <c r="A89" s="234" t="s">
        <v>111</v>
      </c>
      <c r="B89" s="231"/>
      <c r="C89" s="232"/>
      <c r="D89" s="233"/>
    </row>
    <row r="90" spans="1:9" ht="22.5" x14ac:dyDescent="0.25">
      <c r="A90" s="235" t="s">
        <v>112</v>
      </c>
      <c r="B90" s="231"/>
      <c r="C90" s="232"/>
      <c r="D90" s="233"/>
    </row>
    <row r="91" spans="1:9" ht="22.5" x14ac:dyDescent="0.25">
      <c r="A91" s="235" t="s">
        <v>113</v>
      </c>
      <c r="B91" s="236"/>
      <c r="C91" s="232"/>
      <c r="D91" s="233"/>
    </row>
    <row r="92" spans="1:9" ht="22.5" x14ac:dyDescent="0.25">
      <c r="A92" s="235" t="s">
        <v>114</v>
      </c>
      <c r="B92" s="231"/>
      <c r="C92" s="232"/>
      <c r="D92" s="233"/>
    </row>
    <row r="93" spans="1:9" x14ac:dyDescent="0.25">
      <c r="A93" s="237" t="s">
        <v>115</v>
      </c>
      <c r="B93" s="238"/>
      <c r="C93" s="239"/>
      <c r="D93" s="240"/>
    </row>
    <row r="94" spans="1:9" s="11" customFormat="1" ht="18" customHeight="1" x14ac:dyDescent="0.2">
      <c r="A94" s="652" t="s">
        <v>116</v>
      </c>
      <c r="B94" s="155"/>
      <c r="C94" s="155"/>
      <c r="D94" s="155"/>
      <c r="E94" s="8"/>
      <c r="F94" s="155"/>
    </row>
    <row r="95" spans="1:9" x14ac:dyDescent="0.25">
      <c r="A95" s="772" t="s">
        <v>117</v>
      </c>
      <c r="B95" s="814" t="s">
        <v>118</v>
      </c>
      <c r="C95" s="816" t="s">
        <v>119</v>
      </c>
      <c r="D95" s="801" t="s">
        <v>120</v>
      </c>
      <c r="E95" s="806" t="s">
        <v>121</v>
      </c>
      <c r="F95" s="812"/>
    </row>
    <row r="96" spans="1:9" x14ac:dyDescent="0.25">
      <c r="A96" s="1074"/>
      <c r="B96" s="1089"/>
      <c r="C96" s="817"/>
      <c r="D96" s="1087"/>
      <c r="E96" s="208" t="s">
        <v>122</v>
      </c>
      <c r="F96" s="241" t="s">
        <v>123</v>
      </c>
    </row>
    <row r="97" spans="1:16" x14ac:dyDescent="0.25">
      <c r="A97" s="242" t="s">
        <v>124</v>
      </c>
      <c r="B97" s="35">
        <v>45</v>
      </c>
      <c r="C97" s="41">
        <v>2</v>
      </c>
      <c r="D97" s="22"/>
      <c r="E97" s="21">
        <v>2</v>
      </c>
      <c r="F97" s="22"/>
    </row>
    <row r="98" spans="1:16" x14ac:dyDescent="0.25">
      <c r="A98" s="243" t="s">
        <v>125</v>
      </c>
      <c r="B98" s="35"/>
      <c r="C98" s="41"/>
      <c r="D98" s="36"/>
      <c r="E98" s="35"/>
      <c r="F98" s="36"/>
    </row>
    <row r="99" spans="1:16" x14ac:dyDescent="0.25">
      <c r="A99" s="243" t="s">
        <v>126</v>
      </c>
      <c r="B99" s="35"/>
      <c r="C99" s="41"/>
      <c r="D99" s="36"/>
      <c r="E99" s="35"/>
      <c r="F99" s="36"/>
    </row>
    <row r="100" spans="1:16" x14ac:dyDescent="0.25">
      <c r="A100" s="243" t="s">
        <v>127</v>
      </c>
      <c r="B100" s="35"/>
      <c r="C100" s="41"/>
      <c r="D100" s="36"/>
      <c r="E100" s="35"/>
      <c r="F100" s="36"/>
    </row>
    <row r="101" spans="1:16" x14ac:dyDescent="0.25">
      <c r="A101" s="243" t="s">
        <v>128</v>
      </c>
      <c r="B101" s="35"/>
      <c r="C101" s="41"/>
      <c r="D101" s="36"/>
      <c r="E101" s="35"/>
      <c r="F101" s="36"/>
    </row>
    <row r="102" spans="1:16" x14ac:dyDescent="0.25">
      <c r="A102" s="244" t="s">
        <v>48</v>
      </c>
      <c r="B102" s="245">
        <f>SUM(B97:B101)</f>
        <v>45</v>
      </c>
      <c r="C102" s="246">
        <f>SUM(C97:C101)</f>
        <v>2</v>
      </c>
      <c r="D102" s="247">
        <f>SUM(D97:D101)</f>
        <v>0</v>
      </c>
      <c r="E102" s="245">
        <f>SUM(E97:E101)</f>
        <v>2</v>
      </c>
      <c r="F102" s="248">
        <f>SUM(F97:F101)</f>
        <v>0</v>
      </c>
    </row>
    <row r="103" spans="1:16" x14ac:dyDescent="0.25">
      <c r="A103" s="652" t="s">
        <v>129</v>
      </c>
      <c r="B103" s="155"/>
      <c r="C103" s="155"/>
      <c r="D103" s="155"/>
      <c r="E103" s="8"/>
      <c r="F103" s="155"/>
    </row>
    <row r="104" spans="1:16" x14ac:dyDescent="0.25">
      <c r="A104" s="772" t="s">
        <v>130</v>
      </c>
      <c r="B104" s="814" t="s">
        <v>118</v>
      </c>
      <c r="C104" s="801" t="s">
        <v>119</v>
      </c>
      <c r="D104" s="799" t="s">
        <v>120</v>
      </c>
      <c r="E104" s="820" t="s">
        <v>8</v>
      </c>
      <c r="F104" s="822" t="s">
        <v>9</v>
      </c>
    </row>
    <row r="105" spans="1:16" ht="29.25" customHeight="1" x14ac:dyDescent="0.25">
      <c r="A105" s="1074"/>
      <c r="B105" s="1089"/>
      <c r="C105" s="1087"/>
      <c r="D105" s="1085"/>
      <c r="E105" s="1091"/>
      <c r="F105" s="823"/>
    </row>
    <row r="106" spans="1:16" x14ac:dyDescent="0.25">
      <c r="A106" s="242" t="s">
        <v>131</v>
      </c>
      <c r="B106" s="21">
        <v>11</v>
      </c>
      <c r="C106" s="36">
        <v>0</v>
      </c>
      <c r="D106" s="249">
        <v>0</v>
      </c>
      <c r="E106" s="26">
        <v>0</v>
      </c>
      <c r="F106" s="22">
        <v>0</v>
      </c>
    </row>
    <row r="107" spans="1:16" ht="21" x14ac:dyDescent="0.25">
      <c r="A107" s="243" t="s">
        <v>132</v>
      </c>
      <c r="B107" s="35"/>
      <c r="C107" s="36"/>
      <c r="D107" s="250"/>
      <c r="E107" s="40"/>
      <c r="F107" s="36"/>
    </row>
    <row r="108" spans="1:16" x14ac:dyDescent="0.25">
      <c r="A108" s="243" t="s">
        <v>133</v>
      </c>
      <c r="B108" s="35">
        <v>2</v>
      </c>
      <c r="C108" s="36">
        <v>13</v>
      </c>
      <c r="D108" s="250">
        <v>0</v>
      </c>
      <c r="E108" s="42">
        <v>0</v>
      </c>
      <c r="F108" s="36">
        <v>0</v>
      </c>
    </row>
    <row r="109" spans="1:16" x14ac:dyDescent="0.25">
      <c r="A109" s="244" t="s">
        <v>48</v>
      </c>
      <c r="B109" s="245">
        <f>SUM(B106:B108)</f>
        <v>13</v>
      </c>
      <c r="C109" s="247">
        <f>SUM(C106:C108)</f>
        <v>13</v>
      </c>
      <c r="D109" s="251">
        <f>SUM(D106:D108)</f>
        <v>0</v>
      </c>
      <c r="E109" s="252">
        <f>SUM(E106:E108)</f>
        <v>0</v>
      </c>
      <c r="F109" s="248">
        <f>SUM(F106:F108)</f>
        <v>0</v>
      </c>
    </row>
    <row r="110" spans="1:16" s="11" customFormat="1" ht="18" customHeight="1" x14ac:dyDescent="0.2">
      <c r="A110" s="659" t="s">
        <v>134</v>
      </c>
      <c r="B110" s="10"/>
      <c r="C110" s="10"/>
      <c r="D110" s="10"/>
      <c r="E110" s="660"/>
      <c r="F110" s="661"/>
      <c r="G110" s="660"/>
      <c r="H110" s="660"/>
      <c r="I110" s="660"/>
      <c r="J110" s="660"/>
      <c r="K110" s="660"/>
      <c r="L110" s="660"/>
      <c r="M110" s="660"/>
      <c r="N110" s="155"/>
      <c r="O110" s="155"/>
      <c r="P110" s="155"/>
    </row>
    <row r="111" spans="1:16" x14ac:dyDescent="0.25">
      <c r="A111" s="752" t="s">
        <v>3</v>
      </c>
      <c r="B111" s="755" t="s">
        <v>5</v>
      </c>
      <c r="C111" s="756"/>
      <c r="D111" s="757"/>
      <c r="E111" s="761" t="s">
        <v>6</v>
      </c>
      <c r="F111" s="762"/>
      <c r="G111" s="762"/>
      <c r="H111" s="762"/>
      <c r="I111" s="762"/>
      <c r="J111" s="762"/>
      <c r="K111" s="762"/>
      <c r="L111" s="762"/>
      <c r="M111" s="762"/>
      <c r="N111" s="256"/>
      <c r="O111" s="757" t="s">
        <v>10</v>
      </c>
      <c r="P111" s="757" t="s">
        <v>11</v>
      </c>
    </row>
    <row r="112" spans="1:16" x14ac:dyDescent="0.25">
      <c r="A112" s="753"/>
      <c r="B112" s="1026"/>
      <c r="C112" s="1027"/>
      <c r="D112" s="1028"/>
      <c r="E112" s="761" t="s">
        <v>15</v>
      </c>
      <c r="F112" s="775"/>
      <c r="G112" s="761" t="s">
        <v>16</v>
      </c>
      <c r="H112" s="775"/>
      <c r="I112" s="761" t="s">
        <v>17</v>
      </c>
      <c r="J112" s="775"/>
      <c r="K112" s="761" t="s">
        <v>18</v>
      </c>
      <c r="L112" s="775"/>
      <c r="M112" s="761" t="s">
        <v>19</v>
      </c>
      <c r="N112" s="763"/>
      <c r="O112" s="779"/>
      <c r="P112" s="779"/>
    </row>
    <row r="113" spans="1:90" x14ac:dyDescent="0.25">
      <c r="A113" s="1025"/>
      <c r="B113" s="257" t="s">
        <v>34</v>
      </c>
      <c r="C113" s="258" t="s">
        <v>35</v>
      </c>
      <c r="D113" s="662" t="s">
        <v>36</v>
      </c>
      <c r="E113" s="15" t="s">
        <v>35</v>
      </c>
      <c r="F113" s="107" t="s">
        <v>36</v>
      </c>
      <c r="G113" s="15" t="s">
        <v>35</v>
      </c>
      <c r="H113" s="107" t="s">
        <v>36</v>
      </c>
      <c r="I113" s="15" t="s">
        <v>35</v>
      </c>
      <c r="J113" s="107" t="s">
        <v>36</v>
      </c>
      <c r="K113" s="15" t="s">
        <v>35</v>
      </c>
      <c r="L113" s="107" t="s">
        <v>36</v>
      </c>
      <c r="M113" s="15" t="s">
        <v>35</v>
      </c>
      <c r="N113" s="109" t="s">
        <v>36</v>
      </c>
      <c r="O113" s="1028"/>
      <c r="P113" s="1028"/>
    </row>
    <row r="114" spans="1:90" x14ac:dyDescent="0.25">
      <c r="A114" s="90" t="s">
        <v>135</v>
      </c>
      <c r="B114" s="18">
        <f>SUM(C114:D114)</f>
        <v>0</v>
      </c>
      <c r="C114" s="260">
        <f t="shared" ref="C114:D116" si="45">SUM(E114+G114+I114+K114+M114)</f>
        <v>0</v>
      </c>
      <c r="D114" s="20">
        <f>SUM(F114+H114+J114+L114+N114)</f>
        <v>0</v>
      </c>
      <c r="E114" s="229"/>
      <c r="F114" s="230"/>
      <c r="G114" s="229"/>
      <c r="H114" s="230"/>
      <c r="I114" s="229"/>
      <c r="J114" s="261"/>
      <c r="K114" s="229"/>
      <c r="L114" s="261"/>
      <c r="M114" s="262"/>
      <c r="N114" s="263"/>
      <c r="O114" s="230"/>
      <c r="P114" s="230"/>
      <c r="Q114" t="str">
        <f>CA114&amp;CB114</f>
        <v/>
      </c>
      <c r="CA114" s="29" t="str">
        <f>IF(AND($B114&gt;0,O114="")," * No olvide digitar la variable Pueblos Originarios. Digite cero si no tiene.",IF(O114&gt;$B114,"* La variable Pueblos Originarios no puede ser mayor al Total Ambos Sexos.",""))</f>
        <v/>
      </c>
      <c r="CB114" s="29" t="str">
        <f>IF(AND($B114&gt;0,P114="")," * No olvide digitar la variable Migrantes. Digite cero si no tiene.",IF(P114&gt;$B114,"* La variable Migrantes no puede ser mayor al Total Ambos Sexos.",""))</f>
        <v/>
      </c>
      <c r="CK114" s="30">
        <f>IF(AND(B114&gt;0,O114=""),1,IF(O114&gt;B114,1,0))</f>
        <v>0</v>
      </c>
      <c r="CL114" s="30">
        <f>IF(AND(B114&gt;0,P114=""),1,IF(P114&gt;B114,1,0))</f>
        <v>0</v>
      </c>
    </row>
    <row r="115" spans="1:90" ht="21.75" customHeight="1" x14ac:dyDescent="0.25">
      <c r="A115" s="243" t="s">
        <v>136</v>
      </c>
      <c r="B115" s="32">
        <f>SUM(C115:D115)</f>
        <v>0</v>
      </c>
      <c r="C115" s="264">
        <f t="shared" si="45"/>
        <v>0</v>
      </c>
      <c r="D115" s="34">
        <f t="shared" si="45"/>
        <v>0</v>
      </c>
      <c r="E115" s="232"/>
      <c r="F115" s="233"/>
      <c r="G115" s="232"/>
      <c r="H115" s="233"/>
      <c r="I115" s="232"/>
      <c r="J115" s="233"/>
      <c r="K115" s="232"/>
      <c r="L115" s="233"/>
      <c r="M115" s="265"/>
      <c r="N115" s="266"/>
      <c r="O115" s="233"/>
      <c r="P115" s="233"/>
      <c r="Q115" t="str">
        <f>CA115&amp;CB115</f>
        <v/>
      </c>
      <c r="CA115" s="29" t="str">
        <f t="shared" ref="CA115:CA116" si="46">IF(AND($B115&gt;0,O115="")," * No olvide digitar la variable Pueblos Originarios. Digite cero si no tiene.",IF(O115&gt;$B115,"* La variable Pueblos Originarios no puede ser mayor al Total Ambos Sexos.",""))</f>
        <v/>
      </c>
      <c r="CB115" s="29" t="str">
        <f t="shared" ref="CB115:CB116" si="47">IF(AND($B115&gt;0,P115="")," * No olvide digitar la variable Migrantes. Digite cero si no tiene.",IF(P115&gt;$B115,"* La variable Migrantes no puede ser mayor al Total Ambos Sexos.",""))</f>
        <v/>
      </c>
      <c r="CK115" s="30">
        <f>IF(AND(B115&gt;0,O115=""),1,IF(O115&gt;B115,1,0))</f>
        <v>0</v>
      </c>
      <c r="CL115" s="30">
        <f>IF(AND(B115&gt;0,P115=""),1,IF(P115&gt;B115,1,0))</f>
        <v>0</v>
      </c>
    </row>
    <row r="116" spans="1:90" ht="21.75" customHeight="1" x14ac:dyDescent="0.25">
      <c r="A116" s="663" t="s">
        <v>137</v>
      </c>
      <c r="B116" s="664">
        <f>SUM(C116:D116)</f>
        <v>0</v>
      </c>
      <c r="C116" s="665">
        <f t="shared" si="45"/>
        <v>0</v>
      </c>
      <c r="D116" s="666">
        <f t="shared" si="45"/>
        <v>0</v>
      </c>
      <c r="E116" s="667"/>
      <c r="F116" s="668"/>
      <c r="G116" s="667"/>
      <c r="H116" s="273"/>
      <c r="I116" s="667"/>
      <c r="J116" s="668"/>
      <c r="K116" s="667"/>
      <c r="L116" s="668"/>
      <c r="M116" s="669"/>
      <c r="N116" s="275"/>
      <c r="O116" s="668"/>
      <c r="P116" s="668"/>
      <c r="Q116" t="str">
        <f>CA116&amp;CB116</f>
        <v/>
      </c>
      <c r="CA116" s="29" t="str">
        <f t="shared" si="46"/>
        <v/>
      </c>
      <c r="CB116" s="29" t="str">
        <f t="shared" si="47"/>
        <v/>
      </c>
      <c r="CK116" s="30">
        <f>IF(AND(B116&gt;0,O116=""),1,IF(O116&gt;B116,1,0))</f>
        <v>0</v>
      </c>
      <c r="CL116" s="30">
        <f>IF(AND(B116&gt;0,P116=""),1,IF(P116&gt;B116,1,0))</f>
        <v>0</v>
      </c>
    </row>
    <row r="117" spans="1:90" s="11" customFormat="1" ht="18" customHeight="1" x14ac:dyDescent="0.2">
      <c r="A117" s="5" t="s">
        <v>138</v>
      </c>
      <c r="D117" s="10"/>
    </row>
    <row r="118" spans="1:90" x14ac:dyDescent="0.25">
      <c r="A118" s="772" t="s">
        <v>139</v>
      </c>
      <c r="B118" s="767" t="s">
        <v>140</v>
      </c>
      <c r="C118" s="831"/>
      <c r="D118" s="769"/>
      <c r="E118" s="832" t="s">
        <v>141</v>
      </c>
    </row>
    <row r="119" spans="1:90" x14ac:dyDescent="0.25">
      <c r="A119" s="1029"/>
      <c r="B119" s="257" t="s">
        <v>142</v>
      </c>
      <c r="C119" s="276" t="s">
        <v>143</v>
      </c>
      <c r="D119" s="277" t="s">
        <v>144</v>
      </c>
      <c r="E119" s="833"/>
    </row>
    <row r="120" spans="1:90" x14ac:dyDescent="0.25">
      <c r="A120" s="244" t="s">
        <v>48</v>
      </c>
      <c r="B120" s="278"/>
      <c r="C120" s="279"/>
      <c r="D120" s="280"/>
      <c r="E120" s="281"/>
    </row>
    <row r="121" spans="1:90" s="11" customFormat="1" ht="18" customHeight="1" x14ac:dyDescent="0.2">
      <c r="A121" s="659" t="s">
        <v>145</v>
      </c>
      <c r="B121" s="10"/>
      <c r="C121" s="10"/>
      <c r="D121" s="8"/>
      <c r="E121" s="8"/>
      <c r="F121" s="8"/>
      <c r="G121" s="8"/>
      <c r="H121" s="660"/>
      <c r="I121" s="660"/>
      <c r="J121" s="660"/>
    </row>
    <row r="122" spans="1:90" x14ac:dyDescent="0.25">
      <c r="A122" s="752" t="s">
        <v>3</v>
      </c>
      <c r="B122" s="755" t="s">
        <v>5</v>
      </c>
      <c r="C122" s="756"/>
      <c r="D122" s="757"/>
      <c r="E122" s="829" t="s">
        <v>146</v>
      </c>
      <c r="F122" s="829"/>
      <c r="G122" s="829" t="s">
        <v>147</v>
      </c>
      <c r="H122" s="829"/>
      <c r="I122" s="829" t="s">
        <v>148</v>
      </c>
      <c r="J122" s="829"/>
    </row>
    <row r="123" spans="1:90" x14ac:dyDescent="0.25">
      <c r="A123" s="1025"/>
      <c r="B123" s="257" t="s">
        <v>34</v>
      </c>
      <c r="C123" s="276" t="s">
        <v>35</v>
      </c>
      <c r="D123" s="107" t="s">
        <v>36</v>
      </c>
      <c r="E123" s="15" t="s">
        <v>35</v>
      </c>
      <c r="F123" s="107" t="s">
        <v>36</v>
      </c>
      <c r="G123" s="15" t="s">
        <v>35</v>
      </c>
      <c r="H123" s="107" t="s">
        <v>36</v>
      </c>
      <c r="I123" s="15" t="s">
        <v>35</v>
      </c>
      <c r="J123" s="107" t="s">
        <v>36</v>
      </c>
    </row>
    <row r="124" spans="1:90" ht="21" x14ac:dyDescent="0.25">
      <c r="A124" s="115" t="s">
        <v>149</v>
      </c>
      <c r="B124" s="18">
        <f>SUM(C124:D124)</f>
        <v>0</v>
      </c>
      <c r="C124" s="260">
        <f>+E124+G124+I124</f>
        <v>0</v>
      </c>
      <c r="D124" s="20">
        <f>+F124+H124+J124</f>
        <v>0</v>
      </c>
      <c r="E124" s="229"/>
      <c r="F124" s="230"/>
      <c r="G124" s="229"/>
      <c r="H124" s="230"/>
      <c r="I124" s="229"/>
      <c r="J124" s="261"/>
    </row>
    <row r="125" spans="1:90" ht="21" x14ac:dyDescent="0.25">
      <c r="A125" s="282" t="s">
        <v>150</v>
      </c>
      <c r="B125" s="283">
        <f>SUM(C125:D125)</f>
        <v>0</v>
      </c>
      <c r="C125" s="284">
        <f t="shared" ref="C125:D126" si="48">+E125+G125+I125</f>
        <v>0</v>
      </c>
      <c r="D125" s="285">
        <f t="shared" si="48"/>
        <v>0</v>
      </c>
      <c r="E125" s="286"/>
      <c r="F125" s="287"/>
      <c r="G125" s="286"/>
      <c r="H125" s="287"/>
      <c r="I125" s="286"/>
      <c r="J125" s="288"/>
    </row>
    <row r="126" spans="1:90" ht="31.5" x14ac:dyDescent="0.25">
      <c r="A126" s="147" t="s">
        <v>151</v>
      </c>
      <c r="B126" s="664">
        <f>SUM(C126:D126)</f>
        <v>0</v>
      </c>
      <c r="C126" s="665">
        <f t="shared" si="48"/>
        <v>0</v>
      </c>
      <c r="D126" s="666">
        <f t="shared" si="48"/>
        <v>0</v>
      </c>
      <c r="E126" s="667"/>
      <c r="F126" s="668"/>
      <c r="G126" s="667"/>
      <c r="H126" s="273"/>
      <c r="I126" s="667"/>
      <c r="J126" s="668"/>
    </row>
    <row r="127" spans="1:90" s="11" customFormat="1" ht="18" customHeight="1" x14ac:dyDescent="0.2">
      <c r="A127" s="659" t="s">
        <v>152</v>
      </c>
      <c r="B127" s="289"/>
      <c r="C127" s="290"/>
      <c r="D127" s="290"/>
      <c r="E127" s="8"/>
      <c r="F127" s="671"/>
      <c r="G127" s="672"/>
      <c r="H127" s="672"/>
    </row>
    <row r="128" spans="1:90" ht="23.25" customHeight="1" x14ac:dyDescent="0.25">
      <c r="A128" s="757" t="s">
        <v>3</v>
      </c>
      <c r="B128" s="752" t="s">
        <v>48</v>
      </c>
      <c r="C128" s="755" t="s">
        <v>153</v>
      </c>
      <c r="D128" s="757"/>
      <c r="E128" s="755" t="s">
        <v>154</v>
      </c>
      <c r="F128" s="757"/>
      <c r="G128" s="761" t="s">
        <v>155</v>
      </c>
      <c r="H128" s="762"/>
      <c r="I128" s="775"/>
    </row>
    <row r="129" spans="1:93" ht="42" x14ac:dyDescent="0.25">
      <c r="A129" s="1028"/>
      <c r="B129" s="1025"/>
      <c r="C129" s="15" t="s">
        <v>35</v>
      </c>
      <c r="D129" s="293" t="s">
        <v>36</v>
      </c>
      <c r="E129" s="160" t="s">
        <v>156</v>
      </c>
      <c r="F129" s="107" t="s">
        <v>157</v>
      </c>
      <c r="G129" s="160" t="s">
        <v>158</v>
      </c>
      <c r="H129" s="106" t="s">
        <v>159</v>
      </c>
      <c r="I129" s="107" t="s">
        <v>160</v>
      </c>
    </row>
    <row r="130" spans="1:93" x14ac:dyDescent="0.25">
      <c r="A130" s="294" t="s">
        <v>161</v>
      </c>
      <c r="B130" s="295">
        <f>SUM(C130:D130)</f>
        <v>0</v>
      </c>
      <c r="C130" s="296"/>
      <c r="D130" s="297"/>
      <c r="E130" s="296"/>
      <c r="F130" s="298"/>
      <c r="G130" s="296"/>
      <c r="H130" s="296"/>
      <c r="I130" s="298"/>
    </row>
    <row r="131" spans="1:93" s="11" customFormat="1" ht="18" customHeight="1" x14ac:dyDescent="0.2">
      <c r="A131" s="299" t="s">
        <v>162</v>
      </c>
      <c r="C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</row>
    <row r="132" spans="1:93" x14ac:dyDescent="0.25">
      <c r="A132" s="752" t="s">
        <v>3</v>
      </c>
      <c r="B132" s="752" t="s">
        <v>4</v>
      </c>
      <c r="C132" s="755" t="s">
        <v>5</v>
      </c>
      <c r="D132" s="756"/>
      <c r="E132" s="757"/>
      <c r="F132" s="761" t="s">
        <v>6</v>
      </c>
      <c r="G132" s="762"/>
      <c r="H132" s="762"/>
      <c r="I132" s="762"/>
      <c r="J132" s="762"/>
      <c r="K132" s="762"/>
      <c r="L132" s="762"/>
      <c r="M132" s="762"/>
      <c r="N132" s="762"/>
      <c r="O132" s="762"/>
      <c r="P132" s="762"/>
      <c r="Q132" s="762"/>
      <c r="R132" s="762"/>
      <c r="S132" s="762"/>
      <c r="T132" s="762"/>
      <c r="U132" s="762"/>
      <c r="V132" s="762"/>
      <c r="W132" s="762"/>
      <c r="X132" s="762"/>
      <c r="Y132" s="762"/>
      <c r="Z132" s="762"/>
      <c r="AA132" s="762"/>
      <c r="AB132" s="762"/>
      <c r="AC132" s="762"/>
      <c r="AD132" s="762"/>
      <c r="AE132" s="762"/>
      <c r="AF132" s="762"/>
      <c r="AG132" s="762"/>
      <c r="AH132" s="762"/>
      <c r="AI132" s="762"/>
      <c r="AJ132" s="762"/>
      <c r="AK132" s="762"/>
      <c r="AL132" s="762"/>
      <c r="AM132" s="763"/>
      <c r="AN132" s="764" t="s">
        <v>7</v>
      </c>
      <c r="AO132" s="776" t="s">
        <v>163</v>
      </c>
      <c r="AP132" s="776" t="s">
        <v>9</v>
      </c>
      <c r="AQ132" s="776" t="s">
        <v>10</v>
      </c>
      <c r="AR132" s="757" t="s">
        <v>11</v>
      </c>
    </row>
    <row r="133" spans="1:93" x14ac:dyDescent="0.25">
      <c r="A133" s="753"/>
      <c r="B133" s="753"/>
      <c r="C133" s="1026"/>
      <c r="D133" s="1027"/>
      <c r="E133" s="1028"/>
      <c r="F133" s="761" t="s">
        <v>15</v>
      </c>
      <c r="G133" s="775"/>
      <c r="H133" s="761" t="s">
        <v>16</v>
      </c>
      <c r="I133" s="775"/>
      <c r="J133" s="761" t="s">
        <v>17</v>
      </c>
      <c r="K133" s="775"/>
      <c r="L133" s="761" t="s">
        <v>18</v>
      </c>
      <c r="M133" s="775"/>
      <c r="N133" s="761" t="s">
        <v>19</v>
      </c>
      <c r="O133" s="775"/>
      <c r="P133" s="767" t="s">
        <v>20</v>
      </c>
      <c r="Q133" s="768"/>
      <c r="R133" s="767" t="s">
        <v>21</v>
      </c>
      <c r="S133" s="768"/>
      <c r="T133" s="767" t="s">
        <v>22</v>
      </c>
      <c r="U133" s="768"/>
      <c r="V133" s="767" t="s">
        <v>23</v>
      </c>
      <c r="W133" s="768"/>
      <c r="X133" s="767" t="s">
        <v>24</v>
      </c>
      <c r="Y133" s="768"/>
      <c r="Z133" s="767" t="s">
        <v>25</v>
      </c>
      <c r="AA133" s="768"/>
      <c r="AB133" s="767" t="s">
        <v>26</v>
      </c>
      <c r="AC133" s="768"/>
      <c r="AD133" s="767" t="s">
        <v>27</v>
      </c>
      <c r="AE133" s="768"/>
      <c r="AF133" s="767" t="s">
        <v>28</v>
      </c>
      <c r="AG133" s="768"/>
      <c r="AH133" s="767" t="s">
        <v>29</v>
      </c>
      <c r="AI133" s="768"/>
      <c r="AJ133" s="767" t="s">
        <v>30</v>
      </c>
      <c r="AK133" s="768"/>
      <c r="AL133" s="767" t="s">
        <v>164</v>
      </c>
      <c r="AM133" s="769"/>
      <c r="AN133" s="765"/>
      <c r="AO133" s="777"/>
      <c r="AP133" s="777"/>
      <c r="AQ133" s="777"/>
      <c r="AR133" s="779"/>
    </row>
    <row r="134" spans="1:93" ht="27" customHeight="1" x14ac:dyDescent="0.25">
      <c r="A134" s="1025"/>
      <c r="B134" s="1025"/>
      <c r="C134" s="12" t="s">
        <v>34</v>
      </c>
      <c r="D134" s="13" t="s">
        <v>35</v>
      </c>
      <c r="E134" s="14" t="s">
        <v>36</v>
      </c>
      <c r="F134" s="15" t="s">
        <v>35</v>
      </c>
      <c r="G134" s="14" t="s">
        <v>36</v>
      </c>
      <c r="H134" s="15" t="s">
        <v>35</v>
      </c>
      <c r="I134" s="14" t="s">
        <v>36</v>
      </c>
      <c r="J134" s="15" t="s">
        <v>35</v>
      </c>
      <c r="K134" s="14" t="s">
        <v>36</v>
      </c>
      <c r="L134" s="15" t="s">
        <v>35</v>
      </c>
      <c r="M134" s="14" t="s">
        <v>36</v>
      </c>
      <c r="N134" s="15" t="s">
        <v>35</v>
      </c>
      <c r="O134" s="14" t="s">
        <v>36</v>
      </c>
      <c r="P134" s="15" t="s">
        <v>35</v>
      </c>
      <c r="Q134" s="14" t="s">
        <v>36</v>
      </c>
      <c r="R134" s="15" t="s">
        <v>35</v>
      </c>
      <c r="S134" s="14" t="s">
        <v>36</v>
      </c>
      <c r="T134" s="15" t="s">
        <v>35</v>
      </c>
      <c r="U134" s="14" t="s">
        <v>36</v>
      </c>
      <c r="V134" s="15" t="s">
        <v>35</v>
      </c>
      <c r="W134" s="14" t="s">
        <v>36</v>
      </c>
      <c r="X134" s="15" t="s">
        <v>35</v>
      </c>
      <c r="Y134" s="14" t="s">
        <v>36</v>
      </c>
      <c r="Z134" s="15" t="s">
        <v>35</v>
      </c>
      <c r="AA134" s="14" t="s">
        <v>36</v>
      </c>
      <c r="AB134" s="15" t="s">
        <v>35</v>
      </c>
      <c r="AC134" s="14" t="s">
        <v>36</v>
      </c>
      <c r="AD134" s="15" t="s">
        <v>35</v>
      </c>
      <c r="AE134" s="14" t="s">
        <v>36</v>
      </c>
      <c r="AF134" s="15" t="s">
        <v>35</v>
      </c>
      <c r="AG134" s="14" t="s">
        <v>36</v>
      </c>
      <c r="AH134" s="15" t="s">
        <v>35</v>
      </c>
      <c r="AI134" s="14" t="s">
        <v>36</v>
      </c>
      <c r="AJ134" s="15" t="s">
        <v>35</v>
      </c>
      <c r="AK134" s="14" t="s">
        <v>36</v>
      </c>
      <c r="AL134" s="15" t="s">
        <v>35</v>
      </c>
      <c r="AM134" s="16" t="s">
        <v>36</v>
      </c>
      <c r="AN134" s="766"/>
      <c r="AO134" s="778"/>
      <c r="AP134" s="778"/>
      <c r="AQ134" s="778"/>
      <c r="AR134" s="1073"/>
    </row>
    <row r="135" spans="1:93" x14ac:dyDescent="0.25">
      <c r="A135" s="836" t="s">
        <v>165</v>
      </c>
      <c r="B135" s="300" t="s">
        <v>166</v>
      </c>
      <c r="C135" s="301">
        <f>SUM(D135+E135)</f>
        <v>33</v>
      </c>
      <c r="D135" s="302">
        <f t="shared" ref="D135:E138" si="49">SUM(F135+H135+J135+L135+N135+P135+R135+T135+V135+X135+Z135+AB135+AD135+AF135+AH135+AJ135+AL135)</f>
        <v>12</v>
      </c>
      <c r="E135" s="303">
        <f t="shared" si="49"/>
        <v>21</v>
      </c>
      <c r="F135" s="21"/>
      <c r="G135" s="23"/>
      <c r="H135" s="21">
        <v>3</v>
      </c>
      <c r="I135" s="23"/>
      <c r="J135" s="21">
        <v>1</v>
      </c>
      <c r="K135" s="23">
        <v>3</v>
      </c>
      <c r="L135" s="21">
        <v>4</v>
      </c>
      <c r="M135" s="23">
        <v>5</v>
      </c>
      <c r="N135" s="21">
        <v>1</v>
      </c>
      <c r="O135" s="23">
        <v>1</v>
      </c>
      <c r="P135" s="21"/>
      <c r="Q135" s="23">
        <v>1</v>
      </c>
      <c r="R135" s="21">
        <v>1</v>
      </c>
      <c r="S135" s="23"/>
      <c r="T135" s="21"/>
      <c r="U135" s="23">
        <v>3</v>
      </c>
      <c r="V135" s="21"/>
      <c r="W135" s="23">
        <v>1</v>
      </c>
      <c r="X135" s="21"/>
      <c r="Y135" s="23">
        <v>1</v>
      </c>
      <c r="Z135" s="21">
        <v>1</v>
      </c>
      <c r="AA135" s="23">
        <v>1</v>
      </c>
      <c r="AB135" s="21"/>
      <c r="AC135" s="23">
        <v>1</v>
      </c>
      <c r="AD135" s="21">
        <v>1</v>
      </c>
      <c r="AE135" s="23">
        <v>4</v>
      </c>
      <c r="AF135" s="21"/>
      <c r="AG135" s="23"/>
      <c r="AH135" s="21"/>
      <c r="AI135" s="23"/>
      <c r="AJ135" s="21"/>
      <c r="AK135" s="23"/>
      <c r="AL135" s="21"/>
      <c r="AM135" s="25"/>
      <c r="AN135" s="26">
        <v>33</v>
      </c>
      <c r="AO135" s="27">
        <v>0</v>
      </c>
      <c r="AP135" s="27">
        <v>0</v>
      </c>
      <c r="AQ135" s="27">
        <v>0</v>
      </c>
      <c r="AR135" s="22">
        <v>0</v>
      </c>
      <c r="AS135" t="str">
        <f>CA135&amp;CB135&amp;CC135&amp;CD135&amp;CE135&amp;CF135&amp;CG135</f>
        <v/>
      </c>
      <c r="CA135" s="29" t="str">
        <f>IF(AND($C135&gt;0,AN135="")," No olvide digitar la variable Beneficiarios. Digite cero si no tiene.",IF(AN135&gt;$C135," *  La variable Beneficiarios no puede ser mayor al Total Ambos sexos.",""))</f>
        <v/>
      </c>
      <c r="CB135" s="29" t="str">
        <f>IF(AND($C135&gt;0,AO135="")," No olvide digitar la variable Niños, Niñas, adolescentes y jóvenes SENAME. Digite cero si no tiene.",IF(AO135&gt;$C135," * La variable Niños, Niñas, adolescentes y jóvenes SENAME no puede ser mayor al Total Ambos sexos.",""))</f>
        <v/>
      </c>
      <c r="CC135" s="29" t="str">
        <f>IF(AND($C135&gt;0,AP135="")," No olvide digitar la variable Niños, Niñas, adolescentes y jóvenes mejor Niñez. Digite cero si no tiene.",IF(AP135&gt;$C135," * La variable Niños, Niñas, adolescentes y jóvenes mejor Niñez no puede ser mayor al Total Ambos sexos.",""))</f>
        <v/>
      </c>
      <c r="CD135" s="29" t="str">
        <f>IF(AND($C135&gt;0,AQ135="")," No olvide digitar la variable Pueblos originarios. Digite cero si no tiene.",IF(AQ135&gt;$C135," * La variable Pueblos originarios no puede ser mayor al Total Ambos sexos.",""))</f>
        <v/>
      </c>
      <c r="CE135" s="29" t="str">
        <f>IF(AND($C135&gt;0,AR135="")," No olvide digitar la variable Migrantes. Digite cero si no tiene.",IF(AR135&gt;$C135," * La variable Migrantes no puede ser mayor al Total Ambos sexos.",""))</f>
        <v/>
      </c>
      <c r="CK135" s="30">
        <f>IF(AND(C135&gt;0,AN135=""),1,IF(AN135&gt;C135,1,0))</f>
        <v>0</v>
      </c>
      <c r="CL135" s="30">
        <f>IF(AND(C135&gt;0,AO135=""),1,IF(AO135&gt;C135,1,0))</f>
        <v>0</v>
      </c>
      <c r="CM135" s="30">
        <f>IF(AND(C135&gt;0,AP135=""),1,IF(AP135&gt;C135,1,0))</f>
        <v>0</v>
      </c>
      <c r="CN135" s="30">
        <f>IF(AND(C135&gt;0,AQ135=""),1,IF(AQ135&gt;C135,1,0))</f>
        <v>0</v>
      </c>
      <c r="CO135" s="30">
        <f>IF(AND(C135&gt;0,AR135=""),1,IF(AR135&gt;C135,1,0))</f>
        <v>0</v>
      </c>
    </row>
    <row r="136" spans="1:93" x14ac:dyDescent="0.25">
      <c r="A136" s="837"/>
      <c r="B136" s="304" t="s">
        <v>167</v>
      </c>
      <c r="C136" s="305">
        <f>SUM(D136+E136)</f>
        <v>0</v>
      </c>
      <c r="D136" s="306">
        <f t="shared" si="49"/>
        <v>0</v>
      </c>
      <c r="E136" s="307">
        <f t="shared" si="49"/>
        <v>0</v>
      </c>
      <c r="F136" s="35"/>
      <c r="G136" s="37"/>
      <c r="H136" s="35"/>
      <c r="I136" s="37"/>
      <c r="J136" s="35"/>
      <c r="K136" s="37"/>
      <c r="L136" s="35"/>
      <c r="M136" s="37"/>
      <c r="N136" s="35"/>
      <c r="O136" s="37"/>
      <c r="P136" s="35"/>
      <c r="Q136" s="37"/>
      <c r="R136" s="35"/>
      <c r="S136" s="37"/>
      <c r="T136" s="35"/>
      <c r="U136" s="37"/>
      <c r="V136" s="35"/>
      <c r="W136" s="37"/>
      <c r="X136" s="35"/>
      <c r="Y136" s="37"/>
      <c r="Z136" s="35"/>
      <c r="AA136" s="37"/>
      <c r="AB136" s="35"/>
      <c r="AC136" s="37"/>
      <c r="AD136" s="35"/>
      <c r="AE136" s="37"/>
      <c r="AF136" s="35"/>
      <c r="AG136" s="37"/>
      <c r="AH136" s="35"/>
      <c r="AI136" s="37"/>
      <c r="AJ136" s="35"/>
      <c r="AK136" s="37"/>
      <c r="AL136" s="35"/>
      <c r="AM136" s="39"/>
      <c r="AN136" s="40"/>
      <c r="AO136" s="41"/>
      <c r="AP136" s="41"/>
      <c r="AQ136" s="41"/>
      <c r="AR136" s="36"/>
      <c r="AS136" t="str">
        <f>CA136&amp;CB136&amp;CC136&amp;CD136&amp;CE136&amp;CF136&amp;CG136</f>
        <v/>
      </c>
      <c r="CA136" s="29" t="str">
        <f t="shared" ref="CA136:CA137" si="50">IF(AND($C136&gt;0,AN136="")," No olvide digitar la variable Beneficiarios. Digite cero si no tiene.",IF(AN136&gt;$C136," *  La variable Beneficiarios no puede ser mayor al Total Ambos sexos.",""))</f>
        <v/>
      </c>
      <c r="CB136" s="29" t="str">
        <f t="shared" ref="CB136:CB137" si="51">IF(AND($C136&gt;0,AO136="")," No olvide digitar la variable Niños, Niñas, adolescentes y jóvenes SENAME. Digite cero si no tiene.",IF(AO136&gt;$C136," * La variable Niños, Niñas, adolescentes y jóvenes SENAME no puede ser mayor al Total Ambos sexos.",""))</f>
        <v/>
      </c>
      <c r="CC136" s="29" t="str">
        <f t="shared" ref="CC136:CC137" si="52">IF(AND($C136&gt;0,AP136="")," No olvide digitar la variable Niños, Niñas, adolescentes y jóvenes mejor Niñez. Digite cero si no tiene.",IF(AP136&gt;$C136," * La variable Niños, Niñas, adolescentes y jóvenes mejor Niñez no puede ser mayor al Total Ambos sexos.",""))</f>
        <v/>
      </c>
      <c r="CD136" s="29" t="str">
        <f t="shared" ref="CD136:CD137" si="53">IF(AND($C136&gt;0,AQ136="")," No olvide digitar la variable Pueblos originarios. Digite cero si no tiene.",IF(AQ136&gt;$C136," * La variable Pueblos originarios no puede ser mayor al Total Ambos sexos.",""))</f>
        <v/>
      </c>
      <c r="CE136" s="29" t="str">
        <f t="shared" ref="CE136:CE137" si="54">IF(AND($C136&gt;0,AR136="")," No olvide digitar la variable Migrantes. Digite cero si no tiene.",IF(AR136&gt;$C136," * La variable Migrantes no puede ser mayor al Total Ambos sexos.",""))</f>
        <v/>
      </c>
      <c r="CK136" s="30">
        <f>IF(AND(C136&gt;0,AN136=""),1,IF(AN136&gt;C136,1,0))</f>
        <v>0</v>
      </c>
      <c r="CL136" s="30">
        <f>IF(AND(C136&gt;0,AO136=""),1,IF(AO136&gt;C136,1,0))</f>
        <v>0</v>
      </c>
      <c r="CM136" s="30">
        <f>IF(AND(C136&gt;0,AP136=""),1,IF(AP136&gt;C136,1,0))</f>
        <v>0</v>
      </c>
      <c r="CN136" s="30">
        <f>IF(AND(C136&gt;0,AQ136=""),1,IF(AQ136&gt;C136,1,0))</f>
        <v>0</v>
      </c>
      <c r="CO136" s="30">
        <f>IF(AND(C136&gt;0,AR136=""),1,IF(AR136&gt;C136,1,0))</f>
        <v>0</v>
      </c>
    </row>
    <row r="137" spans="1:93" x14ac:dyDescent="0.25">
      <c r="A137" s="837"/>
      <c r="B137" s="304" t="s">
        <v>168</v>
      </c>
      <c r="C137" s="305">
        <f>SUM(D137+E137)</f>
        <v>28</v>
      </c>
      <c r="D137" s="306">
        <f t="shared" si="49"/>
        <v>10</v>
      </c>
      <c r="E137" s="307">
        <f t="shared" si="49"/>
        <v>18</v>
      </c>
      <c r="F137" s="95"/>
      <c r="G137" s="96"/>
      <c r="H137" s="95"/>
      <c r="I137" s="96"/>
      <c r="J137" s="95">
        <v>3</v>
      </c>
      <c r="K137" s="96">
        <v>2</v>
      </c>
      <c r="L137" s="95">
        <v>4</v>
      </c>
      <c r="M137" s="96">
        <v>10</v>
      </c>
      <c r="N137" s="95">
        <v>1</v>
      </c>
      <c r="O137" s="96">
        <v>2</v>
      </c>
      <c r="P137" s="95"/>
      <c r="Q137" s="96">
        <v>1</v>
      </c>
      <c r="R137" s="95">
        <v>1</v>
      </c>
      <c r="S137" s="96"/>
      <c r="T137" s="95"/>
      <c r="U137" s="96"/>
      <c r="V137" s="95"/>
      <c r="W137" s="96"/>
      <c r="X137" s="95"/>
      <c r="Y137" s="96">
        <v>2</v>
      </c>
      <c r="Z137" s="95"/>
      <c r="AA137" s="96"/>
      <c r="AB137" s="95"/>
      <c r="AC137" s="96">
        <v>1</v>
      </c>
      <c r="AD137" s="95"/>
      <c r="AE137" s="96"/>
      <c r="AF137" s="95">
        <v>1</v>
      </c>
      <c r="AG137" s="96"/>
      <c r="AH137" s="95"/>
      <c r="AI137" s="96"/>
      <c r="AJ137" s="95"/>
      <c r="AK137" s="96"/>
      <c r="AL137" s="95"/>
      <c r="AM137" s="99"/>
      <c r="AN137" s="100">
        <v>28</v>
      </c>
      <c r="AO137" s="101">
        <v>0</v>
      </c>
      <c r="AP137" s="101">
        <v>0</v>
      </c>
      <c r="AQ137" s="101">
        <v>0</v>
      </c>
      <c r="AR137" s="97">
        <v>0</v>
      </c>
      <c r="AS137" t="str">
        <f>CA137&amp;CB137&amp;CC137&amp;CD137&amp;CE137&amp;CF137&amp;CG137</f>
        <v/>
      </c>
      <c r="CA137" s="29" t="str">
        <f t="shared" si="50"/>
        <v/>
      </c>
      <c r="CB137" s="29" t="str">
        <f t="shared" si="51"/>
        <v/>
      </c>
      <c r="CC137" s="29" t="str">
        <f t="shared" si="52"/>
        <v/>
      </c>
      <c r="CD137" s="29" t="str">
        <f t="shared" si="53"/>
        <v/>
      </c>
      <c r="CE137" s="29" t="str">
        <f t="shared" si="54"/>
        <v/>
      </c>
      <c r="CK137" s="30">
        <f>IF(AND(C137&gt;0,AN137=""),1,IF(AN137&gt;C137,1,0))</f>
        <v>0</v>
      </c>
      <c r="CL137" s="30">
        <f>IF(AND(C137&gt;0,AO137=""),1,IF(AO137&gt;C137,1,0))</f>
        <v>0</v>
      </c>
      <c r="CM137" s="30">
        <f>IF(AND(C137&gt;0,AP137=""),1,IF(AP137&gt;C137,1,0))</f>
        <v>0</v>
      </c>
      <c r="CN137" s="30">
        <f>IF(AND(C137&gt;0,AQ137=""),1,IF(AQ137&gt;C137,1,0))</f>
        <v>0</v>
      </c>
      <c r="CO137" s="30">
        <f>IF(AND(C137&gt;0,AR137=""),1,IF(AR137&gt;C137,1,0))</f>
        <v>0</v>
      </c>
    </row>
    <row r="138" spans="1:93" x14ac:dyDescent="0.25">
      <c r="A138" s="1092"/>
      <c r="B138" s="55" t="s">
        <v>48</v>
      </c>
      <c r="C138" s="56">
        <f>SUM(D138+E138)</f>
        <v>61</v>
      </c>
      <c r="D138" s="57">
        <f t="shared" si="49"/>
        <v>22</v>
      </c>
      <c r="E138" s="58">
        <f t="shared" si="49"/>
        <v>39</v>
      </c>
      <c r="F138" s="59">
        <f>SUM(F135:F137)</f>
        <v>0</v>
      </c>
      <c r="G138" s="60">
        <f t="shared" ref="G138:AR138" si="55">SUM(G135:G137)</f>
        <v>0</v>
      </c>
      <c r="H138" s="59">
        <f t="shared" si="55"/>
        <v>3</v>
      </c>
      <c r="I138" s="60">
        <f t="shared" si="55"/>
        <v>0</v>
      </c>
      <c r="J138" s="59">
        <f t="shared" si="55"/>
        <v>4</v>
      </c>
      <c r="K138" s="61">
        <f t="shared" si="55"/>
        <v>5</v>
      </c>
      <c r="L138" s="59">
        <f t="shared" si="55"/>
        <v>8</v>
      </c>
      <c r="M138" s="61">
        <f t="shared" si="55"/>
        <v>15</v>
      </c>
      <c r="N138" s="59">
        <f t="shared" si="55"/>
        <v>2</v>
      </c>
      <c r="O138" s="61">
        <f t="shared" si="55"/>
        <v>3</v>
      </c>
      <c r="P138" s="59">
        <f t="shared" si="55"/>
        <v>0</v>
      </c>
      <c r="Q138" s="61">
        <f t="shared" si="55"/>
        <v>2</v>
      </c>
      <c r="R138" s="59">
        <f t="shared" si="55"/>
        <v>2</v>
      </c>
      <c r="S138" s="61">
        <f t="shared" si="55"/>
        <v>0</v>
      </c>
      <c r="T138" s="59">
        <f t="shared" si="55"/>
        <v>0</v>
      </c>
      <c r="U138" s="61">
        <f t="shared" si="55"/>
        <v>3</v>
      </c>
      <c r="V138" s="59">
        <f t="shared" si="55"/>
        <v>0</v>
      </c>
      <c r="W138" s="61">
        <f t="shared" si="55"/>
        <v>1</v>
      </c>
      <c r="X138" s="59">
        <f t="shared" si="55"/>
        <v>0</v>
      </c>
      <c r="Y138" s="61">
        <f t="shared" si="55"/>
        <v>3</v>
      </c>
      <c r="Z138" s="59">
        <f t="shared" si="55"/>
        <v>1</v>
      </c>
      <c r="AA138" s="61">
        <f t="shared" si="55"/>
        <v>1</v>
      </c>
      <c r="AB138" s="59">
        <f t="shared" si="55"/>
        <v>0</v>
      </c>
      <c r="AC138" s="61">
        <f t="shared" si="55"/>
        <v>2</v>
      </c>
      <c r="AD138" s="59">
        <f t="shared" si="55"/>
        <v>1</v>
      </c>
      <c r="AE138" s="61">
        <f t="shared" si="55"/>
        <v>4</v>
      </c>
      <c r="AF138" s="59">
        <f t="shared" si="55"/>
        <v>1</v>
      </c>
      <c r="AG138" s="61">
        <f t="shared" si="55"/>
        <v>0</v>
      </c>
      <c r="AH138" s="59">
        <f t="shared" si="55"/>
        <v>0</v>
      </c>
      <c r="AI138" s="61">
        <f t="shared" si="55"/>
        <v>0</v>
      </c>
      <c r="AJ138" s="59">
        <f t="shared" si="55"/>
        <v>0</v>
      </c>
      <c r="AK138" s="61">
        <f t="shared" si="55"/>
        <v>0</v>
      </c>
      <c r="AL138" s="62">
        <f t="shared" si="55"/>
        <v>0</v>
      </c>
      <c r="AM138" s="63">
        <f t="shared" si="55"/>
        <v>0</v>
      </c>
      <c r="AN138" s="64">
        <f t="shared" si="55"/>
        <v>61</v>
      </c>
      <c r="AO138" s="65">
        <f t="shared" si="55"/>
        <v>0</v>
      </c>
      <c r="AP138" s="65">
        <f>SUM(AP135:AP137)</f>
        <v>0</v>
      </c>
      <c r="AQ138" s="65">
        <f t="shared" si="55"/>
        <v>0</v>
      </c>
      <c r="AR138" s="60">
        <f t="shared" si="55"/>
        <v>0</v>
      </c>
    </row>
    <row r="139" spans="1:93" s="11" customFormat="1" ht="18" customHeight="1" x14ac:dyDescent="0.2">
      <c r="A139" s="570" t="s">
        <v>169</v>
      </c>
      <c r="B139" s="570"/>
      <c r="C139" s="570"/>
      <c r="D139" s="570"/>
      <c r="E139" s="570"/>
      <c r="F139" s="570"/>
      <c r="G139" s="570"/>
      <c r="H139" s="559"/>
      <c r="I139" s="10"/>
    </row>
    <row r="140" spans="1:93" ht="15" customHeight="1" x14ac:dyDescent="0.25">
      <c r="A140" s="752" t="s">
        <v>170</v>
      </c>
      <c r="B140" s="767" t="s">
        <v>171</v>
      </c>
      <c r="C140" s="831"/>
      <c r="D140" s="831"/>
      <c r="E140" s="831"/>
      <c r="F140" s="768"/>
      <c r="G140" s="839" t="s">
        <v>172</v>
      </c>
      <c r="H140" s="842" t="s">
        <v>173</v>
      </c>
      <c r="I140" s="829"/>
    </row>
    <row r="141" spans="1:93" ht="15" customHeight="1" x14ac:dyDescent="0.25">
      <c r="A141" s="753"/>
      <c r="B141" s="783" t="s">
        <v>48</v>
      </c>
      <c r="C141" s="767" t="s">
        <v>174</v>
      </c>
      <c r="D141" s="831"/>
      <c r="E141" s="831"/>
      <c r="F141" s="768"/>
      <c r="G141" s="840"/>
      <c r="H141" s="1000"/>
      <c r="I141" s="829"/>
    </row>
    <row r="142" spans="1:93" ht="31.5" x14ac:dyDescent="0.25">
      <c r="A142" s="1025"/>
      <c r="B142" s="1094"/>
      <c r="C142" s="15" t="s">
        <v>175</v>
      </c>
      <c r="D142" s="160" t="s">
        <v>176</v>
      </c>
      <c r="E142" s="106" t="s">
        <v>177</v>
      </c>
      <c r="F142" s="293" t="s">
        <v>178</v>
      </c>
      <c r="G142" s="1093"/>
      <c r="H142" s="309" t="s">
        <v>179</v>
      </c>
      <c r="I142" s="107" t="s">
        <v>172</v>
      </c>
    </row>
    <row r="143" spans="1:93" ht="15" customHeight="1" x14ac:dyDescent="0.25">
      <c r="A143" s="310" t="s">
        <v>180</v>
      </c>
      <c r="B143" s="311">
        <f>SUM(C143:F143)+H143</f>
        <v>0</v>
      </c>
      <c r="C143" s="35"/>
      <c r="D143" s="42"/>
      <c r="E143" s="41"/>
      <c r="F143" s="37"/>
      <c r="G143" s="38"/>
      <c r="H143" s="40">
        <v>0</v>
      </c>
      <c r="I143" s="36"/>
    </row>
    <row r="144" spans="1:93" ht="15" customHeight="1" x14ac:dyDescent="0.25">
      <c r="A144" s="310" t="s">
        <v>16</v>
      </c>
      <c r="B144" s="311">
        <f t="shared" ref="B144:B148" si="56">SUM(C144:F144)+H144</f>
        <v>0</v>
      </c>
      <c r="C144" s="35"/>
      <c r="D144" s="42"/>
      <c r="E144" s="41"/>
      <c r="F144" s="37"/>
      <c r="G144" s="38"/>
      <c r="H144" s="40">
        <v>0</v>
      </c>
      <c r="I144" s="36"/>
    </row>
    <row r="145" spans="1:95" ht="15" customHeight="1" x14ac:dyDescent="0.25">
      <c r="A145" s="312" t="s">
        <v>17</v>
      </c>
      <c r="B145" s="311">
        <f>SUM(C145:F145)+H145</f>
        <v>1</v>
      </c>
      <c r="C145" s="35"/>
      <c r="D145" s="42"/>
      <c r="E145" s="41"/>
      <c r="F145" s="37"/>
      <c r="G145" s="38"/>
      <c r="H145" s="40">
        <v>1</v>
      </c>
      <c r="I145" s="36"/>
    </row>
    <row r="146" spans="1:95" ht="15" customHeight="1" x14ac:dyDescent="0.25">
      <c r="A146" s="312" t="s">
        <v>18</v>
      </c>
      <c r="B146" s="311">
        <f t="shared" si="56"/>
        <v>0</v>
      </c>
      <c r="C146" s="35"/>
      <c r="D146" s="42"/>
      <c r="E146" s="41"/>
      <c r="F146" s="37"/>
      <c r="G146" s="38"/>
      <c r="H146" s="40">
        <v>0</v>
      </c>
      <c r="I146" s="36"/>
    </row>
    <row r="147" spans="1:95" ht="15" customHeight="1" x14ac:dyDescent="0.25">
      <c r="A147" s="310" t="s">
        <v>19</v>
      </c>
      <c r="B147" s="311">
        <f>SUM(C147:F147)+H147</f>
        <v>0</v>
      </c>
      <c r="C147" s="35"/>
      <c r="D147" s="42"/>
      <c r="E147" s="41"/>
      <c r="F147" s="37"/>
      <c r="G147" s="38"/>
      <c r="H147" s="40">
        <v>0</v>
      </c>
      <c r="I147" s="36"/>
    </row>
    <row r="148" spans="1:95" ht="15" customHeight="1" x14ac:dyDescent="0.25">
      <c r="A148" s="310" t="s">
        <v>181</v>
      </c>
      <c r="B148" s="311">
        <f t="shared" si="56"/>
        <v>1</v>
      </c>
      <c r="C148" s="35"/>
      <c r="D148" s="42"/>
      <c r="E148" s="41"/>
      <c r="F148" s="37"/>
      <c r="G148" s="38"/>
      <c r="H148" s="40">
        <v>1</v>
      </c>
      <c r="I148" s="36"/>
    </row>
    <row r="149" spans="1:95" ht="15" customHeight="1" x14ac:dyDescent="0.25">
      <c r="A149" s="313" t="s">
        <v>182</v>
      </c>
      <c r="B149" s="314">
        <f>SUM(C149:F149)+H149</f>
        <v>0</v>
      </c>
      <c r="C149" s="46"/>
      <c r="D149" s="53"/>
      <c r="E149" s="52"/>
      <c r="F149" s="48"/>
      <c r="G149" s="49"/>
      <c r="H149" s="51">
        <v>0</v>
      </c>
      <c r="I149" s="47"/>
    </row>
    <row r="150" spans="1:95" ht="15" customHeight="1" x14ac:dyDescent="0.25">
      <c r="A150" s="673" t="s">
        <v>31</v>
      </c>
      <c r="B150" s="316">
        <f>SUM(C150:F150)+H150</f>
        <v>0</v>
      </c>
      <c r="C150" s="95"/>
      <c r="D150" s="102"/>
      <c r="E150" s="101"/>
      <c r="F150" s="96"/>
      <c r="G150" s="98"/>
      <c r="H150" s="100">
        <v>0</v>
      </c>
      <c r="I150" s="97"/>
    </row>
    <row r="151" spans="1:95" ht="18" customHeight="1" x14ac:dyDescent="0.25">
      <c r="A151" s="1" t="s">
        <v>183</v>
      </c>
    </row>
    <row r="152" spans="1:95" s="11" customFormat="1" ht="18" customHeight="1" x14ac:dyDescent="0.2">
      <c r="A152" s="572" t="s">
        <v>184</v>
      </c>
      <c r="B152" s="8"/>
      <c r="C152" s="8"/>
    </row>
    <row r="153" spans="1:95" ht="21" x14ac:dyDescent="0.25">
      <c r="A153" s="318" t="s">
        <v>185</v>
      </c>
      <c r="B153" s="319" t="s">
        <v>186</v>
      </c>
      <c r="C153" s="319" t="s">
        <v>187</v>
      </c>
    </row>
    <row r="154" spans="1:95" ht="21" x14ac:dyDescent="0.25">
      <c r="A154" s="320" t="s">
        <v>188</v>
      </c>
      <c r="B154" s="36"/>
      <c r="C154" s="146"/>
    </row>
    <row r="155" spans="1:95" x14ac:dyDescent="0.25">
      <c r="A155" s="321" t="s">
        <v>189</v>
      </c>
      <c r="B155" s="97"/>
      <c r="C155" s="117"/>
    </row>
    <row r="156" spans="1:95" s="11" customFormat="1" ht="18" customHeight="1" x14ac:dyDescent="0.2">
      <c r="A156" s="997" t="s">
        <v>190</v>
      </c>
      <c r="B156" s="997"/>
      <c r="C156" s="997"/>
      <c r="D156" s="997"/>
      <c r="E156" s="997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10"/>
      <c r="Q156" s="10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</row>
    <row r="157" spans="1:95" x14ac:dyDescent="0.25">
      <c r="A157" s="752" t="s">
        <v>3</v>
      </c>
      <c r="B157" s="752" t="s">
        <v>4</v>
      </c>
      <c r="C157" s="755" t="s">
        <v>191</v>
      </c>
      <c r="D157" s="756"/>
      <c r="E157" s="757"/>
      <c r="F157" s="829" t="s">
        <v>6</v>
      </c>
      <c r="G157" s="829"/>
      <c r="H157" s="829"/>
      <c r="I157" s="829"/>
      <c r="J157" s="829"/>
      <c r="K157" s="829"/>
      <c r="L157" s="829"/>
      <c r="M157" s="835"/>
      <c r="N157" s="764" t="s">
        <v>192</v>
      </c>
      <c r="O157" s="776" t="s">
        <v>193</v>
      </c>
      <c r="P157" s="776" t="s">
        <v>194</v>
      </c>
      <c r="Q157" s="850" t="s">
        <v>195</v>
      </c>
      <c r="R157" s="764" t="s">
        <v>7</v>
      </c>
      <c r="S157" s="776" t="s">
        <v>9</v>
      </c>
      <c r="T157" s="776" t="s">
        <v>196</v>
      </c>
      <c r="U157" s="776" t="s">
        <v>10</v>
      </c>
      <c r="V157" s="757" t="s">
        <v>11</v>
      </c>
      <c r="W157" s="761" t="s">
        <v>197</v>
      </c>
      <c r="X157" s="775"/>
    </row>
    <row r="158" spans="1:95" x14ac:dyDescent="0.25">
      <c r="A158" s="753"/>
      <c r="B158" s="753"/>
      <c r="C158" s="1026"/>
      <c r="D158" s="994"/>
      <c r="E158" s="1073"/>
      <c r="F158" s="829" t="s">
        <v>198</v>
      </c>
      <c r="G158" s="829"/>
      <c r="H158" s="829" t="s">
        <v>199</v>
      </c>
      <c r="I158" s="829"/>
      <c r="J158" s="829" t="s">
        <v>200</v>
      </c>
      <c r="K158" s="829"/>
      <c r="L158" s="829" t="s">
        <v>201</v>
      </c>
      <c r="M158" s="835"/>
      <c r="N158" s="765"/>
      <c r="O158" s="777"/>
      <c r="P158" s="777"/>
      <c r="Q158" s="851"/>
      <c r="R158" s="765"/>
      <c r="S158" s="777"/>
      <c r="T158" s="777"/>
      <c r="U158" s="777"/>
      <c r="V158" s="779"/>
      <c r="W158" s="848" t="s">
        <v>32</v>
      </c>
      <c r="X158" s="757" t="s">
        <v>33</v>
      </c>
    </row>
    <row r="159" spans="1:95" ht="23.25" customHeight="1" x14ac:dyDescent="0.25">
      <c r="A159" s="1025"/>
      <c r="B159" s="1025"/>
      <c r="C159" s="12" t="s">
        <v>34</v>
      </c>
      <c r="D159" s="13" t="s">
        <v>35</v>
      </c>
      <c r="E159" s="14" t="s">
        <v>36</v>
      </c>
      <c r="F159" s="15" t="s">
        <v>35</v>
      </c>
      <c r="G159" s="107" t="s">
        <v>36</v>
      </c>
      <c r="H159" s="15" t="s">
        <v>35</v>
      </c>
      <c r="I159" s="107" t="s">
        <v>36</v>
      </c>
      <c r="J159" s="15" t="s">
        <v>35</v>
      </c>
      <c r="K159" s="107" t="s">
        <v>36</v>
      </c>
      <c r="L159" s="15" t="s">
        <v>35</v>
      </c>
      <c r="M159" s="109" t="s">
        <v>36</v>
      </c>
      <c r="N159" s="766"/>
      <c r="O159" s="778"/>
      <c r="P159" s="778"/>
      <c r="Q159" s="1053"/>
      <c r="R159" s="766"/>
      <c r="S159" s="778"/>
      <c r="T159" s="778"/>
      <c r="U159" s="778"/>
      <c r="V159" s="1073"/>
      <c r="W159" s="1096"/>
      <c r="X159" s="1073"/>
    </row>
    <row r="160" spans="1:95" x14ac:dyDescent="0.25">
      <c r="A160" s="845" t="s">
        <v>202</v>
      </c>
      <c r="B160" s="17" t="s">
        <v>38</v>
      </c>
      <c r="C160" s="18">
        <f>SUM(D160:E160)</f>
        <v>0</v>
      </c>
      <c r="D160" s="19">
        <f>SUM(F160+H160+J160+L160)</f>
        <v>0</v>
      </c>
      <c r="E160" s="322">
        <f>SUM(G160+I160+K160+M160)</f>
        <v>0</v>
      </c>
      <c r="F160" s="21"/>
      <c r="G160" s="28"/>
      <c r="H160" s="21"/>
      <c r="I160" s="28"/>
      <c r="J160" s="21"/>
      <c r="K160" s="28"/>
      <c r="L160" s="21"/>
      <c r="M160" s="323"/>
      <c r="N160" s="26"/>
      <c r="O160" s="27"/>
      <c r="P160" s="27"/>
      <c r="Q160" s="323"/>
      <c r="R160" s="26"/>
      <c r="S160" s="27"/>
      <c r="T160" s="27"/>
      <c r="U160" s="27"/>
      <c r="V160" s="22"/>
      <c r="W160" s="21"/>
      <c r="X160" s="22"/>
      <c r="Y160" t="str">
        <f>CA160&amp;CB160&amp;CC160&amp;CD160&amp;CE160&amp;CF160&amp;CG160</f>
        <v/>
      </c>
      <c r="CA160" s="29" t="str">
        <f>IF(AND($C160&gt;0,R160="")," * No olvide digitar la variable Beneficiarios. Digite cero si no tiene.",IF(R160&gt;$C160," * La variable Beneficiarios no puede ser mayor al Total Ambos Sexos.",""))</f>
        <v/>
      </c>
      <c r="CB160" s="29" t="str">
        <f>IF(AND($C160&gt;0,S160="")," * No olvide digitar la variable Niños, Niñas, Adolescentes y Jóvenes Mejor Niñez. Digite cero si no tiene.",IF(S160&gt;$C160," * La variable Niños, Niñas, Adolescentes y Jóvenes Mejor Niñez no puede ser mayor al Total Ambos Sexos.",""))</f>
        <v/>
      </c>
      <c r="CC160" s="29" t="str">
        <f>IF(AND($C160&gt;0,T160="")," * No olvide digitar la variable Niños, Niñas, Adolescentes y Jóvenes SENAME. Digite cero si no tiene.",IF(T160&gt;$C160," * La variable Niños, Niñas, Adolescentes y Jóvenes SENAME no puede ser mayor al Total Ambos Sexos.",""))</f>
        <v/>
      </c>
      <c r="CD160" s="29" t="str">
        <f>IF(AND($C160&gt;0,U160="")," * No olvide digitar la variable Pueblos Originarios. Digite cero si no tiene.",IF(U160&gt;$C160," * La variable Pueblos Originarios no puede ser mayor al Total Ambos Sexos.",""))</f>
        <v/>
      </c>
      <c r="CE160" s="29" t="str">
        <f>IF(AND($C160&gt;0,V160="")," * No olvide digitar la variable Migrantes. Digite cero si no tiene.",IF(V160&gt;$C160," * La variable Migrantes no puede ser mayor al Total Ambos Sexos.",""))</f>
        <v/>
      </c>
      <c r="CF160" s="29" t="str">
        <f>IF(AND($E160&gt;0,OR(W160=""))," * No olvide digitar la variable Trans (Masculino). Digite cero si no tiene.",IF((W160)&gt;$E160," * La variable Trans (Masculino) no puede ser mayor al Total Mujeres.",""))</f>
        <v/>
      </c>
      <c r="CG160" s="29" t="str">
        <f>IF(AND($D160&gt;0,OR(X160=""))," * No olvide digitar la variable Trans (Femenino). Digite cero si no tiene.",IF((X160)&gt;$D160," * La variable Trans (Femenino) no puede ser mayor al Total Hombres.",""))</f>
        <v/>
      </c>
      <c r="CK160" s="30">
        <f>IF(AND(C160&gt;0,R160=""),1,IF(R160&gt;C160,1,0))</f>
        <v>0</v>
      </c>
      <c r="CL160" s="30">
        <f>IF(AND(C160&gt;0,S160=""),1,IF(S160&gt;C160,1,0))</f>
        <v>0</v>
      </c>
      <c r="CM160" s="30">
        <f>IF(AND(C160&gt;0,T160=""),1,IF(T160&gt;C160,1,0))</f>
        <v>0</v>
      </c>
      <c r="CN160" s="30">
        <f>IF(AND(C160&gt;0,U160=""),1,IF(U160&gt;C160,1,0))</f>
        <v>0</v>
      </c>
      <c r="CO160" s="30">
        <f>IF(AND(C160&gt;0,V160=""),1,IF(V160&gt;C160,1,0))</f>
        <v>0</v>
      </c>
      <c r="CP160" s="30">
        <f>IF(AND(E160&gt;0,OR(W160="")),1,IF((W160)&gt;E160,1,0))</f>
        <v>0</v>
      </c>
      <c r="CQ160" s="30">
        <f>IF(AND(D160&gt;0,OR(X160="")),1,IF((X160)&gt;D160,1,0))</f>
        <v>0</v>
      </c>
    </row>
    <row r="161" spans="1:95" x14ac:dyDescent="0.25">
      <c r="A161" s="845"/>
      <c r="B161" s="31" t="s">
        <v>203</v>
      </c>
      <c r="C161" s="32">
        <f t="shared" ref="C161:C162" si="57">SUM(D161:E161)</f>
        <v>0</v>
      </c>
      <c r="D161" s="33">
        <f>SUM(F161+H161+J161+L161)</f>
        <v>0</v>
      </c>
      <c r="E161" s="324">
        <f t="shared" ref="E161:E162" si="58">SUM(G161+I161+K161+M161)</f>
        <v>0</v>
      </c>
      <c r="F161" s="35"/>
      <c r="G161" s="42"/>
      <c r="H161" s="35"/>
      <c r="I161" s="42"/>
      <c r="J161" s="35"/>
      <c r="K161" s="42"/>
      <c r="L161" s="35"/>
      <c r="M161" s="325"/>
      <c r="N161" s="40"/>
      <c r="O161" s="41"/>
      <c r="P161" s="41"/>
      <c r="Q161" s="325"/>
      <c r="R161" s="40"/>
      <c r="S161" s="41"/>
      <c r="T161" s="41"/>
      <c r="U161" s="41"/>
      <c r="V161" s="36"/>
      <c r="W161" s="35"/>
      <c r="X161" s="36"/>
      <c r="Y161" t="str">
        <f>CA161&amp;CB161&amp;CC161&amp;CD161&amp;CE161&amp;CF161&amp;CG161</f>
        <v/>
      </c>
      <c r="CA161" s="29" t="str">
        <f t="shared" ref="CA161:CA162" si="59">IF(AND($C161&gt;0,R161="")," * No olvide digitar la variable Beneficiarios. Digite cero si no tiene.",IF(R161&gt;$C161," * La variable Beneficiarios no puede ser mayor al Total Ambos Sexos.",""))</f>
        <v/>
      </c>
      <c r="CB161" s="29" t="str">
        <f t="shared" ref="CB161:CB162" si="60">IF(AND($C161&gt;0,S161="")," * No olvide digitar la variable Niños, Niñas, Adolescentes y Jóvenes Mejor Niñez. Digite cero si no tiene.",IF(S161&gt;$C161," * La variable Niños, Niñas, Adolescentes y Jóvenes Mejor Niñez no puede ser mayor al Total Ambos Sexos.",""))</f>
        <v/>
      </c>
      <c r="CC161" s="29" t="str">
        <f t="shared" ref="CC161:CC162" si="61">IF(AND($C161&gt;0,T161="")," * No olvide digitar la variable Niños, Niñas, Adolescentes y Jóvenes SENAME. Digite cero si no tiene.",IF(T161&gt;$C161," * La variable Niños, Niñas, Adolescentes y Jóvenes SENAME no puede ser mayor al Total Ambos Sexos.",""))</f>
        <v/>
      </c>
      <c r="CD161" s="29" t="str">
        <f t="shared" ref="CD161:CD162" si="62">IF(AND($C161&gt;0,U161="")," * No olvide digitar la variable Pueblos Originarios. Digite cero si no tiene.",IF(U161&gt;$C161," * La variable Pueblos Originarios no puede ser mayor al Total Ambos Sexos.",""))</f>
        <v/>
      </c>
      <c r="CE161" s="29" t="str">
        <f t="shared" ref="CE161:CE162" si="63">IF(AND($C161&gt;0,V161="")," * No olvide digitar la variable Migrantes. Digite cero si no tiene.",IF(V161&gt;$C161," * La variable Migrantes no puede ser mayor al Total Ambos Sexos.",""))</f>
        <v/>
      </c>
      <c r="CF161" s="29" t="str">
        <f t="shared" ref="CF161:CF162" si="64">IF(AND($E161&gt;0,OR(W161=""))," * No olvide digitar la variable Trans (Masculino). Digite cero si no tiene.",IF((W161)&gt;$E161," * La variable Trans (Masculino) no puede ser mayor al Total Mujeres.",""))</f>
        <v/>
      </c>
      <c r="CG161" s="29" t="str">
        <f t="shared" ref="CG161:CG162" si="65">IF(AND($D161&gt;0,OR(X161=""))," * No olvide digitar la variable Trans (Femenino). Digite cero si no tiene.",IF((X161)&gt;$D161," * La variable Trans (Femenino) no puede ser mayor al Total Hombres.",""))</f>
        <v/>
      </c>
      <c r="CK161" s="30">
        <f>IF(AND(C161&gt;0,R161=""),1,IF(R161&gt;C161,1,0))</f>
        <v>0</v>
      </c>
      <c r="CL161" s="30">
        <f>IF(AND(C161&gt;0,S161=""),1,IF(S161&gt;C161,1,0))</f>
        <v>0</v>
      </c>
      <c r="CM161" s="30">
        <f>IF(AND(C161&gt;0,T161=""),1,IF(T161&gt;C161,1,0))</f>
        <v>0</v>
      </c>
      <c r="CN161" s="30">
        <f>IF(AND(C161&gt;0,U161=""),1,IF(U161&gt;C161,1,0))</f>
        <v>0</v>
      </c>
      <c r="CO161" s="30">
        <f>IF(AND(C161&gt;0,V161=""),1,IF(V161&gt;C161,1,0))</f>
        <v>0</v>
      </c>
      <c r="CP161" s="30">
        <f>IF(AND(E161&gt;0,OR(W161="")),1,IF((W161)&gt;E161,1,0))</f>
        <v>0</v>
      </c>
      <c r="CQ161" s="30">
        <f>IF(AND(D161&gt;0,OR(X161="")),1,IF((X161)&gt;D161,1,0))</f>
        <v>0</v>
      </c>
    </row>
    <row r="162" spans="1:95" x14ac:dyDescent="0.25">
      <c r="A162" s="845"/>
      <c r="B162" s="31" t="s">
        <v>176</v>
      </c>
      <c r="C162" s="186">
        <f t="shared" si="57"/>
        <v>0</v>
      </c>
      <c r="D162" s="54">
        <f>SUM(F162+H162+J162+L162)</f>
        <v>0</v>
      </c>
      <c r="E162" s="326">
        <f t="shared" si="58"/>
        <v>0</v>
      </c>
      <c r="F162" s="35"/>
      <c r="G162" s="42"/>
      <c r="H162" s="35"/>
      <c r="I162" s="42"/>
      <c r="J162" s="35"/>
      <c r="K162" s="42"/>
      <c r="L162" s="35"/>
      <c r="M162" s="325"/>
      <c r="N162" s="40"/>
      <c r="O162" s="41"/>
      <c r="P162" s="41"/>
      <c r="Q162" s="325"/>
      <c r="R162" s="40"/>
      <c r="S162" s="41"/>
      <c r="T162" s="41"/>
      <c r="U162" s="41"/>
      <c r="V162" s="36"/>
      <c r="W162" s="35"/>
      <c r="X162" s="36"/>
      <c r="Y162" t="str">
        <f>CA162&amp;CB162&amp;CC162&amp;CD162&amp;CE162&amp;CF162&amp;CG162</f>
        <v/>
      </c>
      <c r="CA162" s="29" t="str">
        <f t="shared" si="59"/>
        <v/>
      </c>
      <c r="CB162" s="29" t="str">
        <f t="shared" si="60"/>
        <v/>
      </c>
      <c r="CC162" s="29" t="str">
        <f t="shared" si="61"/>
        <v/>
      </c>
      <c r="CD162" s="29" t="str">
        <f t="shared" si="62"/>
        <v/>
      </c>
      <c r="CE162" s="29" t="str">
        <f t="shared" si="63"/>
        <v/>
      </c>
      <c r="CF162" s="29" t="str">
        <f t="shared" si="64"/>
        <v/>
      </c>
      <c r="CG162" s="29" t="str">
        <f t="shared" si="65"/>
        <v/>
      </c>
      <c r="CK162" s="30">
        <f>IF(AND(C162&gt;0,R162=""),1,IF(R162&gt;C162,1,0))</f>
        <v>0</v>
      </c>
      <c r="CL162" s="30">
        <f>IF(AND(C162&gt;0,S162=""),1,IF(S162&gt;C162,1,0))</f>
        <v>0</v>
      </c>
      <c r="CM162" s="30">
        <f>IF(AND(C162&gt;0,T162=""),1,IF(T162&gt;C162,1,0))</f>
        <v>0</v>
      </c>
      <c r="CN162" s="30">
        <f>IF(AND(C162&gt;0,U162=""),1,IF(U162&gt;C162,1,0))</f>
        <v>0</v>
      </c>
      <c r="CO162" s="30">
        <f>IF(AND(C162&gt;0,V162=""),1,IF(V162&gt;C162,1,0))</f>
        <v>0</v>
      </c>
      <c r="CP162" s="30">
        <f>IF(AND(E162&gt;0,OR(W162="")),1,IF((W162)&gt;E162,1,0))</f>
        <v>0</v>
      </c>
      <c r="CQ162" s="30">
        <f>IF(AND(D162&gt;0,OR(X162="")),1,IF((X162)&gt;D162,1,0))</f>
        <v>0</v>
      </c>
    </row>
    <row r="163" spans="1:95" x14ac:dyDescent="0.25">
      <c r="A163" s="674"/>
      <c r="B163" s="55" t="s">
        <v>48</v>
      </c>
      <c r="C163" s="56">
        <f>SUM(C160:C162)</f>
        <v>0</v>
      </c>
      <c r="D163" s="57">
        <f t="shared" ref="D163:Q163" si="66">SUM(D160:D162)</f>
        <v>0</v>
      </c>
      <c r="E163" s="328">
        <f t="shared" si="66"/>
        <v>0</v>
      </c>
      <c r="F163" s="59">
        <f t="shared" si="66"/>
        <v>0</v>
      </c>
      <c r="G163" s="66">
        <f t="shared" si="66"/>
        <v>0</v>
      </c>
      <c r="H163" s="59">
        <f t="shared" si="66"/>
        <v>0</v>
      </c>
      <c r="I163" s="66">
        <f t="shared" si="66"/>
        <v>0</v>
      </c>
      <c r="J163" s="59">
        <f t="shared" si="66"/>
        <v>0</v>
      </c>
      <c r="K163" s="66">
        <f t="shared" si="66"/>
        <v>0</v>
      </c>
      <c r="L163" s="59">
        <f t="shared" si="66"/>
        <v>0</v>
      </c>
      <c r="M163" s="123">
        <f t="shared" si="66"/>
        <v>0</v>
      </c>
      <c r="N163" s="64">
        <f t="shared" si="66"/>
        <v>0</v>
      </c>
      <c r="O163" s="65">
        <f t="shared" si="66"/>
        <v>0</v>
      </c>
      <c r="P163" s="65">
        <f t="shared" si="66"/>
        <v>0</v>
      </c>
      <c r="Q163" s="123">
        <f t="shared" si="66"/>
        <v>0</v>
      </c>
      <c r="R163" s="64">
        <f>SUM(R160:R162)</f>
        <v>0</v>
      </c>
      <c r="S163" s="65">
        <f t="shared" ref="S163:X163" si="67">SUM(S160:S162)</f>
        <v>0</v>
      </c>
      <c r="T163" s="65">
        <f t="shared" si="67"/>
        <v>0</v>
      </c>
      <c r="U163" s="65">
        <f t="shared" si="67"/>
        <v>0</v>
      </c>
      <c r="V163" s="60">
        <f t="shared" si="67"/>
        <v>0</v>
      </c>
      <c r="W163" s="59">
        <f t="shared" si="67"/>
        <v>0</v>
      </c>
      <c r="X163" s="60">
        <f t="shared" si="67"/>
        <v>0</v>
      </c>
    </row>
    <row r="164" spans="1:95" x14ac:dyDescent="0.25">
      <c r="A164" s="845" t="s">
        <v>204</v>
      </c>
      <c r="B164" s="17" t="s">
        <v>38</v>
      </c>
      <c r="C164" s="283">
        <f>SUM(D164:E164)</f>
        <v>0</v>
      </c>
      <c r="D164" s="329">
        <f>SUM(F164+H164+J164+L164)</f>
        <v>0</v>
      </c>
      <c r="E164" s="330">
        <f>SUM(G164+I164+K164+M164)</f>
        <v>0</v>
      </c>
      <c r="F164" s="21"/>
      <c r="G164" s="28"/>
      <c r="H164" s="21"/>
      <c r="I164" s="28"/>
      <c r="J164" s="21"/>
      <c r="K164" s="28"/>
      <c r="L164" s="21"/>
      <c r="M164" s="323"/>
      <c r="N164" s="40"/>
      <c r="O164" s="41"/>
      <c r="P164" s="41"/>
      <c r="Q164" s="325"/>
      <c r="R164" s="40"/>
      <c r="S164" s="41"/>
      <c r="T164" s="41"/>
      <c r="U164" s="41"/>
      <c r="V164" s="36"/>
      <c r="W164" s="35"/>
      <c r="X164" s="36"/>
      <c r="Y164" t="str">
        <f>CA164&amp;CB164&amp;CC164&amp;CD164&amp;CE164&amp;CF164&amp;CG164</f>
        <v/>
      </c>
      <c r="CA164" s="29" t="str">
        <f t="shared" ref="CA164:CA166" si="68">IF(AND($C164&gt;0,R164="")," * No olvide digitar la variable Beneficiarios. Digite cero si no tiene.",IF(R164&gt;$C164," * La variable Beneficiarios no puede ser mayor al Total Ambos Sexos.",""))</f>
        <v/>
      </c>
      <c r="CB164" s="29" t="str">
        <f t="shared" ref="CB164:CB166" si="69">IF(AND($C164&gt;0,S164="")," * No olvide digitar la variable Niños, Niñas, Adolescentes y Jóvenes Mejor Niñez. Digite cero si no tiene.",IF(S164&gt;$C164," * La variable Niños, Niñas, Adolescentes y Jóvenes Mejor Niñez no puede ser mayor al Total Ambos Sexos.",""))</f>
        <v/>
      </c>
      <c r="CC164" s="29" t="str">
        <f t="shared" ref="CC164:CC166" si="70">IF(AND($C164&gt;0,T164="")," * No olvide digitar la variable Niños, Niñas, Adolescentes y Jóvenes SENAME. Digite cero si no tiene.",IF(T164&gt;$C164," * La variable Niños, Niñas, Adolescentes y Jóvenes SENAME no puede ser mayor al Total Ambos Sexos.",""))</f>
        <v/>
      </c>
      <c r="CD164" s="29" t="str">
        <f t="shared" ref="CD164:CD166" si="71">IF(AND($C164&gt;0,U164="")," * No olvide digitar la variable Pueblos Originarios. Digite cero si no tiene.",IF(U164&gt;$C164," * La variable Pueblos Originarios no puede ser mayor al Total Ambos Sexos.",""))</f>
        <v/>
      </c>
      <c r="CE164" s="29" t="str">
        <f t="shared" ref="CE164:CE166" si="72">IF(AND($C164&gt;0,V164="")," * No olvide digitar la variable Migrantes. Digite cero si no tiene.",IF(V164&gt;$C164," * La variable Migrantes no puede ser mayor al Total Ambos Sexos.",""))</f>
        <v/>
      </c>
      <c r="CF164" s="29" t="str">
        <f t="shared" ref="CF164:CF166" si="73">IF(AND($E164&gt;0,OR(W164=""))," * No olvide digitar la variable Trans (Masculino). Digite cero si no tiene.",IF((W164)&gt;$E164," * La variable Trans (Masculino) no puede ser mayor al Total Mujeres.",""))</f>
        <v/>
      </c>
      <c r="CG164" s="29" t="str">
        <f t="shared" ref="CG164:CG166" si="74">IF(AND($D164&gt;0,OR(X164=""))," * No olvide digitar la variable Trans (Femenino). Digite cero si no tiene.",IF((X164)&gt;$D164," * La variable Trans (Femenino) no puede ser mayor al Total Hombres.",""))</f>
        <v/>
      </c>
      <c r="CK164" s="30">
        <f>IF(AND(C164&gt;0,R164=""),1,IF(R164&gt;C164,1,0))</f>
        <v>0</v>
      </c>
      <c r="CL164" s="30">
        <f>IF(AND(C164&gt;0,S164=""),1,IF(S164&gt;C164,1,0))</f>
        <v>0</v>
      </c>
      <c r="CM164" s="30">
        <f>IF(AND(C164&gt;0,T164=""),1,IF(T164&gt;C164,1,0))</f>
        <v>0</v>
      </c>
      <c r="CN164" s="30">
        <f>IF(AND(C164&gt;0,U164=""),1,IF(U164&gt;C164,1,0))</f>
        <v>0</v>
      </c>
      <c r="CO164" s="30">
        <f>IF(AND(C164&gt;0,V164=""),1,IF(V164&gt;C164,1,0))</f>
        <v>0</v>
      </c>
      <c r="CP164" s="30">
        <f>IF(AND(E164&gt;0,OR(W164="")),1,IF((W164)&gt;E164,1,0))</f>
        <v>0</v>
      </c>
      <c r="CQ164" s="30">
        <f>IF(AND(D164&gt;0,OR(X164="")),1,IF((X164)&gt;D164,1,0))</f>
        <v>0</v>
      </c>
    </row>
    <row r="165" spans="1:95" x14ac:dyDescent="0.25">
      <c r="A165" s="845"/>
      <c r="B165" s="31" t="s">
        <v>203</v>
      </c>
      <c r="C165" s="32">
        <f t="shared" ref="C165" si="75">SUM(D165:E165)</f>
        <v>0</v>
      </c>
      <c r="D165" s="33">
        <f>SUM(F165+H165+J165+L165)</f>
        <v>0</v>
      </c>
      <c r="E165" s="324">
        <f t="shared" ref="E165:E167" si="76">SUM(G165+I165+K165+M165)</f>
        <v>0</v>
      </c>
      <c r="F165" s="35"/>
      <c r="G165" s="42"/>
      <c r="H165" s="35"/>
      <c r="I165" s="42"/>
      <c r="J165" s="35"/>
      <c r="K165" s="42"/>
      <c r="L165" s="35"/>
      <c r="M165" s="325"/>
      <c r="N165" s="40"/>
      <c r="O165" s="41"/>
      <c r="P165" s="41"/>
      <c r="Q165" s="325"/>
      <c r="R165" s="40"/>
      <c r="S165" s="41"/>
      <c r="T165" s="41"/>
      <c r="U165" s="41"/>
      <c r="V165" s="36"/>
      <c r="W165" s="35"/>
      <c r="X165" s="36"/>
      <c r="Y165" t="str">
        <f>CA165&amp;CB165&amp;CC165&amp;CD165&amp;CE165&amp;CF165&amp;CG165</f>
        <v/>
      </c>
      <c r="CA165" s="29" t="str">
        <f t="shared" si="68"/>
        <v/>
      </c>
      <c r="CB165" s="29" t="str">
        <f t="shared" si="69"/>
        <v/>
      </c>
      <c r="CC165" s="29" t="str">
        <f t="shared" si="70"/>
        <v/>
      </c>
      <c r="CD165" s="29" t="str">
        <f t="shared" si="71"/>
        <v/>
      </c>
      <c r="CE165" s="29" t="str">
        <f t="shared" si="72"/>
        <v/>
      </c>
      <c r="CF165" s="29" t="str">
        <f t="shared" si="73"/>
        <v/>
      </c>
      <c r="CG165" s="29" t="str">
        <f t="shared" si="74"/>
        <v/>
      </c>
      <c r="CK165" s="30">
        <f>IF(AND(C165&gt;0,R165=""),1,IF(R165&gt;C165,1,0))</f>
        <v>0</v>
      </c>
      <c r="CL165" s="30">
        <f>IF(AND(C165&gt;0,S165=""),1,IF(S165&gt;C165,1,0))</f>
        <v>0</v>
      </c>
      <c r="CM165" s="30">
        <f>IF(AND(C165&gt;0,T165=""),1,IF(T165&gt;C165,1,0))</f>
        <v>0</v>
      </c>
      <c r="CN165" s="30">
        <f>IF(AND(C165&gt;0,U165=""),1,IF(U165&gt;C165,1,0))</f>
        <v>0</v>
      </c>
      <c r="CO165" s="30">
        <f>IF(AND(C165&gt;0,V165=""),1,IF(V165&gt;C165,1,0))</f>
        <v>0</v>
      </c>
      <c r="CP165" s="30">
        <f>IF(AND(E165&gt;0,OR(W165="")),1,IF((W165)&gt;E165,1,0))</f>
        <v>0</v>
      </c>
      <c r="CQ165" s="30">
        <f>IF(AND(D165&gt;0,OR(X165="")),1,IF((X165)&gt;D165,1,0))</f>
        <v>0</v>
      </c>
    </row>
    <row r="166" spans="1:95" x14ac:dyDescent="0.25">
      <c r="A166" s="845"/>
      <c r="B166" s="31" t="s">
        <v>176</v>
      </c>
      <c r="C166" s="186">
        <f>SUM(D166:E166)</f>
        <v>0</v>
      </c>
      <c r="D166" s="54">
        <f>SUM(F166+H166+J166+L166)</f>
        <v>0</v>
      </c>
      <c r="E166" s="326">
        <f t="shared" si="76"/>
        <v>0</v>
      </c>
      <c r="F166" s="35"/>
      <c r="G166" s="42"/>
      <c r="H166" s="35"/>
      <c r="I166" s="42"/>
      <c r="J166" s="35"/>
      <c r="K166" s="42"/>
      <c r="L166" s="35"/>
      <c r="M166" s="325"/>
      <c r="N166" s="40"/>
      <c r="O166" s="41"/>
      <c r="P166" s="41"/>
      <c r="Q166" s="325"/>
      <c r="R166" s="40"/>
      <c r="S166" s="41"/>
      <c r="T166" s="41"/>
      <c r="U166" s="41"/>
      <c r="V166" s="36"/>
      <c r="W166" s="35"/>
      <c r="X166" s="36"/>
      <c r="Y166" t="str">
        <f>CA166&amp;CB166&amp;CC166&amp;CD166&amp;CE166&amp;CF166&amp;CG166</f>
        <v/>
      </c>
      <c r="CA166" s="29" t="str">
        <f t="shared" si="68"/>
        <v/>
      </c>
      <c r="CB166" s="29" t="str">
        <f t="shared" si="69"/>
        <v/>
      </c>
      <c r="CC166" s="29" t="str">
        <f t="shared" si="70"/>
        <v/>
      </c>
      <c r="CD166" s="29" t="str">
        <f t="shared" si="71"/>
        <v/>
      </c>
      <c r="CE166" s="29" t="str">
        <f t="shared" si="72"/>
        <v/>
      </c>
      <c r="CF166" s="29" t="str">
        <f t="shared" si="73"/>
        <v/>
      </c>
      <c r="CG166" s="29" t="str">
        <f t="shared" si="74"/>
        <v/>
      </c>
      <c r="CK166" s="30">
        <f>IF(AND(C166&gt;0,R166=""),1,IF(R166&gt;C166,1,0))</f>
        <v>0</v>
      </c>
      <c r="CL166" s="30">
        <f>IF(AND(C166&gt;0,S166=""),1,IF(S166&gt;C166,1,0))</f>
        <v>0</v>
      </c>
      <c r="CM166" s="30">
        <f>IF(AND(C166&gt;0,T166=""),1,IF(T166&gt;C166,1,0))</f>
        <v>0</v>
      </c>
      <c r="CN166" s="30">
        <f>IF(AND(C166&gt;0,U166=""),1,IF(U166&gt;C166,1,0))</f>
        <v>0</v>
      </c>
      <c r="CO166" s="30">
        <f>IF(AND(C166&gt;0,V166=""),1,IF(V166&gt;C166,1,0))</f>
        <v>0</v>
      </c>
      <c r="CP166" s="30">
        <f>IF(AND(E166&gt;0,OR(W166="")),1,IF((W166)&gt;E166,1,0))</f>
        <v>0</v>
      </c>
      <c r="CQ166" s="30">
        <f>IF(AND(D166&gt;0,OR(X166="")),1,IF((X166)&gt;D166,1,0))</f>
        <v>0</v>
      </c>
    </row>
    <row r="167" spans="1:95" x14ac:dyDescent="0.25">
      <c r="A167" s="674"/>
      <c r="B167" s="55" t="s">
        <v>48</v>
      </c>
      <c r="C167" s="186">
        <f>SUM(D167:E167)</f>
        <v>0</v>
      </c>
      <c r="D167" s="54">
        <f>SUM(F167+H167+J167+L167)</f>
        <v>0</v>
      </c>
      <c r="E167" s="326">
        <f t="shared" si="76"/>
        <v>0</v>
      </c>
      <c r="F167" s="59">
        <f t="shared" ref="F167:Q167" si="77">SUM(F164:F166)</f>
        <v>0</v>
      </c>
      <c r="G167" s="66">
        <f t="shared" si="77"/>
        <v>0</v>
      </c>
      <c r="H167" s="59">
        <f t="shared" si="77"/>
        <v>0</v>
      </c>
      <c r="I167" s="66">
        <f t="shared" si="77"/>
        <v>0</v>
      </c>
      <c r="J167" s="59">
        <f t="shared" si="77"/>
        <v>0</v>
      </c>
      <c r="K167" s="66">
        <f t="shared" si="77"/>
        <v>0</v>
      </c>
      <c r="L167" s="59">
        <f t="shared" si="77"/>
        <v>0</v>
      </c>
      <c r="M167" s="123">
        <f t="shared" si="77"/>
        <v>0</v>
      </c>
      <c r="N167" s="64">
        <f t="shared" si="77"/>
        <v>0</v>
      </c>
      <c r="O167" s="65">
        <f t="shared" si="77"/>
        <v>0</v>
      </c>
      <c r="P167" s="65">
        <f t="shared" si="77"/>
        <v>0</v>
      </c>
      <c r="Q167" s="123">
        <f t="shared" si="77"/>
        <v>0</v>
      </c>
      <c r="R167" s="64">
        <f>SUM(R164:R166)</f>
        <v>0</v>
      </c>
      <c r="S167" s="65">
        <f t="shared" ref="S167:X167" si="78">SUM(S164:S166)</f>
        <v>0</v>
      </c>
      <c r="T167" s="65">
        <f t="shared" si="78"/>
        <v>0</v>
      </c>
      <c r="U167" s="65">
        <f t="shared" si="78"/>
        <v>0</v>
      </c>
      <c r="V167" s="60">
        <f t="shared" si="78"/>
        <v>0</v>
      </c>
      <c r="W167" s="59">
        <f t="shared" si="78"/>
        <v>0</v>
      </c>
      <c r="X167" s="60">
        <f t="shared" si="78"/>
        <v>0</v>
      </c>
    </row>
    <row r="168" spans="1:95" x14ac:dyDescent="0.25">
      <c r="A168" s="845" t="s">
        <v>49</v>
      </c>
      <c r="B168" s="845"/>
      <c r="C168" s="186">
        <f>SUM(D168:E168)</f>
        <v>0</v>
      </c>
      <c r="D168" s="54">
        <f>SUM(F168+H168+J168+L168)</f>
        <v>0</v>
      </c>
      <c r="E168" s="326">
        <f>SUM(G168+I168+K168+M168)</f>
        <v>0</v>
      </c>
      <c r="F168" s="69"/>
      <c r="G168" s="70"/>
      <c r="H168" s="69"/>
      <c r="I168" s="70"/>
      <c r="J168" s="69"/>
      <c r="K168" s="70"/>
      <c r="L168" s="69"/>
      <c r="M168" s="331"/>
      <c r="N168" s="74"/>
      <c r="O168" s="75"/>
      <c r="P168" s="75"/>
      <c r="Q168" s="331"/>
      <c r="R168" s="74"/>
      <c r="S168" s="75"/>
      <c r="T168" s="75"/>
      <c r="U168" s="75"/>
      <c r="V168" s="70"/>
      <c r="W168" s="69"/>
      <c r="X168" s="70"/>
      <c r="Y168" t="str">
        <f>CA168&amp;CB168&amp;CC168&amp;CD168&amp;CE168&amp;CF168&amp;CG168</f>
        <v/>
      </c>
      <c r="CA168" s="29" t="str">
        <f>IF(AND($C168&gt;0,R168="")," * No olvide digitar la variable Beneficiarios. Digite cero si no tiene.",IF(R168&gt;$C168," * La variable Beneficiarios no puede ser mayor al Total Ambos Sexos.",""))</f>
        <v/>
      </c>
      <c r="CB168" s="29" t="str">
        <f>IF(AND($C168&gt;0,S168="")," * No olvide digitar la variable Niños, Niñas, Adolescentes y Jóvenes Mejor Niñez. Digite cero si no tiene.",IF(S168&gt;$C168," * La variable Niños, Niñas, Adolescentes y Jóvenes Mejor Niñez no puede ser mayor al Total Ambos Sexos.",""))</f>
        <v/>
      </c>
      <c r="CC168" s="29" t="str">
        <f>IF(AND($C168&gt;0,T168="")," * No olvide digitar la variable Niños, Niñas, Adolescentes y Jóvenes SENAME. Digite cero si no tiene.",IF(T168&gt;$C168," * La variable Niños, Niñas, Adolescentes y Jóvenes SENAME no puede ser mayor al Total Ambos Sexos.",""))</f>
        <v/>
      </c>
      <c r="CD168" s="29" t="str">
        <f>IF(AND($C168&gt;0,U168="")," * No olvide digitar la variable Pueblos Originarios. Digite cero si no tiene.",IF(U168&gt;$C168," * La variable Pueblos Originarios no puede ser mayor al Total Ambos Sexos.",""))</f>
        <v/>
      </c>
      <c r="CE168" s="29" t="str">
        <f>IF(AND($C168&gt;0,V168="")," * No olvide digitar la variable Migrantes. Digite cero si no tiene.",IF(V168&gt;$C168," * La variable Migrantes no puede ser mayor al Total Ambos Sexos.",""))</f>
        <v/>
      </c>
      <c r="CF168" s="29" t="str">
        <f>IF(AND($E168&gt;0,OR(W168=""))," * No olvide digitar la variable Trans (Masculino). Digite cero si no tiene.",IF((W168)&gt;$E168," * La variable Trans (Masculino) no puede ser mayor al Total Mujeres.",""))</f>
        <v/>
      </c>
      <c r="CG168" s="29" t="str">
        <f>IF(AND($D168&gt;0,OR(X168=""))," * No olvide digitar la variable Trans (Femenino). Digite cero si no tiene.",IF((X168)&gt;$D168," * La variable Trans (Femenino) no puede ser mayor al Total Hombres.",""))</f>
        <v/>
      </c>
      <c r="CK168" s="30">
        <f>IF(AND(C168&gt;0,R168=""),1,IF(R168&gt;C168,1,0))</f>
        <v>0</v>
      </c>
      <c r="CL168" s="30">
        <f>IF(AND(C168&gt;0,S168=""),1,IF(S168&gt;C168,1,0))</f>
        <v>0</v>
      </c>
      <c r="CM168" s="30">
        <f>IF(AND(C168&gt;0,T168=""),1,IF(T168&gt;C168,1,0))</f>
        <v>0</v>
      </c>
      <c r="CN168" s="30">
        <f>IF(AND(C168&gt;0,U168=""),1,IF(U168&gt;C168,1,0))</f>
        <v>0</v>
      </c>
      <c r="CO168" s="30">
        <f>IF(AND(C168&gt;0,V168=""),1,IF(V168&gt;C168,1,0))</f>
        <v>0</v>
      </c>
      <c r="CP168" s="30">
        <f>IF(AND(E168&gt;0,OR(W168="")),1,IF((W168)&gt;E168,1,0))</f>
        <v>0</v>
      </c>
      <c r="CQ168" s="30">
        <f>IF(AND(D168&gt;0,OR(X168="")),1,IF((X168)&gt;D168,1,0))</f>
        <v>0</v>
      </c>
    </row>
    <row r="169" spans="1:95" ht="18" customHeight="1" x14ac:dyDescent="0.25">
      <c r="A169" s="103" t="s">
        <v>205</v>
      </c>
      <c r="B169" s="574"/>
      <c r="C169" s="574"/>
      <c r="D169" s="574"/>
    </row>
    <row r="170" spans="1:95" x14ac:dyDescent="0.25">
      <c r="A170" s="772" t="s">
        <v>104</v>
      </c>
      <c r="B170" s="772" t="s">
        <v>105</v>
      </c>
      <c r="C170" s="846" t="s">
        <v>206</v>
      </c>
      <c r="D170" s="853" t="s">
        <v>207</v>
      </c>
    </row>
    <row r="171" spans="1:95" ht="18.75" customHeight="1" x14ac:dyDescent="0.25">
      <c r="A171" s="1029"/>
      <c r="B171" s="1029"/>
      <c r="C171" s="1095"/>
      <c r="D171" s="854"/>
    </row>
    <row r="172" spans="1:95" x14ac:dyDescent="0.25">
      <c r="A172" s="333" t="s">
        <v>108</v>
      </c>
      <c r="B172" s="228"/>
      <c r="C172" s="229"/>
      <c r="D172" s="230"/>
    </row>
    <row r="173" spans="1:95" x14ac:dyDescent="0.25">
      <c r="A173" s="334" t="s">
        <v>208</v>
      </c>
      <c r="B173" s="231"/>
      <c r="C173" s="232"/>
      <c r="D173" s="233"/>
    </row>
    <row r="174" spans="1:95" x14ac:dyDescent="0.25">
      <c r="A174" s="335" t="s">
        <v>209</v>
      </c>
      <c r="B174" s="238"/>
      <c r="C174" s="239"/>
      <c r="D174" s="240"/>
    </row>
    <row r="175" spans="1:95" ht="18" customHeight="1" x14ac:dyDescent="0.25">
      <c r="A175" s="103" t="s">
        <v>210</v>
      </c>
    </row>
    <row r="176" spans="1:95" x14ac:dyDescent="0.25">
      <c r="A176" s="752" t="s">
        <v>211</v>
      </c>
      <c r="B176" s="755" t="s">
        <v>191</v>
      </c>
      <c r="C176" s="756"/>
      <c r="D176" s="757"/>
      <c r="E176" s="761" t="s">
        <v>6</v>
      </c>
      <c r="F176" s="762"/>
      <c r="G176" s="762"/>
      <c r="H176" s="762"/>
      <c r="I176" s="762"/>
      <c r="J176" s="762"/>
      <c r="K176" s="762"/>
      <c r="L176" s="336"/>
      <c r="M176" s="764" t="s">
        <v>212</v>
      </c>
      <c r="N176" s="757" t="s">
        <v>213</v>
      </c>
    </row>
    <row r="177" spans="1:14" x14ac:dyDescent="0.25">
      <c r="A177" s="753"/>
      <c r="B177" s="1026"/>
      <c r="C177" s="994"/>
      <c r="D177" s="1073"/>
      <c r="E177" s="761" t="s">
        <v>214</v>
      </c>
      <c r="F177" s="775"/>
      <c r="G177" s="761" t="s">
        <v>215</v>
      </c>
      <c r="H177" s="775"/>
      <c r="I177" s="761" t="s">
        <v>216</v>
      </c>
      <c r="J177" s="775"/>
      <c r="K177" s="761" t="s">
        <v>201</v>
      </c>
      <c r="L177" s="762"/>
      <c r="M177" s="765"/>
      <c r="N177" s="779"/>
    </row>
    <row r="178" spans="1:14" x14ac:dyDescent="0.25">
      <c r="A178" s="1025"/>
      <c r="B178" s="12" t="s">
        <v>34</v>
      </c>
      <c r="C178" s="337" t="s">
        <v>35</v>
      </c>
      <c r="D178" s="14" t="s">
        <v>36</v>
      </c>
      <c r="E178" s="15" t="s">
        <v>35</v>
      </c>
      <c r="F178" s="107" t="s">
        <v>36</v>
      </c>
      <c r="G178" s="15" t="s">
        <v>35</v>
      </c>
      <c r="H178" s="107" t="s">
        <v>36</v>
      </c>
      <c r="I178" s="15" t="s">
        <v>35</v>
      </c>
      <c r="J178" s="107" t="s">
        <v>36</v>
      </c>
      <c r="K178" s="15" t="s">
        <v>35</v>
      </c>
      <c r="L178" s="108" t="s">
        <v>36</v>
      </c>
      <c r="M178" s="766"/>
      <c r="N178" s="1073"/>
    </row>
    <row r="179" spans="1:14" x14ac:dyDescent="0.25">
      <c r="A179" s="333" t="s">
        <v>217</v>
      </c>
      <c r="B179" s="18">
        <f>SUM(C179:D179)</f>
        <v>0</v>
      </c>
      <c r="C179" s="19">
        <f>SUM(E179+G179+I179+K179)</f>
        <v>0</v>
      </c>
      <c r="D179" s="20">
        <f>SUM(F179+H179+J179+L179)</f>
        <v>0</v>
      </c>
      <c r="E179" s="21"/>
      <c r="F179" s="28"/>
      <c r="G179" s="21"/>
      <c r="H179" s="28"/>
      <c r="I179" s="21"/>
      <c r="J179" s="28"/>
      <c r="K179" s="21"/>
      <c r="L179" s="162"/>
      <c r="M179" s="338"/>
      <c r="N179" s="230"/>
    </row>
    <row r="180" spans="1:14" x14ac:dyDescent="0.25">
      <c r="A180" s="674" t="s">
        <v>218</v>
      </c>
      <c r="B180" s="186">
        <f t="shared" ref="B180" si="79">SUM(C180:D180)</f>
        <v>0</v>
      </c>
      <c r="C180" s="33">
        <f>SUM(E180+G180+I180+K180)</f>
        <v>0</v>
      </c>
      <c r="D180" s="34">
        <f>SUM(F180+H180+J180+L180)</f>
        <v>0</v>
      </c>
      <c r="E180" s="35"/>
      <c r="F180" s="42"/>
      <c r="G180" s="35"/>
      <c r="H180" s="42"/>
      <c r="I180" s="35"/>
      <c r="J180" s="42"/>
      <c r="K180" s="35"/>
      <c r="L180" s="99"/>
      <c r="M180" s="339"/>
      <c r="N180" s="233"/>
    </row>
    <row r="181" spans="1:14" x14ac:dyDescent="0.25">
      <c r="A181" s="670" t="s">
        <v>48</v>
      </c>
      <c r="B181" s="56">
        <f>SUM(B179:B180)</f>
        <v>0</v>
      </c>
      <c r="C181" s="57">
        <f t="shared" ref="C181:N181" si="80">SUM(C179:C180)</f>
        <v>0</v>
      </c>
      <c r="D181" s="341">
        <f t="shared" si="80"/>
        <v>0</v>
      </c>
      <c r="E181" s="56">
        <f>SUM(E179:E180)</f>
        <v>0</v>
      </c>
      <c r="F181" s="341">
        <f t="shared" si="80"/>
        <v>0</v>
      </c>
      <c r="G181" s="56">
        <f t="shared" si="80"/>
        <v>0</v>
      </c>
      <c r="H181" s="341">
        <f t="shared" si="80"/>
        <v>0</v>
      </c>
      <c r="I181" s="56">
        <f t="shared" si="80"/>
        <v>0</v>
      </c>
      <c r="J181" s="341">
        <f t="shared" si="80"/>
        <v>0</v>
      </c>
      <c r="K181" s="56">
        <f t="shared" si="80"/>
        <v>0</v>
      </c>
      <c r="L181" s="341">
        <f t="shared" si="80"/>
        <v>0</v>
      </c>
      <c r="M181" s="342">
        <f t="shared" si="80"/>
        <v>0</v>
      </c>
      <c r="N181" s="58">
        <f t="shared" si="80"/>
        <v>0</v>
      </c>
    </row>
    <row r="205" spans="1:2" ht="48.75" hidden="1" customHeight="1" x14ac:dyDescent="0.25">
      <c r="A205" s="343">
        <f>SUM(C12:C21,C23:C26,B30:B32,E30:E32,B36:B38,E36:E38,C41:C44,C49:C50,C55:C76,B80:I83,B86:D93,B97:F101,B106:F108,B114:B116,B120:E120,B124:B126,B130,C135:C138,B143:B150,B154:C155,C160:C168,B172:D174,B179:B181)</f>
        <v>1359</v>
      </c>
      <c r="B205" s="344">
        <f>SUM(CK12:CS168)</f>
        <v>0</v>
      </c>
    </row>
  </sheetData>
  <mergeCells count="228">
    <mergeCell ref="A176:A178"/>
    <mergeCell ref="B176:D177"/>
    <mergeCell ref="E176:K176"/>
    <mergeCell ref="M176:M178"/>
    <mergeCell ref="N176:N178"/>
    <mergeCell ref="E177:F177"/>
    <mergeCell ref="G177:H177"/>
    <mergeCell ref="I177:J177"/>
    <mergeCell ref="K177:L177"/>
    <mergeCell ref="A160:A162"/>
    <mergeCell ref="A164:A166"/>
    <mergeCell ref="A168:B168"/>
    <mergeCell ref="A170:A171"/>
    <mergeCell ref="B170:B171"/>
    <mergeCell ref="C170:C171"/>
    <mergeCell ref="U157:U159"/>
    <mergeCell ref="V157:V159"/>
    <mergeCell ref="W157:X157"/>
    <mergeCell ref="F158:G158"/>
    <mergeCell ref="H158:I158"/>
    <mergeCell ref="J158:K158"/>
    <mergeCell ref="L158:M158"/>
    <mergeCell ref="W158:W159"/>
    <mergeCell ref="X158:X159"/>
    <mergeCell ref="O157:O159"/>
    <mergeCell ref="P157:P159"/>
    <mergeCell ref="Q157:Q159"/>
    <mergeCell ref="R157:R159"/>
    <mergeCell ref="S157:S159"/>
    <mergeCell ref="T157:T159"/>
    <mergeCell ref="D170:D171"/>
    <mergeCell ref="AP132:AP134"/>
    <mergeCell ref="AQ132:AQ134"/>
    <mergeCell ref="AR132:AR134"/>
    <mergeCell ref="AN132:AN134"/>
    <mergeCell ref="AO132:AO134"/>
    <mergeCell ref="A156:E156"/>
    <mergeCell ref="A157:A159"/>
    <mergeCell ref="B157:B159"/>
    <mergeCell ref="C157:E158"/>
    <mergeCell ref="F157:M157"/>
    <mergeCell ref="N157:N159"/>
    <mergeCell ref="A135:A138"/>
    <mergeCell ref="A140:A142"/>
    <mergeCell ref="B140:F140"/>
    <mergeCell ref="G140:G142"/>
    <mergeCell ref="H140:I141"/>
    <mergeCell ref="B141:B142"/>
    <mergeCell ref="C141:F141"/>
    <mergeCell ref="F133:G133"/>
    <mergeCell ref="H133:I133"/>
    <mergeCell ref="J133:K133"/>
    <mergeCell ref="L133:M133"/>
    <mergeCell ref="N133:O133"/>
    <mergeCell ref="P133:Q133"/>
    <mergeCell ref="R133:S133"/>
    <mergeCell ref="A132:A134"/>
    <mergeCell ref="B132:B134"/>
    <mergeCell ref="C132:E133"/>
    <mergeCell ref="F132:AM132"/>
    <mergeCell ref="T133:U133"/>
    <mergeCell ref="V133:W133"/>
    <mergeCell ref="X133:Y133"/>
    <mergeCell ref="Z133:AA133"/>
    <mergeCell ref="AB133:AC133"/>
    <mergeCell ref="AD133:AE133"/>
    <mergeCell ref="AF133:AG133"/>
    <mergeCell ref="AH133:AI133"/>
    <mergeCell ref="AJ133:AK133"/>
    <mergeCell ref="AL133:AM133"/>
    <mergeCell ref="G122:H122"/>
    <mergeCell ref="I122:J122"/>
    <mergeCell ref="A128:A129"/>
    <mergeCell ref="B128:B129"/>
    <mergeCell ref="C128:D128"/>
    <mergeCell ref="E128:F128"/>
    <mergeCell ref="G128:I128"/>
    <mergeCell ref="A118:A119"/>
    <mergeCell ref="B118:D118"/>
    <mergeCell ref="E118:E119"/>
    <mergeCell ref="A122:A123"/>
    <mergeCell ref="B122:D122"/>
    <mergeCell ref="E122:F122"/>
    <mergeCell ref="A111:A113"/>
    <mergeCell ref="B111:D112"/>
    <mergeCell ref="E111:M111"/>
    <mergeCell ref="O111:O113"/>
    <mergeCell ref="P111:P113"/>
    <mergeCell ref="E112:F112"/>
    <mergeCell ref="G112:H112"/>
    <mergeCell ref="I112:J112"/>
    <mergeCell ref="K112:L112"/>
    <mergeCell ref="M112:N112"/>
    <mergeCell ref="A104:A105"/>
    <mergeCell ref="B104:B105"/>
    <mergeCell ref="C104:C105"/>
    <mergeCell ref="D104:D105"/>
    <mergeCell ref="E104:E105"/>
    <mergeCell ref="F104:F105"/>
    <mergeCell ref="B78:C78"/>
    <mergeCell ref="D78:E78"/>
    <mergeCell ref="F78:G78"/>
    <mergeCell ref="H78:I78"/>
    <mergeCell ref="A95:A96"/>
    <mergeCell ref="B95:B96"/>
    <mergeCell ref="C95:C96"/>
    <mergeCell ref="D95:D96"/>
    <mergeCell ref="E95:F95"/>
    <mergeCell ref="A61:A62"/>
    <mergeCell ref="A63:A66"/>
    <mergeCell ref="A67:A68"/>
    <mergeCell ref="A69:A70"/>
    <mergeCell ref="A71:A76"/>
    <mergeCell ref="A78:A79"/>
    <mergeCell ref="A55:A60"/>
    <mergeCell ref="AL52:AL54"/>
    <mergeCell ref="AM52:AM54"/>
    <mergeCell ref="F53:G53"/>
    <mergeCell ref="H53:I53"/>
    <mergeCell ref="J53:K53"/>
    <mergeCell ref="L53:M53"/>
    <mergeCell ref="N53:O53"/>
    <mergeCell ref="P53:Q53"/>
    <mergeCell ref="R53:S53"/>
    <mergeCell ref="T53:U53"/>
    <mergeCell ref="A51:M51"/>
    <mergeCell ref="A52:B54"/>
    <mergeCell ref="C52:E53"/>
    <mergeCell ref="F52:AK52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N46:AN48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AF47:AG47"/>
    <mergeCell ref="AH47:AI47"/>
    <mergeCell ref="AJ47:AK47"/>
    <mergeCell ref="A43:A44"/>
    <mergeCell ref="A46:B48"/>
    <mergeCell ref="C46:E47"/>
    <mergeCell ref="F46:AK46"/>
    <mergeCell ref="AL46:AL48"/>
    <mergeCell ref="AM46:AM48"/>
    <mergeCell ref="X47:Y47"/>
    <mergeCell ref="Z47:AA47"/>
    <mergeCell ref="AB47:AC47"/>
    <mergeCell ref="AD47:AE47"/>
    <mergeCell ref="A34:A35"/>
    <mergeCell ref="B34:B35"/>
    <mergeCell ref="C34:D34"/>
    <mergeCell ref="E34:G34"/>
    <mergeCell ref="H34:M34"/>
    <mergeCell ref="A41:A42"/>
    <mergeCell ref="AP28:AP29"/>
    <mergeCell ref="AQ28:AQ29"/>
    <mergeCell ref="AR28:AR29"/>
    <mergeCell ref="R28:S28"/>
    <mergeCell ref="T28:U28"/>
    <mergeCell ref="V28:W28"/>
    <mergeCell ref="X28:Y28"/>
    <mergeCell ref="Z28:AA28"/>
    <mergeCell ref="AB28:AC28"/>
    <mergeCell ref="E28:G28"/>
    <mergeCell ref="H28:I28"/>
    <mergeCell ref="J28:K28"/>
    <mergeCell ref="L28:M28"/>
    <mergeCell ref="N28:O28"/>
    <mergeCell ref="P28:Q28"/>
    <mergeCell ref="AS28:AS29"/>
    <mergeCell ref="AT28:AT29"/>
    <mergeCell ref="AU28:AU29"/>
    <mergeCell ref="AD28:AE28"/>
    <mergeCell ref="AF28:AG28"/>
    <mergeCell ref="AH28:AI28"/>
    <mergeCell ref="AJ28:AK28"/>
    <mergeCell ref="AL28:AM28"/>
    <mergeCell ref="AN28:AO28"/>
    <mergeCell ref="A12:A22"/>
    <mergeCell ref="A23:B23"/>
    <mergeCell ref="A25:A26"/>
    <mergeCell ref="A28:A29"/>
    <mergeCell ref="B28:B29"/>
    <mergeCell ref="C28:D28"/>
    <mergeCell ref="AF10:AG10"/>
    <mergeCell ref="AH10:AI10"/>
    <mergeCell ref="AJ10:AK10"/>
    <mergeCell ref="AT10:AT11"/>
    <mergeCell ref="AU10:AU11"/>
    <mergeCell ref="AV9:AV11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O9:AO11"/>
    <mergeCell ref="AP9:AP11"/>
    <mergeCell ref="AQ9:AQ11"/>
    <mergeCell ref="AR9:AR11"/>
    <mergeCell ref="AS9:AS11"/>
    <mergeCell ref="AT9:AU9"/>
    <mergeCell ref="A6:W6"/>
    <mergeCell ref="A9:A11"/>
    <mergeCell ref="B9:B11"/>
    <mergeCell ref="C9:E10"/>
    <mergeCell ref="F9:AM9"/>
    <mergeCell ref="AN9:AN11"/>
    <mergeCell ref="X10:Y10"/>
    <mergeCell ref="Z10:AA10"/>
    <mergeCell ref="AB10:AC10"/>
    <mergeCell ref="AD10:AE10"/>
    <mergeCell ref="AL10:AM10"/>
  </mergeCells>
  <dataValidations count="4">
    <dataValidation type="whole" allowBlank="1" showInputMessage="1" showErrorMessage="1" sqref="B80:I83" xr:uid="{F9F0B730-8D1F-46B4-A894-2B29E29F4ADA}">
      <formula1>0</formula1>
      <formula2>9.99999999999999E+38</formula2>
    </dataValidation>
    <dataValidation type="whole" allowBlank="1" showInputMessage="1" showErrorMessage="1" sqref="F55:AM76" xr:uid="{758B44BC-6C89-4713-937D-C271531A4FD9}">
      <formula1>0</formula1>
      <formula2>9.99999999999999E+36</formula2>
    </dataValidation>
    <dataValidation type="whole" operator="greaterThanOrEqual" allowBlank="1" showInputMessage="1" showErrorMessage="1" sqref="B172:D174 B97:F101 B86:D93 B106:F108 E114:P116 B120:E120 E124:J126 C130:I130 F135:AR137 C143:I150 C41:C44 F49:AN50 B154:C155 F168:X168 F12:AV26 C30:AU31 C36:M37 F160:X162 F164:X166 E179:N180" xr:uid="{AFAD8B99-74F8-48AC-8AA2-6D18E46261FA}">
      <formula1>0</formula1>
    </dataValidation>
    <dataValidation type="whole" allowBlank="1" showInputMessage="1" showErrorMessage="1" sqref="F156:AS156 S157" xr:uid="{077FB05A-C929-4C66-9438-0B611DDAE429}">
      <formula1>0</formula1>
      <formula2>1E+30</formula2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S205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8.140625" customWidth="1"/>
    <col min="2" max="2" width="32.140625" customWidth="1"/>
    <col min="3" max="4" width="18.85546875" customWidth="1"/>
    <col min="5" max="5" width="17.140625" customWidth="1"/>
    <col min="6" max="6" width="13.85546875" customWidth="1"/>
    <col min="7" max="7" width="14.140625" customWidth="1"/>
    <col min="8" max="8" width="13.42578125" customWidth="1"/>
    <col min="9" max="9" width="13.28515625" customWidth="1"/>
    <col min="10" max="10" width="12.28515625" customWidth="1"/>
    <col min="11" max="11" width="13.42578125" customWidth="1"/>
    <col min="12" max="13" width="12" customWidth="1"/>
    <col min="18" max="45" width="11.42578125" customWidth="1"/>
    <col min="46" max="46" width="11" customWidth="1"/>
    <col min="47" max="78" width="11.42578125" customWidth="1"/>
    <col min="79" max="91" width="11.42578125" hidden="1" customWidth="1"/>
    <col min="92" max="95" width="12.140625" hidden="1" customWidth="1"/>
    <col min="96" max="96" width="12.28515625" hidden="1" customWidth="1"/>
    <col min="97" max="97" width="11.42578125" hidden="1" customWidth="1"/>
    <col min="98" max="148" width="11.42578125" customWidth="1"/>
  </cols>
  <sheetData>
    <row r="1" spans="1:97" x14ac:dyDescent="0.25">
      <c r="A1" s="1" t="s">
        <v>0</v>
      </c>
    </row>
    <row r="2" spans="1:97" x14ac:dyDescent="0.25">
      <c r="A2" s="1" t="str">
        <f>CONCATENATE("COMUNA: ",[12]NOMBRE!B2, " (",[12]NOMBRE!C2,[12]NOMBRE!D2,[12]NOMBRE!E2,[12]NOMBRE!F2,[12]NOMBRE!G2,")")</f>
        <v>COMUNA: LINARES (07401)</v>
      </c>
    </row>
    <row r="3" spans="1:97" x14ac:dyDescent="0.25">
      <c r="A3" s="1" t="str">
        <f>CONCATENATE("ESTABLECIMIENTO/ESTRATEGIA: ", [12]NOMBRE!B3, " (",[12]NOMBRE!C3,[12]NOMBRE!D3,[12]NOMBRE!E3,[12]NOMBRE!F3,[12]NOMBRE!G3,[12]NOMBRE!H3,")")</f>
        <v>ESTABLECIMIENTO/ESTRATEGIA: HOSPITAL PRESIDENTE CARLOS IBAÑEZ DEL CAMPO (116108)</v>
      </c>
    </row>
    <row r="4" spans="1:97" x14ac:dyDescent="0.25">
      <c r="A4" s="1" t="str">
        <f>CONCATENATE("MES: ",[12]NOMBRE!B6, " (",[12]NOMBRE!C6,[12]NOMBRE!D6,")")</f>
        <v>MES: NOVIEMBRE (11)</v>
      </c>
    </row>
    <row r="5" spans="1:97" x14ac:dyDescent="0.25">
      <c r="A5" s="1" t="str">
        <f>CONCATENATE("AÑO: ",[12]NOMBRE!B7)</f>
        <v>AÑO: 2025</v>
      </c>
    </row>
    <row r="6" spans="1:97" s="4" customFormat="1" ht="18" customHeight="1" x14ac:dyDescent="0.2">
      <c r="A6" s="751" t="s">
        <v>1</v>
      </c>
      <c r="B6" s="751"/>
      <c r="C6" s="751"/>
      <c r="D6" s="751"/>
      <c r="E6" s="751"/>
      <c r="F6" s="751"/>
      <c r="G6" s="751"/>
      <c r="H6" s="751"/>
      <c r="I6" s="751"/>
      <c r="J6" s="751"/>
      <c r="K6" s="751"/>
      <c r="L6" s="751"/>
      <c r="M6" s="751"/>
      <c r="N6" s="751"/>
      <c r="O6" s="751"/>
      <c r="P6" s="751"/>
      <c r="Q6" s="751"/>
      <c r="R6" s="751"/>
      <c r="S6" s="751"/>
      <c r="T6" s="751"/>
      <c r="U6" s="751"/>
      <c r="V6" s="751"/>
      <c r="W6" s="75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3"/>
      <c r="AR6" s="3"/>
      <c r="AS6" s="3"/>
      <c r="AT6" s="3"/>
      <c r="AU6" s="3"/>
    </row>
    <row r="8" spans="1:97" s="11" customFormat="1" ht="18" customHeight="1" x14ac:dyDescent="0.2">
      <c r="A8" s="5" t="s">
        <v>2</v>
      </c>
      <c r="B8" s="6"/>
      <c r="C8" s="6"/>
      <c r="D8" s="6"/>
      <c r="E8" s="6"/>
      <c r="F8" s="6"/>
      <c r="G8" s="6"/>
      <c r="H8" s="6"/>
      <c r="I8" s="6"/>
      <c r="J8" s="6"/>
      <c r="K8" s="7"/>
      <c r="L8" s="6"/>
      <c r="M8" s="6"/>
      <c r="N8" s="6"/>
      <c r="O8" s="8"/>
      <c r="P8" s="8"/>
      <c r="Q8" s="8"/>
      <c r="R8" s="8"/>
      <c r="S8" s="8"/>
      <c r="T8" s="8"/>
      <c r="U8" s="8"/>
      <c r="V8" s="7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9"/>
      <c r="AQ8" s="9"/>
      <c r="AR8" s="9"/>
      <c r="AS8" s="9"/>
      <c r="AT8" s="9"/>
      <c r="AU8" s="9"/>
      <c r="AV8" s="10"/>
    </row>
    <row r="9" spans="1:97" ht="15" customHeight="1" x14ac:dyDescent="0.25">
      <c r="A9" s="752" t="s">
        <v>3</v>
      </c>
      <c r="B9" s="752" t="s">
        <v>4</v>
      </c>
      <c r="C9" s="755" t="s">
        <v>5</v>
      </c>
      <c r="D9" s="756"/>
      <c r="E9" s="757"/>
      <c r="F9" s="761" t="s">
        <v>6</v>
      </c>
      <c r="G9" s="762"/>
      <c r="H9" s="762"/>
      <c r="I9" s="762"/>
      <c r="J9" s="762"/>
      <c r="K9" s="762"/>
      <c r="L9" s="762"/>
      <c r="M9" s="762"/>
      <c r="N9" s="762"/>
      <c r="O9" s="762"/>
      <c r="P9" s="762"/>
      <c r="Q9" s="762"/>
      <c r="R9" s="762"/>
      <c r="S9" s="762"/>
      <c r="T9" s="762"/>
      <c r="U9" s="762"/>
      <c r="V9" s="762"/>
      <c r="W9" s="762"/>
      <c r="X9" s="762"/>
      <c r="Y9" s="762"/>
      <c r="Z9" s="762"/>
      <c r="AA9" s="762"/>
      <c r="AB9" s="762"/>
      <c r="AC9" s="762"/>
      <c r="AD9" s="762"/>
      <c r="AE9" s="762"/>
      <c r="AF9" s="762"/>
      <c r="AG9" s="762"/>
      <c r="AH9" s="762"/>
      <c r="AI9" s="762"/>
      <c r="AJ9" s="762"/>
      <c r="AK9" s="762"/>
      <c r="AL9" s="762"/>
      <c r="AM9" s="763"/>
      <c r="AN9" s="764" t="s">
        <v>7</v>
      </c>
      <c r="AO9" s="776" t="s">
        <v>8</v>
      </c>
      <c r="AP9" s="776" t="s">
        <v>9</v>
      </c>
      <c r="AQ9" s="757" t="s">
        <v>10</v>
      </c>
      <c r="AR9" s="780" t="s">
        <v>11</v>
      </c>
      <c r="AS9" s="757" t="s">
        <v>12</v>
      </c>
      <c r="AT9" s="783" t="s">
        <v>13</v>
      </c>
      <c r="AU9" s="784"/>
      <c r="AV9" s="772" t="s">
        <v>14</v>
      </c>
    </row>
    <row r="10" spans="1:97" x14ac:dyDescent="0.25">
      <c r="A10" s="753"/>
      <c r="B10" s="753"/>
      <c r="C10" s="1042"/>
      <c r="D10" s="1043"/>
      <c r="E10" s="1044"/>
      <c r="F10" s="761" t="s">
        <v>15</v>
      </c>
      <c r="G10" s="775"/>
      <c r="H10" s="761" t="s">
        <v>16</v>
      </c>
      <c r="I10" s="775"/>
      <c r="J10" s="761" t="s">
        <v>17</v>
      </c>
      <c r="K10" s="775"/>
      <c r="L10" s="761" t="s">
        <v>18</v>
      </c>
      <c r="M10" s="775"/>
      <c r="N10" s="761" t="s">
        <v>19</v>
      </c>
      <c r="O10" s="775"/>
      <c r="P10" s="767" t="s">
        <v>20</v>
      </c>
      <c r="Q10" s="768"/>
      <c r="R10" s="767" t="s">
        <v>21</v>
      </c>
      <c r="S10" s="768"/>
      <c r="T10" s="767" t="s">
        <v>22</v>
      </c>
      <c r="U10" s="768"/>
      <c r="V10" s="767" t="s">
        <v>23</v>
      </c>
      <c r="W10" s="768"/>
      <c r="X10" s="767" t="s">
        <v>24</v>
      </c>
      <c r="Y10" s="768"/>
      <c r="Z10" s="767" t="s">
        <v>25</v>
      </c>
      <c r="AA10" s="768"/>
      <c r="AB10" s="767" t="s">
        <v>26</v>
      </c>
      <c r="AC10" s="768"/>
      <c r="AD10" s="767" t="s">
        <v>27</v>
      </c>
      <c r="AE10" s="768"/>
      <c r="AF10" s="767" t="s">
        <v>28</v>
      </c>
      <c r="AG10" s="768"/>
      <c r="AH10" s="767" t="s">
        <v>29</v>
      </c>
      <c r="AI10" s="768"/>
      <c r="AJ10" s="767" t="s">
        <v>30</v>
      </c>
      <c r="AK10" s="768"/>
      <c r="AL10" s="767" t="s">
        <v>31</v>
      </c>
      <c r="AM10" s="769"/>
      <c r="AN10" s="765"/>
      <c r="AO10" s="777"/>
      <c r="AP10" s="777"/>
      <c r="AQ10" s="779"/>
      <c r="AR10" s="781"/>
      <c r="AS10" s="779"/>
      <c r="AT10" s="770" t="s">
        <v>32</v>
      </c>
      <c r="AU10" s="771" t="s">
        <v>33</v>
      </c>
      <c r="AV10" s="773"/>
    </row>
    <row r="11" spans="1:97" ht="19.5" customHeight="1" x14ac:dyDescent="0.25">
      <c r="A11" s="1041"/>
      <c r="B11" s="1041"/>
      <c r="C11" s="12" t="s">
        <v>34</v>
      </c>
      <c r="D11" s="13" t="s">
        <v>35</v>
      </c>
      <c r="E11" s="14" t="s">
        <v>36</v>
      </c>
      <c r="F11" s="15" t="s">
        <v>35</v>
      </c>
      <c r="G11" s="14" t="s">
        <v>36</v>
      </c>
      <c r="H11" s="15" t="s">
        <v>35</v>
      </c>
      <c r="I11" s="14" t="s">
        <v>36</v>
      </c>
      <c r="J11" s="15" t="s">
        <v>35</v>
      </c>
      <c r="K11" s="14" t="s">
        <v>36</v>
      </c>
      <c r="L11" s="15" t="s">
        <v>35</v>
      </c>
      <c r="M11" s="14" t="s">
        <v>36</v>
      </c>
      <c r="N11" s="15" t="s">
        <v>35</v>
      </c>
      <c r="O11" s="14" t="s">
        <v>36</v>
      </c>
      <c r="P11" s="15" t="s">
        <v>35</v>
      </c>
      <c r="Q11" s="14" t="s">
        <v>36</v>
      </c>
      <c r="R11" s="15" t="s">
        <v>35</v>
      </c>
      <c r="S11" s="14" t="s">
        <v>36</v>
      </c>
      <c r="T11" s="15" t="s">
        <v>35</v>
      </c>
      <c r="U11" s="14" t="s">
        <v>36</v>
      </c>
      <c r="V11" s="15" t="s">
        <v>35</v>
      </c>
      <c r="W11" s="14" t="s">
        <v>36</v>
      </c>
      <c r="X11" s="15" t="s">
        <v>35</v>
      </c>
      <c r="Y11" s="14" t="s">
        <v>36</v>
      </c>
      <c r="Z11" s="15" t="s">
        <v>35</v>
      </c>
      <c r="AA11" s="14" t="s">
        <v>36</v>
      </c>
      <c r="AB11" s="15" t="s">
        <v>35</v>
      </c>
      <c r="AC11" s="14" t="s">
        <v>36</v>
      </c>
      <c r="AD11" s="15" t="s">
        <v>35</v>
      </c>
      <c r="AE11" s="14" t="s">
        <v>36</v>
      </c>
      <c r="AF11" s="15" t="s">
        <v>35</v>
      </c>
      <c r="AG11" s="14" t="s">
        <v>36</v>
      </c>
      <c r="AH11" s="15" t="s">
        <v>35</v>
      </c>
      <c r="AI11" s="14" t="s">
        <v>36</v>
      </c>
      <c r="AJ11" s="15" t="s">
        <v>35</v>
      </c>
      <c r="AK11" s="14" t="s">
        <v>36</v>
      </c>
      <c r="AL11" s="15" t="s">
        <v>35</v>
      </c>
      <c r="AM11" s="16" t="s">
        <v>36</v>
      </c>
      <c r="AN11" s="766"/>
      <c r="AO11" s="778"/>
      <c r="AP11" s="778"/>
      <c r="AQ11" s="1044"/>
      <c r="AR11" s="1097"/>
      <c r="AS11" s="1044"/>
      <c r="AT11" s="770"/>
      <c r="AU11" s="771"/>
      <c r="AV11" s="1045"/>
    </row>
    <row r="12" spans="1:97" ht="15" customHeight="1" x14ac:dyDescent="0.25">
      <c r="A12" s="785" t="s">
        <v>37</v>
      </c>
      <c r="B12" s="17" t="s">
        <v>38</v>
      </c>
      <c r="C12" s="18">
        <f>SUM(D12+E12)</f>
        <v>0</v>
      </c>
      <c r="D12" s="19">
        <f>SUM(F12+H12+J12+L12+N12+P12+R12+T12+V12+X12+Z12+AB12+AD12+AF12+AH12+AJ12+AL12)</f>
        <v>0</v>
      </c>
      <c r="E12" s="20">
        <f>SUM(G12+I12+K12+M12+O12+Q12+S12+U12+W12+Y12+AA12+AC12+AE12+AG12+AI12+AK12+AM12)</f>
        <v>0</v>
      </c>
      <c r="F12" s="21"/>
      <c r="G12" s="22"/>
      <c r="H12" s="21"/>
      <c r="I12" s="22"/>
      <c r="J12" s="21"/>
      <c r="K12" s="23"/>
      <c r="L12" s="21"/>
      <c r="M12" s="23"/>
      <c r="N12" s="21"/>
      <c r="O12" s="23"/>
      <c r="P12" s="21"/>
      <c r="Q12" s="23"/>
      <c r="R12" s="21"/>
      <c r="S12" s="23"/>
      <c r="T12" s="21"/>
      <c r="U12" s="23"/>
      <c r="V12" s="21"/>
      <c r="W12" s="23"/>
      <c r="X12" s="21"/>
      <c r="Y12" s="23"/>
      <c r="Z12" s="21"/>
      <c r="AA12" s="23"/>
      <c r="AB12" s="21"/>
      <c r="AC12" s="23"/>
      <c r="AD12" s="21"/>
      <c r="AE12" s="23"/>
      <c r="AF12" s="21"/>
      <c r="AG12" s="23"/>
      <c r="AH12" s="21"/>
      <c r="AI12" s="23"/>
      <c r="AJ12" s="21"/>
      <c r="AK12" s="23"/>
      <c r="AL12" s="24"/>
      <c r="AM12" s="25"/>
      <c r="AN12" s="26">
        <v>0</v>
      </c>
      <c r="AO12" s="27"/>
      <c r="AP12" s="27"/>
      <c r="AQ12" s="22"/>
      <c r="AR12" s="28"/>
      <c r="AS12" s="22"/>
      <c r="AT12" s="21"/>
      <c r="AU12" s="23"/>
      <c r="AV12" s="22"/>
      <c r="AW12" t="str">
        <f>CA12&amp;CB12&amp;CC12&amp;CD12&amp;CE12&amp;CF12&amp;CG12&amp;CH12&amp;CI12</f>
        <v/>
      </c>
      <c r="CA12" s="29" t="str">
        <f>IF(AND($C12&gt;0,AN12="")," * No olvide digitar la variable Beneficiarios. Digite Cero si no tiene.",IF(AN12&gt;$C12," * La variable Beneficiarios No puede ser mayor al Total Ambos Sexos.",""))</f>
        <v/>
      </c>
      <c r="CB12" s="29" t="str">
        <f>IF(AND($C12&gt;0,AO12="")," * No olvide digitar la variable Niños, Niñas, adolescentes y Jóvenes SENAME. Digite Cero si no tiene.",IF(AO12&gt;$C12," * La variable Niños, Niñas, adolescentes y Jóvenes SENAME No puede ser mayor al Total Ambos Sexos.",""))</f>
        <v/>
      </c>
      <c r="CC12" s="29" t="str">
        <f>IF(AND($C12&gt;0,AP12="")," * No olvide digitar la variable Niños, Niñas, adolescentes y Jóvenes Mejor Niñez. Digite Cero si no tiene.",IF(AP12&gt;$C12," * La variable Niños, Niñas, adolescentes y Jóvenes Mejor Niñez No puede ser mayor al Total Ambos Sexos.",""))</f>
        <v/>
      </c>
      <c r="CD12" s="29" t="str">
        <f>IF(AND($C12&gt;0,AQ12="")," * No olvide digitar la variable Pueblos originarios. Digite Cero si no tiene.",IF(AQ12&gt;$C12," * La variable Pueblos Originarios No puede ser mayor al Total Ambos Sexos.",""))</f>
        <v/>
      </c>
      <c r="CE12" s="29" t="str">
        <f>IF(AND($C12&gt;0,AR12="")," * No olvide digitar la variable Migrantes. Digite Cero si no tiene.",IF(AR12&gt;$C12," * La variable Migrantes No puede ser mayor al Total Ambos Sexos.",""))</f>
        <v/>
      </c>
      <c r="CF12" s="29" t="str">
        <f>IF(AND($C12&gt;0,AS12="")," * No olvide digitar la variable Demencia. Digite Cero si no tiene.",IF(AS12&gt;$C12," * La variable Demencia No puede ser mayor al Total Ambos Sexos.",""))</f>
        <v/>
      </c>
      <c r="CG12" s="29" t="str">
        <f>IF(AND($E12&gt;0,OR(AT12=""))," * No olvide digitar la variable Trans (Masculino). Digite Cero si no tiene.",IF((AT12)&gt;$E12," * La variable Trans (Masculino) No puede ser mayor al Total Mujeres.",""))</f>
        <v/>
      </c>
      <c r="CH12" s="29" t="str">
        <f>IF(AND(D12&gt;0,OR(AU12=""))," * No olvide digitar la variable Trans (Femenino). Digite Cero si no tiene.",IF((AU12)&gt;D12," * La variable Trans (Femenino) No puede ser mayor al Total Hombres.",""))</f>
        <v/>
      </c>
      <c r="CI12" s="29" t="str">
        <f>IF(AND($C12&gt;0,AV12="")," * No olvide digitar la variable Cuidadores de personas con demencia. Digite Cero si no tiene.",IF(AV12&gt;$C12," * La variable Cuidadores de personas con demencia No puede ser mayor al Total Ambos Sexos.",""))</f>
        <v/>
      </c>
      <c r="CK12" s="30">
        <f t="shared" ref="CK12:CP12" si="0">IF(AND($C12&gt;0,AN12=""),1,IF(AN12&gt;$C12,1,0))</f>
        <v>0</v>
      </c>
      <c r="CL12" s="30">
        <f t="shared" si="0"/>
        <v>0</v>
      </c>
      <c r="CM12" s="30">
        <f t="shared" si="0"/>
        <v>0</v>
      </c>
      <c r="CN12" s="30">
        <f t="shared" si="0"/>
        <v>0</v>
      </c>
      <c r="CO12" s="30">
        <f t="shared" si="0"/>
        <v>0</v>
      </c>
      <c r="CP12" s="30">
        <f t="shared" si="0"/>
        <v>0</v>
      </c>
      <c r="CQ12" s="30">
        <f>IF(AND($E12&gt;0,OR(AT12="")),1,IF((AT12)&gt;$E12,1,0))</f>
        <v>0</v>
      </c>
      <c r="CR12" s="30">
        <f>IF(AND($D12&gt;0,OR(AU12="")),1,IF((AU12)&gt;$D12,1,0))</f>
        <v>0</v>
      </c>
      <c r="CS12" s="30">
        <f>IF(AND($C12&gt;0,AV12=""),1,IF(AV12&gt;$C12,1,0))</f>
        <v>0</v>
      </c>
    </row>
    <row r="13" spans="1:97" ht="15" customHeight="1" x14ac:dyDescent="0.25">
      <c r="A13" s="786"/>
      <c r="B13" s="31" t="s">
        <v>39</v>
      </c>
      <c r="C13" s="32">
        <f t="shared" ref="C13:C26" si="1">SUM(D13+E13)</f>
        <v>230</v>
      </c>
      <c r="D13" s="33">
        <f t="shared" ref="D13:E26" si="2">SUM(F13+H13+J13+L13+N13+P13+R13+T13+V13+X13+Z13+AB13+AD13+AF13+AH13+AJ13+AL13)</f>
        <v>55</v>
      </c>
      <c r="E13" s="34">
        <f t="shared" si="2"/>
        <v>175</v>
      </c>
      <c r="F13" s="35">
        <v>0</v>
      </c>
      <c r="G13" s="36">
        <v>0</v>
      </c>
      <c r="H13" s="35">
        <v>2</v>
      </c>
      <c r="I13" s="36">
        <v>3</v>
      </c>
      <c r="J13" s="35">
        <v>13</v>
      </c>
      <c r="K13" s="37">
        <v>64</v>
      </c>
      <c r="L13" s="35">
        <v>26</v>
      </c>
      <c r="M13" s="37">
        <v>92</v>
      </c>
      <c r="N13" s="35">
        <v>6</v>
      </c>
      <c r="O13" s="37">
        <v>2</v>
      </c>
      <c r="P13" s="35">
        <v>2</v>
      </c>
      <c r="Q13" s="37">
        <v>1</v>
      </c>
      <c r="R13" s="35">
        <v>1</v>
      </c>
      <c r="S13" s="37">
        <v>2</v>
      </c>
      <c r="T13" s="35">
        <v>1</v>
      </c>
      <c r="U13" s="37">
        <v>5</v>
      </c>
      <c r="V13" s="35">
        <v>4</v>
      </c>
      <c r="W13" s="37">
        <v>0</v>
      </c>
      <c r="X13" s="35">
        <v>0</v>
      </c>
      <c r="Y13" s="37">
        <v>2</v>
      </c>
      <c r="Z13" s="35">
        <v>0</v>
      </c>
      <c r="AA13" s="37">
        <v>2</v>
      </c>
      <c r="AB13" s="35">
        <v>0</v>
      </c>
      <c r="AC13" s="37">
        <v>0</v>
      </c>
      <c r="AD13" s="35">
        <v>0</v>
      </c>
      <c r="AE13" s="37">
        <v>1</v>
      </c>
      <c r="AF13" s="35">
        <v>0</v>
      </c>
      <c r="AG13" s="37">
        <v>0</v>
      </c>
      <c r="AH13" s="35">
        <v>0</v>
      </c>
      <c r="AI13" s="37">
        <v>1</v>
      </c>
      <c r="AJ13" s="35">
        <v>0</v>
      </c>
      <c r="AK13" s="37">
        <v>0</v>
      </c>
      <c r="AL13" s="38">
        <v>0</v>
      </c>
      <c r="AM13" s="39">
        <v>0</v>
      </c>
      <c r="AN13" s="40">
        <v>230</v>
      </c>
      <c r="AO13" s="41">
        <v>0</v>
      </c>
      <c r="AP13" s="41">
        <v>66</v>
      </c>
      <c r="AQ13" s="36">
        <v>64</v>
      </c>
      <c r="AR13" s="42">
        <v>1</v>
      </c>
      <c r="AS13" s="36">
        <v>0</v>
      </c>
      <c r="AT13" s="35">
        <v>0</v>
      </c>
      <c r="AU13" s="37">
        <v>0</v>
      </c>
      <c r="AV13" s="36">
        <v>0</v>
      </c>
      <c r="AW13" t="str">
        <f t="shared" ref="AW13:AW26" si="3">CA13&amp;CB13&amp;CC13&amp;CD13&amp;CE13&amp;CF13&amp;CG13&amp;CH13&amp;CI13</f>
        <v/>
      </c>
      <c r="CA13" s="29" t="str">
        <f t="shared" ref="CA13:CA21" si="4">IF(AND($C13&gt;0,AN13="")," * No olvide digitar la variable Beneficiarios. Digite Cero si no tiene.",IF(AN13&gt;$C13," * La variable Beneficiarios No puede ser mayor al Total Ambos Sexos.",""))</f>
        <v/>
      </c>
      <c r="CB13" s="29" t="str">
        <f t="shared" ref="CB13:CB21" si="5">IF(AND($C13&gt;0,AO13="")," * No olvide digitar la variable Niños, Niñas, adolescentes y Jóvenes SENAME. Digite Cero si no tiene.",IF(AO13&gt;$C13," * La variable Niños, Niñas, adolescentes y Jóvenes SENAME No puede ser mayor al Total Ambos Sexos.",""))</f>
        <v/>
      </c>
      <c r="CC13" s="29" t="str">
        <f t="shared" ref="CC13:CC21" si="6">IF(AND($C13&gt;0,AP13="")," * No olvide digitar la variable Niños, Niñas, adolescentes y Jóvenes Mejor Niñez. Digite Cero si no tiene.",IF(AP13&gt;$C13," * La variable Niños, Niñas, adolescentes y Jóvenes Mejor Niñez No puede ser mayor al Total Ambos Sexos.",""))</f>
        <v/>
      </c>
      <c r="CD13" s="29" t="str">
        <f t="shared" ref="CD13:CD21" si="7">IF(AND($C13&gt;0,AQ13="")," * No olvide digitar la variable Pueblos originarios. Digite Cero si no tiene.",IF(AQ13&gt;$C13," * La variable Pueblos Originarios No puede ser mayor al Total Ambos Sexos.",""))</f>
        <v/>
      </c>
      <c r="CE13" s="29" t="str">
        <f t="shared" ref="CE13:CE21" si="8">IF(AND($C13&gt;0,AR13="")," * No olvide digitar la variable Migrantes. Digite Cero si no tiene.",IF(AR13&gt;$C13," * La variable Migrantes No puede ser mayor al Total Ambos Sexos.",""))</f>
        <v/>
      </c>
      <c r="CF13" s="29" t="str">
        <f t="shared" ref="CF13:CF21" si="9">IF(AND($C13&gt;0,AS13="")," * No olvide digitar la variable Demencia. Digite Cero si no tiene.",IF(AS13&gt;$C13," * La variable Demencia No puede ser mayor al Total Ambos Sexos.",""))</f>
        <v/>
      </c>
      <c r="CG13" s="29" t="str">
        <f t="shared" ref="CG13:CG21" si="10">IF(AND($E13&gt;0,OR(AT13=""))," * No olvide digitar la variable Trans (Masculino). Digite Cero si no tiene.",IF((AT13)&gt;$E13," * La variable Trans (Masculino) No puede ser mayor al Total Mujeres.",""))</f>
        <v/>
      </c>
      <c r="CH13" s="29" t="str">
        <f t="shared" ref="CH13:CH21" si="11">IF(AND(D13&gt;0,OR(AU13=""))," * No olvide digitar la variable Trans (Femenino). Digite Cero si no tiene.",IF((AU13)&gt;D13," * La variable Trans (Femenino) No puede ser mayor al Total Hombres.",""))</f>
        <v/>
      </c>
      <c r="CI13" s="29" t="str">
        <f t="shared" ref="CI13:CI21" si="12">IF(AND($C13&gt;0,AV13="")," * No olvide digitar la variable Cuidadores de personas con demencia. Digite Cero si no tiene.",IF(AV13&gt;$C13," * La variable Cuidadores de personas con demencia No puede ser mayor al Total Ambos Sexos.",""))</f>
        <v/>
      </c>
      <c r="CK13" s="30">
        <f t="shared" ref="CK13:CK21" si="13">IF(AND(C13&gt;0,AN13=""),1,IF(AN13&gt;C13,1,0))</f>
        <v>0</v>
      </c>
      <c r="CL13" s="30">
        <f t="shared" ref="CL13:CL21" si="14">IF(AND(C13&gt;0,AO13=""),1,IF(AO13&gt;C13,1,0))</f>
        <v>0</v>
      </c>
      <c r="CM13" s="30">
        <f t="shared" ref="CM13:CM21" si="15">IF(AND(C13&gt;0,AP13=""),1,IF(AP13&gt;C13,1,0))</f>
        <v>0</v>
      </c>
      <c r="CN13" s="30">
        <f t="shared" ref="CN13:CN21" si="16">IF(AND(C13&gt;0,AQ13=""),1,IF(AQ13&gt;C13,1,0))</f>
        <v>0</v>
      </c>
      <c r="CO13" s="30">
        <f t="shared" ref="CO13:CO21" si="17">IF(AND(C13&gt;0,AR13=""),1,IF(AR13&gt;C13,1,0))</f>
        <v>0</v>
      </c>
      <c r="CP13" s="30">
        <f t="shared" ref="CP13:CP21" si="18">IF(AND(C13&gt;0,AS13=""),1,IF(AS13&gt;C13,1,0))</f>
        <v>0</v>
      </c>
      <c r="CQ13" s="30">
        <f t="shared" ref="CQ13:CQ21" si="19">IF(AND(E13&gt;0,OR(AT13="")),1,IF((AT13)&gt;E13,1,0))</f>
        <v>0</v>
      </c>
      <c r="CR13" s="30">
        <f t="shared" ref="CR13:CR21" si="20">IF(AND(D13&gt;0,OR(AU13="")),1,IF((AU13)&gt;D13,1,0))</f>
        <v>0</v>
      </c>
      <c r="CS13" s="30">
        <f t="shared" ref="CS13:CS26" si="21">IF(AND($C13&gt;0,AV13=""),1,IF(AV13&gt;$C13,1,0))</f>
        <v>0</v>
      </c>
    </row>
    <row r="14" spans="1:97" ht="15" customHeight="1" x14ac:dyDescent="0.25">
      <c r="A14" s="786"/>
      <c r="B14" s="31" t="s">
        <v>40</v>
      </c>
      <c r="C14" s="32">
        <f t="shared" si="1"/>
        <v>203</v>
      </c>
      <c r="D14" s="33">
        <f t="shared" si="2"/>
        <v>95</v>
      </c>
      <c r="E14" s="34">
        <f t="shared" si="2"/>
        <v>108</v>
      </c>
      <c r="F14" s="35">
        <v>0</v>
      </c>
      <c r="G14" s="36">
        <v>0</v>
      </c>
      <c r="H14" s="35">
        <v>0</v>
      </c>
      <c r="I14" s="36">
        <v>0</v>
      </c>
      <c r="J14" s="35">
        <v>0</v>
      </c>
      <c r="K14" s="37">
        <v>0</v>
      </c>
      <c r="L14" s="35">
        <v>0</v>
      </c>
      <c r="M14" s="37">
        <v>2</v>
      </c>
      <c r="N14" s="35">
        <v>18</v>
      </c>
      <c r="O14" s="37">
        <v>7</v>
      </c>
      <c r="P14" s="35">
        <v>1</v>
      </c>
      <c r="Q14" s="37">
        <v>3</v>
      </c>
      <c r="R14" s="35">
        <v>7</v>
      </c>
      <c r="S14" s="37">
        <v>5</v>
      </c>
      <c r="T14" s="35">
        <v>14</v>
      </c>
      <c r="U14" s="37">
        <v>12</v>
      </c>
      <c r="V14" s="35">
        <v>14</v>
      </c>
      <c r="W14" s="37">
        <v>14</v>
      </c>
      <c r="X14" s="35">
        <v>9</v>
      </c>
      <c r="Y14" s="37">
        <v>6</v>
      </c>
      <c r="Z14" s="35">
        <v>7</v>
      </c>
      <c r="AA14" s="37">
        <v>11</v>
      </c>
      <c r="AB14" s="35">
        <v>4</v>
      </c>
      <c r="AC14" s="37">
        <v>13</v>
      </c>
      <c r="AD14" s="35">
        <v>8</v>
      </c>
      <c r="AE14" s="37">
        <v>15</v>
      </c>
      <c r="AF14" s="35">
        <v>8</v>
      </c>
      <c r="AG14" s="37">
        <v>9</v>
      </c>
      <c r="AH14" s="35">
        <v>3</v>
      </c>
      <c r="AI14" s="37">
        <v>8</v>
      </c>
      <c r="AJ14" s="35">
        <v>2</v>
      </c>
      <c r="AK14" s="37">
        <v>0</v>
      </c>
      <c r="AL14" s="38">
        <v>0</v>
      </c>
      <c r="AM14" s="39">
        <v>3</v>
      </c>
      <c r="AN14" s="40">
        <v>203</v>
      </c>
      <c r="AO14" s="41">
        <v>0</v>
      </c>
      <c r="AP14" s="41">
        <v>0</v>
      </c>
      <c r="AQ14" s="36">
        <v>37</v>
      </c>
      <c r="AR14" s="42">
        <v>0</v>
      </c>
      <c r="AS14" s="36">
        <v>0</v>
      </c>
      <c r="AT14" s="35">
        <v>0</v>
      </c>
      <c r="AU14" s="37">
        <v>0</v>
      </c>
      <c r="AV14" s="36">
        <v>0</v>
      </c>
      <c r="AW14" t="str">
        <f t="shared" si="3"/>
        <v/>
      </c>
      <c r="CA14" s="29" t="str">
        <f t="shared" si="4"/>
        <v/>
      </c>
      <c r="CB14" s="29" t="str">
        <f t="shared" si="5"/>
        <v/>
      </c>
      <c r="CC14" s="29" t="str">
        <f t="shared" si="6"/>
        <v/>
      </c>
      <c r="CD14" s="29" t="str">
        <f t="shared" si="7"/>
        <v/>
      </c>
      <c r="CE14" s="29" t="str">
        <f t="shared" si="8"/>
        <v/>
      </c>
      <c r="CF14" s="29" t="str">
        <f t="shared" si="9"/>
        <v/>
      </c>
      <c r="CG14" s="29" t="str">
        <f t="shared" si="10"/>
        <v/>
      </c>
      <c r="CH14" s="29" t="str">
        <f t="shared" si="11"/>
        <v/>
      </c>
      <c r="CI14" s="29" t="str">
        <f t="shared" si="12"/>
        <v/>
      </c>
      <c r="CK14" s="30">
        <f t="shared" si="13"/>
        <v>0</v>
      </c>
      <c r="CL14" s="30">
        <f t="shared" si="14"/>
        <v>0</v>
      </c>
      <c r="CM14" s="30">
        <f t="shared" si="15"/>
        <v>0</v>
      </c>
      <c r="CN14" s="30">
        <f t="shared" si="16"/>
        <v>0</v>
      </c>
      <c r="CO14" s="30">
        <f t="shared" si="17"/>
        <v>0</v>
      </c>
      <c r="CP14" s="30">
        <f t="shared" si="18"/>
        <v>0</v>
      </c>
      <c r="CQ14" s="30">
        <f t="shared" si="19"/>
        <v>0</v>
      </c>
      <c r="CR14" s="30">
        <f t="shared" si="20"/>
        <v>0</v>
      </c>
      <c r="CS14" s="30">
        <f t="shared" si="21"/>
        <v>0</v>
      </c>
    </row>
    <row r="15" spans="1:97" ht="15" customHeight="1" x14ac:dyDescent="0.25">
      <c r="A15" s="786"/>
      <c r="B15" s="31" t="s">
        <v>41</v>
      </c>
      <c r="C15" s="32">
        <f t="shared" si="1"/>
        <v>0</v>
      </c>
      <c r="D15" s="33">
        <f t="shared" si="2"/>
        <v>0</v>
      </c>
      <c r="E15" s="34">
        <f t="shared" si="2"/>
        <v>0</v>
      </c>
      <c r="F15" s="35"/>
      <c r="G15" s="36"/>
      <c r="H15" s="35"/>
      <c r="I15" s="36"/>
      <c r="J15" s="35"/>
      <c r="K15" s="37"/>
      <c r="L15" s="35"/>
      <c r="M15" s="37"/>
      <c r="N15" s="35"/>
      <c r="O15" s="37"/>
      <c r="P15" s="35"/>
      <c r="Q15" s="37"/>
      <c r="R15" s="35"/>
      <c r="S15" s="37"/>
      <c r="T15" s="35"/>
      <c r="U15" s="37"/>
      <c r="V15" s="35"/>
      <c r="W15" s="37"/>
      <c r="X15" s="35"/>
      <c r="Y15" s="37"/>
      <c r="Z15" s="35"/>
      <c r="AA15" s="37"/>
      <c r="AB15" s="35"/>
      <c r="AC15" s="37"/>
      <c r="AD15" s="35"/>
      <c r="AE15" s="37"/>
      <c r="AF15" s="35"/>
      <c r="AG15" s="37"/>
      <c r="AH15" s="35"/>
      <c r="AI15" s="37"/>
      <c r="AJ15" s="35"/>
      <c r="AK15" s="37"/>
      <c r="AL15" s="38"/>
      <c r="AM15" s="39"/>
      <c r="AN15" s="40">
        <v>0</v>
      </c>
      <c r="AO15" s="41">
        <v>0</v>
      </c>
      <c r="AP15" s="41"/>
      <c r="AQ15" s="36"/>
      <c r="AR15" s="42"/>
      <c r="AS15" s="36">
        <v>0</v>
      </c>
      <c r="AT15" s="35">
        <v>0</v>
      </c>
      <c r="AU15" s="37">
        <v>0</v>
      </c>
      <c r="AV15" s="36">
        <v>0</v>
      </c>
      <c r="AW15" t="str">
        <f t="shared" si="3"/>
        <v/>
      </c>
      <c r="CA15" s="29" t="str">
        <f t="shared" si="4"/>
        <v/>
      </c>
      <c r="CB15" s="29" t="str">
        <f t="shared" si="5"/>
        <v/>
      </c>
      <c r="CC15" s="29" t="str">
        <f t="shared" si="6"/>
        <v/>
      </c>
      <c r="CD15" s="29" t="str">
        <f t="shared" si="7"/>
        <v/>
      </c>
      <c r="CE15" s="29" t="str">
        <f t="shared" si="8"/>
        <v/>
      </c>
      <c r="CF15" s="29" t="str">
        <f t="shared" si="9"/>
        <v/>
      </c>
      <c r="CG15" s="29" t="str">
        <f t="shared" si="10"/>
        <v/>
      </c>
      <c r="CH15" s="29" t="str">
        <f t="shared" si="11"/>
        <v/>
      </c>
      <c r="CI15" s="29" t="str">
        <f t="shared" si="12"/>
        <v/>
      </c>
      <c r="CK15" s="30">
        <f t="shared" si="13"/>
        <v>0</v>
      </c>
      <c r="CL15" s="30">
        <f t="shared" si="14"/>
        <v>0</v>
      </c>
      <c r="CM15" s="30">
        <f t="shared" si="15"/>
        <v>0</v>
      </c>
      <c r="CN15" s="30">
        <f t="shared" si="16"/>
        <v>0</v>
      </c>
      <c r="CO15" s="30">
        <f t="shared" si="17"/>
        <v>0</v>
      </c>
      <c r="CP15" s="30">
        <f t="shared" si="18"/>
        <v>0</v>
      </c>
      <c r="CQ15" s="30">
        <f t="shared" si="19"/>
        <v>0</v>
      </c>
      <c r="CR15" s="30">
        <f t="shared" si="20"/>
        <v>0</v>
      </c>
      <c r="CS15" s="30">
        <f t="shared" si="21"/>
        <v>0</v>
      </c>
    </row>
    <row r="16" spans="1:97" ht="15" customHeight="1" x14ac:dyDescent="0.25">
      <c r="A16" s="786"/>
      <c r="B16" s="31" t="s">
        <v>42</v>
      </c>
      <c r="C16" s="32">
        <f t="shared" si="1"/>
        <v>215</v>
      </c>
      <c r="D16" s="33">
        <f t="shared" si="2"/>
        <v>76</v>
      </c>
      <c r="E16" s="34">
        <f t="shared" si="2"/>
        <v>139</v>
      </c>
      <c r="F16" s="35">
        <v>0</v>
      </c>
      <c r="G16" s="36">
        <v>0</v>
      </c>
      <c r="H16" s="35">
        <v>1</v>
      </c>
      <c r="I16" s="36">
        <v>0</v>
      </c>
      <c r="J16" s="35">
        <v>5</v>
      </c>
      <c r="K16" s="37">
        <v>35</v>
      </c>
      <c r="L16" s="35">
        <v>24</v>
      </c>
      <c r="M16" s="37">
        <v>49</v>
      </c>
      <c r="N16" s="35">
        <v>5</v>
      </c>
      <c r="O16" s="37">
        <v>3</v>
      </c>
      <c r="P16" s="35">
        <v>3</v>
      </c>
      <c r="Q16" s="37">
        <v>2</v>
      </c>
      <c r="R16" s="35">
        <v>6</v>
      </c>
      <c r="S16" s="37">
        <v>3</v>
      </c>
      <c r="T16" s="35">
        <v>6</v>
      </c>
      <c r="U16" s="37">
        <v>5</v>
      </c>
      <c r="V16" s="35">
        <v>5</v>
      </c>
      <c r="W16" s="37">
        <v>5</v>
      </c>
      <c r="X16" s="35">
        <v>4</v>
      </c>
      <c r="Y16" s="37">
        <v>7</v>
      </c>
      <c r="Z16" s="35">
        <v>3</v>
      </c>
      <c r="AA16" s="37">
        <v>9</v>
      </c>
      <c r="AB16" s="35">
        <v>3</v>
      </c>
      <c r="AC16" s="37">
        <v>5</v>
      </c>
      <c r="AD16" s="35">
        <v>4</v>
      </c>
      <c r="AE16" s="37">
        <v>4</v>
      </c>
      <c r="AF16" s="35">
        <v>4</v>
      </c>
      <c r="AG16" s="37">
        <v>4</v>
      </c>
      <c r="AH16" s="35">
        <v>0</v>
      </c>
      <c r="AI16" s="37">
        <v>7</v>
      </c>
      <c r="AJ16" s="35">
        <v>2</v>
      </c>
      <c r="AK16" s="37">
        <v>1</v>
      </c>
      <c r="AL16" s="38">
        <v>1</v>
      </c>
      <c r="AM16" s="39">
        <v>0</v>
      </c>
      <c r="AN16" s="40">
        <v>215</v>
      </c>
      <c r="AO16" s="41">
        <v>0</v>
      </c>
      <c r="AP16" s="41">
        <v>38</v>
      </c>
      <c r="AQ16" s="36">
        <v>65</v>
      </c>
      <c r="AR16" s="42">
        <v>0</v>
      </c>
      <c r="AS16" s="36">
        <v>0</v>
      </c>
      <c r="AT16" s="35">
        <v>0</v>
      </c>
      <c r="AU16" s="37">
        <v>0</v>
      </c>
      <c r="AV16" s="36">
        <v>0</v>
      </c>
      <c r="AW16" t="str">
        <f t="shared" si="3"/>
        <v/>
      </c>
      <c r="CA16" s="29" t="str">
        <f t="shared" si="4"/>
        <v/>
      </c>
      <c r="CB16" s="29" t="str">
        <f t="shared" si="5"/>
        <v/>
      </c>
      <c r="CC16" s="29" t="str">
        <f t="shared" si="6"/>
        <v/>
      </c>
      <c r="CD16" s="29" t="str">
        <f t="shared" si="7"/>
        <v/>
      </c>
      <c r="CE16" s="29" t="str">
        <f t="shared" si="8"/>
        <v/>
      </c>
      <c r="CF16" s="29" t="str">
        <f t="shared" si="9"/>
        <v/>
      </c>
      <c r="CG16" s="29" t="str">
        <f t="shared" si="10"/>
        <v/>
      </c>
      <c r="CH16" s="29" t="str">
        <f t="shared" si="11"/>
        <v/>
      </c>
      <c r="CI16" s="29" t="str">
        <f t="shared" si="12"/>
        <v/>
      </c>
      <c r="CK16" s="30">
        <f t="shared" si="13"/>
        <v>0</v>
      </c>
      <c r="CL16" s="30">
        <f t="shared" si="14"/>
        <v>0</v>
      </c>
      <c r="CM16" s="30">
        <f t="shared" si="15"/>
        <v>0</v>
      </c>
      <c r="CN16" s="30">
        <f t="shared" si="16"/>
        <v>0</v>
      </c>
      <c r="CO16" s="30">
        <f t="shared" si="17"/>
        <v>0</v>
      </c>
      <c r="CP16" s="30">
        <f t="shared" si="18"/>
        <v>0</v>
      </c>
      <c r="CQ16" s="30">
        <f t="shared" si="19"/>
        <v>0</v>
      </c>
      <c r="CR16" s="30">
        <f t="shared" si="20"/>
        <v>0</v>
      </c>
      <c r="CS16" s="30">
        <f t="shared" si="21"/>
        <v>0</v>
      </c>
    </row>
    <row r="17" spans="1:97" ht="21" x14ac:dyDescent="0.25">
      <c r="A17" s="786"/>
      <c r="B17" s="31" t="s">
        <v>43</v>
      </c>
      <c r="C17" s="32">
        <f t="shared" si="1"/>
        <v>0</v>
      </c>
      <c r="D17" s="33">
        <f t="shared" si="2"/>
        <v>0</v>
      </c>
      <c r="E17" s="34">
        <f t="shared" si="2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>
        <v>0</v>
      </c>
      <c r="AO17" s="41">
        <v>0</v>
      </c>
      <c r="AP17" s="41"/>
      <c r="AQ17" s="36"/>
      <c r="AR17" s="42"/>
      <c r="AS17" s="36">
        <v>0</v>
      </c>
      <c r="AT17" s="35">
        <v>0</v>
      </c>
      <c r="AU17" s="37">
        <v>0</v>
      </c>
      <c r="AV17" s="36">
        <v>0</v>
      </c>
      <c r="AW17" t="str">
        <f t="shared" si="3"/>
        <v/>
      </c>
      <c r="CA17" s="29" t="str">
        <f t="shared" si="4"/>
        <v/>
      </c>
      <c r="CB17" s="29" t="str">
        <f t="shared" si="5"/>
        <v/>
      </c>
      <c r="CC17" s="29" t="str">
        <f t="shared" si="6"/>
        <v/>
      </c>
      <c r="CD17" s="29" t="str">
        <f t="shared" si="7"/>
        <v/>
      </c>
      <c r="CE17" s="29" t="str">
        <f t="shared" si="8"/>
        <v/>
      </c>
      <c r="CF17" s="29" t="str">
        <f t="shared" si="9"/>
        <v/>
      </c>
      <c r="CG17" s="29" t="str">
        <f t="shared" si="10"/>
        <v/>
      </c>
      <c r="CH17" s="29" t="str">
        <f t="shared" si="11"/>
        <v/>
      </c>
      <c r="CI17" s="29" t="str">
        <f t="shared" si="12"/>
        <v/>
      </c>
      <c r="CK17" s="30">
        <f t="shared" si="13"/>
        <v>0</v>
      </c>
      <c r="CL17" s="30">
        <f t="shared" si="14"/>
        <v>0</v>
      </c>
      <c r="CM17" s="30">
        <f t="shared" si="15"/>
        <v>0</v>
      </c>
      <c r="CN17" s="30">
        <f t="shared" si="16"/>
        <v>0</v>
      </c>
      <c r="CO17" s="30">
        <f t="shared" si="17"/>
        <v>0</v>
      </c>
      <c r="CP17" s="30">
        <f t="shared" si="18"/>
        <v>0</v>
      </c>
      <c r="CQ17" s="30">
        <f t="shared" si="19"/>
        <v>0</v>
      </c>
      <c r="CR17" s="30">
        <f t="shared" si="20"/>
        <v>0</v>
      </c>
      <c r="CS17" s="30">
        <f t="shared" si="21"/>
        <v>0</v>
      </c>
    </row>
    <row r="18" spans="1:97" ht="15" customHeight="1" x14ac:dyDescent="0.25">
      <c r="A18" s="786"/>
      <c r="B18" s="31" t="s">
        <v>44</v>
      </c>
      <c r="C18" s="43">
        <f t="shared" si="1"/>
        <v>52</v>
      </c>
      <c r="D18" s="44">
        <f t="shared" si="2"/>
        <v>30</v>
      </c>
      <c r="E18" s="45">
        <f t="shared" si="2"/>
        <v>22</v>
      </c>
      <c r="F18" s="46">
        <v>1</v>
      </c>
      <c r="G18" s="47">
        <v>1</v>
      </c>
      <c r="H18" s="46">
        <v>5</v>
      </c>
      <c r="I18" s="47">
        <v>5</v>
      </c>
      <c r="J18" s="46">
        <v>17</v>
      </c>
      <c r="K18" s="48">
        <v>6</v>
      </c>
      <c r="L18" s="46">
        <v>7</v>
      </c>
      <c r="M18" s="48">
        <v>10</v>
      </c>
      <c r="N18" s="46">
        <v>0</v>
      </c>
      <c r="O18" s="48">
        <v>0</v>
      </c>
      <c r="P18" s="46">
        <v>0</v>
      </c>
      <c r="Q18" s="48">
        <v>0</v>
      </c>
      <c r="R18" s="46">
        <v>0</v>
      </c>
      <c r="S18" s="48">
        <v>0</v>
      </c>
      <c r="T18" s="46">
        <v>0</v>
      </c>
      <c r="U18" s="48">
        <v>0</v>
      </c>
      <c r="V18" s="46">
        <v>0</v>
      </c>
      <c r="W18" s="48">
        <v>0</v>
      </c>
      <c r="X18" s="46">
        <v>0</v>
      </c>
      <c r="Y18" s="48">
        <v>0</v>
      </c>
      <c r="Z18" s="46">
        <v>0</v>
      </c>
      <c r="AA18" s="48">
        <v>0</v>
      </c>
      <c r="AB18" s="46">
        <v>0</v>
      </c>
      <c r="AC18" s="48">
        <v>0</v>
      </c>
      <c r="AD18" s="46">
        <v>0</v>
      </c>
      <c r="AE18" s="48">
        <v>0</v>
      </c>
      <c r="AF18" s="46">
        <v>0</v>
      </c>
      <c r="AG18" s="48">
        <v>0</v>
      </c>
      <c r="AH18" s="46">
        <v>0</v>
      </c>
      <c r="AI18" s="48">
        <v>0</v>
      </c>
      <c r="AJ18" s="46">
        <v>0</v>
      </c>
      <c r="AK18" s="48">
        <v>0</v>
      </c>
      <c r="AL18" s="49">
        <v>0</v>
      </c>
      <c r="AM18" s="50">
        <v>0</v>
      </c>
      <c r="AN18" s="51">
        <v>52</v>
      </c>
      <c r="AO18" s="52">
        <v>0</v>
      </c>
      <c r="AP18" s="52">
        <v>24</v>
      </c>
      <c r="AQ18" s="47">
        <v>0</v>
      </c>
      <c r="AR18" s="53">
        <v>0</v>
      </c>
      <c r="AS18" s="47">
        <v>0</v>
      </c>
      <c r="AT18" s="46">
        <v>0</v>
      </c>
      <c r="AU18" s="48">
        <v>0</v>
      </c>
      <c r="AV18" s="47">
        <v>0</v>
      </c>
      <c r="AW18" t="str">
        <f t="shared" si="3"/>
        <v/>
      </c>
      <c r="CA18" s="29" t="str">
        <f t="shared" si="4"/>
        <v/>
      </c>
      <c r="CB18" s="29" t="str">
        <f t="shared" si="5"/>
        <v/>
      </c>
      <c r="CC18" s="29" t="str">
        <f t="shared" si="6"/>
        <v/>
      </c>
      <c r="CD18" s="29" t="str">
        <f t="shared" si="7"/>
        <v/>
      </c>
      <c r="CE18" s="29" t="str">
        <f t="shared" si="8"/>
        <v/>
      </c>
      <c r="CF18" s="29" t="str">
        <f t="shared" si="9"/>
        <v/>
      </c>
      <c r="CG18" s="29" t="str">
        <f t="shared" si="10"/>
        <v/>
      </c>
      <c r="CH18" s="29" t="str">
        <f t="shared" si="11"/>
        <v/>
      </c>
      <c r="CI18" s="29" t="str">
        <f t="shared" si="12"/>
        <v/>
      </c>
      <c r="CK18" s="30">
        <f t="shared" si="13"/>
        <v>0</v>
      </c>
      <c r="CL18" s="30">
        <f t="shared" si="14"/>
        <v>0</v>
      </c>
      <c r="CM18" s="30">
        <f t="shared" si="15"/>
        <v>0</v>
      </c>
      <c r="CN18" s="30">
        <f t="shared" si="16"/>
        <v>0</v>
      </c>
      <c r="CO18" s="30">
        <f t="shared" si="17"/>
        <v>0</v>
      </c>
      <c r="CP18" s="30">
        <f t="shared" si="18"/>
        <v>0</v>
      </c>
      <c r="CQ18" s="30">
        <f t="shared" si="19"/>
        <v>0</v>
      </c>
      <c r="CR18" s="30">
        <f t="shared" si="20"/>
        <v>0</v>
      </c>
      <c r="CS18" s="30">
        <f t="shared" si="21"/>
        <v>0</v>
      </c>
    </row>
    <row r="19" spans="1:97" ht="21" x14ac:dyDescent="0.25">
      <c r="A19" s="786"/>
      <c r="B19" s="31" t="s">
        <v>45</v>
      </c>
      <c r="C19" s="43">
        <f t="shared" si="1"/>
        <v>0</v>
      </c>
      <c r="D19" s="44">
        <f t="shared" si="2"/>
        <v>0</v>
      </c>
      <c r="E19" s="45">
        <f t="shared" si="2"/>
        <v>0</v>
      </c>
      <c r="F19" s="46"/>
      <c r="G19" s="47"/>
      <c r="H19" s="46"/>
      <c r="I19" s="47"/>
      <c r="J19" s="46"/>
      <c r="K19" s="48"/>
      <c r="L19" s="46"/>
      <c r="M19" s="48"/>
      <c r="N19" s="46"/>
      <c r="O19" s="48"/>
      <c r="P19" s="46"/>
      <c r="Q19" s="48"/>
      <c r="R19" s="46"/>
      <c r="S19" s="48"/>
      <c r="T19" s="46"/>
      <c r="U19" s="48"/>
      <c r="V19" s="46"/>
      <c r="W19" s="48"/>
      <c r="X19" s="46"/>
      <c r="Y19" s="48"/>
      <c r="Z19" s="46"/>
      <c r="AA19" s="48"/>
      <c r="AB19" s="46"/>
      <c r="AC19" s="48"/>
      <c r="AD19" s="46"/>
      <c r="AE19" s="48"/>
      <c r="AF19" s="46"/>
      <c r="AG19" s="48"/>
      <c r="AH19" s="46"/>
      <c r="AI19" s="48"/>
      <c r="AJ19" s="46"/>
      <c r="AK19" s="48"/>
      <c r="AL19" s="49"/>
      <c r="AM19" s="50"/>
      <c r="AN19" s="51"/>
      <c r="AO19" s="52"/>
      <c r="AP19" s="52"/>
      <c r="AQ19" s="47"/>
      <c r="AR19" s="53"/>
      <c r="AS19" s="47"/>
      <c r="AT19" s="46"/>
      <c r="AU19" s="48"/>
      <c r="AV19" s="47"/>
      <c r="AW19" t="str">
        <f t="shared" si="3"/>
        <v/>
      </c>
      <c r="CA19" s="29" t="str">
        <f t="shared" si="4"/>
        <v/>
      </c>
      <c r="CB19" s="29" t="str">
        <f t="shared" si="5"/>
        <v/>
      </c>
      <c r="CC19" s="29" t="str">
        <f t="shared" si="6"/>
        <v/>
      </c>
      <c r="CD19" s="29" t="str">
        <f t="shared" si="7"/>
        <v/>
      </c>
      <c r="CE19" s="29" t="str">
        <f t="shared" si="8"/>
        <v/>
      </c>
      <c r="CF19" s="29" t="str">
        <f t="shared" si="9"/>
        <v/>
      </c>
      <c r="CG19" s="29" t="str">
        <f t="shared" si="10"/>
        <v/>
      </c>
      <c r="CH19" s="29" t="str">
        <f t="shared" si="11"/>
        <v/>
      </c>
      <c r="CI19" s="29" t="str">
        <f t="shared" si="12"/>
        <v/>
      </c>
      <c r="CK19" s="30">
        <f t="shared" si="13"/>
        <v>0</v>
      </c>
      <c r="CL19" s="30">
        <f t="shared" si="14"/>
        <v>0</v>
      </c>
      <c r="CM19" s="30">
        <f t="shared" si="15"/>
        <v>0</v>
      </c>
      <c r="CN19" s="30">
        <f t="shared" si="16"/>
        <v>0</v>
      </c>
      <c r="CO19" s="30">
        <f t="shared" si="17"/>
        <v>0</v>
      </c>
      <c r="CP19" s="30">
        <f t="shared" si="18"/>
        <v>0</v>
      </c>
      <c r="CQ19" s="30">
        <f t="shared" si="19"/>
        <v>0</v>
      </c>
      <c r="CR19" s="30">
        <f t="shared" si="20"/>
        <v>0</v>
      </c>
      <c r="CS19" s="30">
        <f t="shared" si="21"/>
        <v>0</v>
      </c>
    </row>
    <row r="20" spans="1:97" ht="15" customHeight="1" x14ac:dyDescent="0.25">
      <c r="A20" s="786"/>
      <c r="B20" s="31" t="s">
        <v>46</v>
      </c>
      <c r="C20" s="43">
        <f t="shared" si="1"/>
        <v>0</v>
      </c>
      <c r="D20" s="44">
        <f t="shared" si="2"/>
        <v>0</v>
      </c>
      <c r="E20" s="45">
        <f t="shared" si="2"/>
        <v>0</v>
      </c>
      <c r="F20" s="46"/>
      <c r="G20" s="47"/>
      <c r="H20" s="46"/>
      <c r="I20" s="47"/>
      <c r="J20" s="46"/>
      <c r="K20" s="48"/>
      <c r="L20" s="46"/>
      <c r="M20" s="48"/>
      <c r="N20" s="46"/>
      <c r="O20" s="48"/>
      <c r="P20" s="46"/>
      <c r="Q20" s="48"/>
      <c r="R20" s="46"/>
      <c r="S20" s="48"/>
      <c r="T20" s="46"/>
      <c r="U20" s="48"/>
      <c r="V20" s="46"/>
      <c r="W20" s="48"/>
      <c r="X20" s="46"/>
      <c r="Y20" s="48"/>
      <c r="Z20" s="46"/>
      <c r="AA20" s="48"/>
      <c r="AB20" s="46"/>
      <c r="AC20" s="48"/>
      <c r="AD20" s="46"/>
      <c r="AE20" s="48"/>
      <c r="AF20" s="46"/>
      <c r="AG20" s="48"/>
      <c r="AH20" s="46"/>
      <c r="AI20" s="48"/>
      <c r="AJ20" s="46"/>
      <c r="AK20" s="48"/>
      <c r="AL20" s="49"/>
      <c r="AM20" s="50"/>
      <c r="AN20" s="51"/>
      <c r="AO20" s="52"/>
      <c r="AP20" s="52"/>
      <c r="AQ20" s="47"/>
      <c r="AR20" s="53"/>
      <c r="AS20" s="47"/>
      <c r="AT20" s="46"/>
      <c r="AU20" s="48"/>
      <c r="AV20" s="47"/>
      <c r="AW20" t="str">
        <f t="shared" si="3"/>
        <v/>
      </c>
      <c r="CA20" s="29" t="str">
        <f t="shared" si="4"/>
        <v/>
      </c>
      <c r="CB20" s="29" t="str">
        <f t="shared" si="5"/>
        <v/>
      </c>
      <c r="CC20" s="29" t="str">
        <f t="shared" si="6"/>
        <v/>
      </c>
      <c r="CD20" s="29" t="str">
        <f t="shared" si="7"/>
        <v/>
      </c>
      <c r="CE20" s="29" t="str">
        <f t="shared" si="8"/>
        <v/>
      </c>
      <c r="CF20" s="29" t="str">
        <f t="shared" si="9"/>
        <v/>
      </c>
      <c r="CG20" s="29" t="str">
        <f t="shared" si="10"/>
        <v/>
      </c>
      <c r="CH20" s="29" t="str">
        <f t="shared" si="11"/>
        <v/>
      </c>
      <c r="CI20" s="29" t="str">
        <f t="shared" si="12"/>
        <v/>
      </c>
      <c r="CK20" s="30">
        <f t="shared" si="13"/>
        <v>0</v>
      </c>
      <c r="CL20" s="30">
        <f t="shared" si="14"/>
        <v>0</v>
      </c>
      <c r="CM20" s="30">
        <f t="shared" si="15"/>
        <v>0</v>
      </c>
      <c r="CN20" s="30">
        <f t="shared" si="16"/>
        <v>0</v>
      </c>
      <c r="CO20" s="30">
        <f t="shared" si="17"/>
        <v>0</v>
      </c>
      <c r="CP20" s="30">
        <f t="shared" si="18"/>
        <v>0</v>
      </c>
      <c r="CQ20" s="30">
        <f t="shared" si="19"/>
        <v>0</v>
      </c>
      <c r="CR20" s="30">
        <f t="shared" si="20"/>
        <v>0</v>
      </c>
      <c r="CS20" s="30">
        <f t="shared" si="21"/>
        <v>0</v>
      </c>
    </row>
    <row r="21" spans="1:97" ht="21" x14ac:dyDescent="0.25">
      <c r="A21" s="786"/>
      <c r="B21" s="31" t="s">
        <v>47</v>
      </c>
      <c r="C21" s="43">
        <f t="shared" si="1"/>
        <v>0</v>
      </c>
      <c r="D21" s="54">
        <f t="shared" si="2"/>
        <v>0</v>
      </c>
      <c r="E21" s="45">
        <f t="shared" si="2"/>
        <v>0</v>
      </c>
      <c r="F21" s="46"/>
      <c r="G21" s="47"/>
      <c r="H21" s="46"/>
      <c r="I21" s="47"/>
      <c r="J21" s="46"/>
      <c r="K21" s="48"/>
      <c r="L21" s="46"/>
      <c r="M21" s="48"/>
      <c r="N21" s="46"/>
      <c r="O21" s="48"/>
      <c r="P21" s="46"/>
      <c r="Q21" s="48"/>
      <c r="R21" s="46"/>
      <c r="S21" s="48"/>
      <c r="T21" s="46"/>
      <c r="U21" s="48"/>
      <c r="V21" s="46"/>
      <c r="W21" s="48"/>
      <c r="X21" s="46"/>
      <c r="Y21" s="48"/>
      <c r="Z21" s="46"/>
      <c r="AA21" s="48"/>
      <c r="AB21" s="46"/>
      <c r="AC21" s="48"/>
      <c r="AD21" s="46"/>
      <c r="AE21" s="48"/>
      <c r="AF21" s="46"/>
      <c r="AG21" s="48"/>
      <c r="AH21" s="46"/>
      <c r="AI21" s="48"/>
      <c r="AJ21" s="46"/>
      <c r="AK21" s="48"/>
      <c r="AL21" s="49"/>
      <c r="AM21" s="50"/>
      <c r="AN21" s="51"/>
      <c r="AO21" s="52"/>
      <c r="AP21" s="52"/>
      <c r="AQ21" s="47"/>
      <c r="AR21" s="53"/>
      <c r="AS21" s="47"/>
      <c r="AT21" s="46"/>
      <c r="AU21" s="48"/>
      <c r="AV21" s="47"/>
      <c r="AW21" t="str">
        <f t="shared" si="3"/>
        <v/>
      </c>
      <c r="CA21" s="29" t="str">
        <f t="shared" si="4"/>
        <v/>
      </c>
      <c r="CB21" s="29" t="str">
        <f t="shared" si="5"/>
        <v/>
      </c>
      <c r="CC21" s="29" t="str">
        <f t="shared" si="6"/>
        <v/>
      </c>
      <c r="CD21" s="29" t="str">
        <f t="shared" si="7"/>
        <v/>
      </c>
      <c r="CE21" s="29" t="str">
        <f t="shared" si="8"/>
        <v/>
      </c>
      <c r="CF21" s="29" t="str">
        <f t="shared" si="9"/>
        <v/>
      </c>
      <c r="CG21" s="29" t="str">
        <f t="shared" si="10"/>
        <v/>
      </c>
      <c r="CH21" s="29" t="str">
        <f t="shared" si="11"/>
        <v/>
      </c>
      <c r="CI21" s="29" t="str">
        <f t="shared" si="12"/>
        <v/>
      </c>
      <c r="CK21" s="30">
        <f t="shared" si="13"/>
        <v>0</v>
      </c>
      <c r="CL21" s="30">
        <f t="shared" si="14"/>
        <v>0</v>
      </c>
      <c r="CM21" s="30">
        <f t="shared" si="15"/>
        <v>0</v>
      </c>
      <c r="CN21" s="30">
        <f t="shared" si="16"/>
        <v>0</v>
      </c>
      <c r="CO21" s="30">
        <f t="shared" si="17"/>
        <v>0</v>
      </c>
      <c r="CP21" s="30">
        <f t="shared" si="18"/>
        <v>0</v>
      </c>
      <c r="CQ21" s="30">
        <f t="shared" si="19"/>
        <v>0</v>
      </c>
      <c r="CR21" s="30">
        <f t="shared" si="20"/>
        <v>0</v>
      </c>
      <c r="CS21" s="30">
        <f t="shared" si="21"/>
        <v>0</v>
      </c>
    </row>
    <row r="22" spans="1:97" ht="15" customHeight="1" x14ac:dyDescent="0.25">
      <c r="A22" s="1098"/>
      <c r="B22" s="55" t="s">
        <v>48</v>
      </c>
      <c r="C22" s="56">
        <f>SUM(D22+E22)</f>
        <v>700</v>
      </c>
      <c r="D22" s="57">
        <f t="shared" si="2"/>
        <v>256</v>
      </c>
      <c r="E22" s="58">
        <f>SUM(G22+I22+K22+M22+O22+Q22+S22+U22+W22+Y22+AA22+AC22+AE22+AG22+AI22+AK22+AM22)</f>
        <v>444</v>
      </c>
      <c r="F22" s="59">
        <f>SUM(F12:F21)</f>
        <v>1</v>
      </c>
      <c r="G22" s="60">
        <f t="shared" ref="G22:AS22" si="22">SUM(G12:G21)</f>
        <v>1</v>
      </c>
      <c r="H22" s="59">
        <f t="shared" si="22"/>
        <v>8</v>
      </c>
      <c r="I22" s="60">
        <f t="shared" si="22"/>
        <v>8</v>
      </c>
      <c r="J22" s="59">
        <f t="shared" si="22"/>
        <v>35</v>
      </c>
      <c r="K22" s="61">
        <f t="shared" si="22"/>
        <v>105</v>
      </c>
      <c r="L22" s="59">
        <f t="shared" si="22"/>
        <v>57</v>
      </c>
      <c r="M22" s="61">
        <f t="shared" si="22"/>
        <v>153</v>
      </c>
      <c r="N22" s="59">
        <f t="shared" si="22"/>
        <v>29</v>
      </c>
      <c r="O22" s="61">
        <f t="shared" si="22"/>
        <v>12</v>
      </c>
      <c r="P22" s="59">
        <f t="shared" si="22"/>
        <v>6</v>
      </c>
      <c r="Q22" s="61">
        <f t="shared" si="22"/>
        <v>6</v>
      </c>
      <c r="R22" s="59">
        <f t="shared" si="22"/>
        <v>14</v>
      </c>
      <c r="S22" s="61">
        <f t="shared" si="22"/>
        <v>10</v>
      </c>
      <c r="T22" s="59">
        <f t="shared" si="22"/>
        <v>21</v>
      </c>
      <c r="U22" s="61">
        <f t="shared" si="22"/>
        <v>22</v>
      </c>
      <c r="V22" s="59">
        <f t="shared" si="22"/>
        <v>23</v>
      </c>
      <c r="W22" s="61">
        <f t="shared" si="22"/>
        <v>19</v>
      </c>
      <c r="X22" s="59">
        <f t="shared" si="22"/>
        <v>13</v>
      </c>
      <c r="Y22" s="61">
        <f t="shared" si="22"/>
        <v>15</v>
      </c>
      <c r="Z22" s="59">
        <f t="shared" si="22"/>
        <v>10</v>
      </c>
      <c r="AA22" s="61">
        <f t="shared" si="22"/>
        <v>22</v>
      </c>
      <c r="AB22" s="59">
        <f t="shared" si="22"/>
        <v>7</v>
      </c>
      <c r="AC22" s="61">
        <f t="shared" si="22"/>
        <v>18</v>
      </c>
      <c r="AD22" s="59">
        <f t="shared" si="22"/>
        <v>12</v>
      </c>
      <c r="AE22" s="61">
        <f t="shared" si="22"/>
        <v>20</v>
      </c>
      <c r="AF22" s="59">
        <f t="shared" si="22"/>
        <v>12</v>
      </c>
      <c r="AG22" s="61">
        <f t="shared" si="22"/>
        <v>13</v>
      </c>
      <c r="AH22" s="59">
        <f t="shared" si="22"/>
        <v>3</v>
      </c>
      <c r="AI22" s="61">
        <f t="shared" si="22"/>
        <v>16</v>
      </c>
      <c r="AJ22" s="59">
        <f t="shared" si="22"/>
        <v>4</v>
      </c>
      <c r="AK22" s="61">
        <f t="shared" si="22"/>
        <v>1</v>
      </c>
      <c r="AL22" s="62">
        <f t="shared" si="22"/>
        <v>1</v>
      </c>
      <c r="AM22" s="63">
        <f t="shared" si="22"/>
        <v>3</v>
      </c>
      <c r="AN22" s="64">
        <f t="shared" si="22"/>
        <v>700</v>
      </c>
      <c r="AO22" s="65">
        <f t="shared" si="22"/>
        <v>0</v>
      </c>
      <c r="AP22" s="65">
        <f>SUM(AP12:AP21)</f>
        <v>128</v>
      </c>
      <c r="AQ22" s="60">
        <f t="shared" si="22"/>
        <v>166</v>
      </c>
      <c r="AR22" s="66">
        <f t="shared" si="22"/>
        <v>1</v>
      </c>
      <c r="AS22" s="60">
        <f t="shared" si="22"/>
        <v>0</v>
      </c>
      <c r="AT22" s="59">
        <f>SUM(AT12:AT21)</f>
        <v>0</v>
      </c>
      <c r="AU22" s="61">
        <f>SUM(AU12:AU21)</f>
        <v>0</v>
      </c>
      <c r="AV22" s="60">
        <f>SUM(AV12:AV21)</f>
        <v>0</v>
      </c>
    </row>
    <row r="23" spans="1:97" ht="15" customHeight="1" x14ac:dyDescent="0.25">
      <c r="A23" s="788" t="s">
        <v>49</v>
      </c>
      <c r="B23" s="789"/>
      <c r="C23" s="67">
        <f t="shared" si="1"/>
        <v>2</v>
      </c>
      <c r="D23" s="68">
        <f t="shared" si="2"/>
        <v>2</v>
      </c>
      <c r="E23" s="58">
        <f t="shared" si="2"/>
        <v>0</v>
      </c>
      <c r="F23" s="69">
        <v>0</v>
      </c>
      <c r="G23" s="70">
        <v>0</v>
      </c>
      <c r="H23" s="69">
        <v>0</v>
      </c>
      <c r="I23" s="70">
        <v>0</v>
      </c>
      <c r="J23" s="69">
        <v>0</v>
      </c>
      <c r="K23" s="71">
        <v>0</v>
      </c>
      <c r="L23" s="69">
        <v>2</v>
      </c>
      <c r="M23" s="71">
        <v>0</v>
      </c>
      <c r="N23" s="69">
        <v>0</v>
      </c>
      <c r="O23" s="71">
        <v>0</v>
      </c>
      <c r="P23" s="69">
        <v>0</v>
      </c>
      <c r="Q23" s="71">
        <v>0</v>
      </c>
      <c r="R23" s="69">
        <v>0</v>
      </c>
      <c r="S23" s="71">
        <v>0</v>
      </c>
      <c r="T23" s="69">
        <v>0</v>
      </c>
      <c r="U23" s="71">
        <v>0</v>
      </c>
      <c r="V23" s="69">
        <v>0</v>
      </c>
      <c r="W23" s="71">
        <v>0</v>
      </c>
      <c r="X23" s="69">
        <v>0</v>
      </c>
      <c r="Y23" s="71">
        <v>0</v>
      </c>
      <c r="Z23" s="69">
        <v>0</v>
      </c>
      <c r="AA23" s="71">
        <v>0</v>
      </c>
      <c r="AB23" s="69">
        <v>0</v>
      </c>
      <c r="AC23" s="71">
        <v>0</v>
      </c>
      <c r="AD23" s="69">
        <v>0</v>
      </c>
      <c r="AE23" s="71">
        <v>0</v>
      </c>
      <c r="AF23" s="69">
        <v>0</v>
      </c>
      <c r="AG23" s="71">
        <v>0</v>
      </c>
      <c r="AH23" s="69">
        <v>0</v>
      </c>
      <c r="AI23" s="71">
        <v>0</v>
      </c>
      <c r="AJ23" s="69">
        <v>0</v>
      </c>
      <c r="AK23" s="71">
        <v>0</v>
      </c>
      <c r="AL23" s="72">
        <v>0</v>
      </c>
      <c r="AM23" s="73">
        <v>0</v>
      </c>
      <c r="AN23" s="74">
        <v>2</v>
      </c>
      <c r="AO23" s="75">
        <v>0</v>
      </c>
      <c r="AP23" s="75">
        <v>0</v>
      </c>
      <c r="AQ23" s="70">
        <v>0</v>
      </c>
      <c r="AR23" s="76">
        <v>0</v>
      </c>
      <c r="AS23" s="70">
        <v>0</v>
      </c>
      <c r="AT23" s="69">
        <v>0</v>
      </c>
      <c r="AU23" s="71">
        <v>0</v>
      </c>
      <c r="AV23" s="70">
        <v>0</v>
      </c>
      <c r="AW23" t="str">
        <f t="shared" si="3"/>
        <v/>
      </c>
      <c r="CA23" s="29" t="str">
        <f t="shared" ref="CA23:CA26" si="23">IF(AND($C23&gt;0,AN23="")," * No olvide digitar la variable Beneficiarios. Digite Cero si no tiene.",IF(AN23&gt;$C23," * La variable Beneficiarios No puede ser mayor al Total Ambos Sexos.",""))</f>
        <v/>
      </c>
      <c r="CB23" s="29" t="str">
        <f t="shared" ref="CB23:CB26" si="24">IF(AND($C23&gt;0,AO23="")," * No olvide digitar la variable Niños, Niñas, adolescentes y Jóvenes SENAME. Digite Cero si no tiene.",IF(AO23&gt;$C23," * La variable Niños, Niñas, adolescentes y Jóvenes SENAME No puede ser mayor al Total Ambos Sexos.",""))</f>
        <v/>
      </c>
      <c r="CC23" s="29" t="str">
        <f t="shared" ref="CC23:CC26" si="25">IF(AND($C23&gt;0,AP23="")," * No olvide digitar la variable Niños, Niñas, adolescentes y Jóvenes Mejor Niñez. Digite Cero si no tiene.",IF(AP23&gt;$C23," * La variable Niños, Niñas, adolescentes y Jóvenes Mejor Niñez No puede ser mayor al Total Ambos Sexos.",""))</f>
        <v/>
      </c>
      <c r="CD23" s="29" t="str">
        <f t="shared" ref="CD23:CD26" si="26">IF(AND($C23&gt;0,AQ23="")," * No olvide digitar la variable Pueblos originarios. Digite Cero si no tiene.",IF(AQ23&gt;$C23," * La variable Pueblos Originarios No puede ser mayor al Total Ambos Sexos.",""))</f>
        <v/>
      </c>
      <c r="CE23" s="29" t="str">
        <f t="shared" ref="CE23:CE26" si="27">IF(AND($C23&gt;0,AR23="")," * No olvide digitar la variable Migrantes. Digite Cero si no tiene.",IF(AR23&gt;$C23," * La variable Migrantes No puede ser mayor al Total Ambos Sexos.",""))</f>
        <v/>
      </c>
      <c r="CF23" s="29" t="str">
        <f t="shared" ref="CF23:CF26" si="28">IF(AND($C23&gt;0,AS23="")," * No olvide digitar la variable Demencia. Digite Cero si no tiene.",IF(AS23&gt;$C23," * La variable Demencia No puede ser mayor al Total Ambos Sexos.",""))</f>
        <v/>
      </c>
      <c r="CG23" s="29" t="str">
        <f t="shared" ref="CG23:CG26" si="29">IF(AND($E23&gt;0,OR(AT23=""))," * No olvide digitar la variable Trans (Masculino). Digite Cero si no tiene.",IF((AT23)&gt;$E23," * La variable Trans (Masculino) No puede ser mayor al Total Mujeres.",""))</f>
        <v/>
      </c>
      <c r="CH23" s="29" t="str">
        <f t="shared" ref="CH23:CH26" si="30">IF(AND(D23&gt;0,OR(AU23=""))," * No olvide digitar la variable Trans (Femenino). Digite Cero si no tiene.",IF((AU23)&gt;D23," * La variable Trans (Femenino) No puede ser mayor al Total Hombres.",""))</f>
        <v/>
      </c>
      <c r="CI23" s="29" t="str">
        <f t="shared" ref="CI23:CI26" si="31">IF(AND($C23&gt;0,AV23="")," * No olvide digitar la variable Cuidadores de personas con demencia. Digite Cero si no tiene.",IF(AV23&gt;$C23," * La variable Cuidadores de personas con demencia No puede ser mayor al Total Ambos Sexos.",""))</f>
        <v/>
      </c>
      <c r="CK23" s="30">
        <f>IF(AND(C23&gt;0,AN23=""),1,IF(AN23&gt;C23,1,0))</f>
        <v>0</v>
      </c>
      <c r="CL23" s="30">
        <f>IF(AND(C23&gt;0,AO23=""),1,IF(AO23&gt;C23,1,0))</f>
        <v>0</v>
      </c>
      <c r="CM23" s="30">
        <f>IF(AND(C23&gt;0,AP23=""),1,IF(AP23&gt;C23,1,0))</f>
        <v>0</v>
      </c>
      <c r="CN23" s="30">
        <f>IF(AND(C23&gt;0,AQ23=""),1,IF(AQ23&gt;C23,1,0))</f>
        <v>0</v>
      </c>
      <c r="CO23" s="30">
        <f>IF(AND(C23&gt;0,AR23=""),1,IF(AR23&gt;C23,1,0))</f>
        <v>0</v>
      </c>
      <c r="CP23" s="30">
        <f>IF(AND(C23&gt;0,AS23=""),1,IF(AS23&gt;C23,1,0))</f>
        <v>0</v>
      </c>
      <c r="CQ23" s="30">
        <f>IF(AND(E23&gt;0,OR(AT23="")),1,IF((AT23)&gt;E23,1,0))</f>
        <v>0</v>
      </c>
      <c r="CR23" s="30">
        <f>IF(AND(D23&gt;0,OR(AU23="")),1,IF((AU23)&gt;D23,1,0))</f>
        <v>0</v>
      </c>
      <c r="CS23" s="30">
        <f t="shared" si="21"/>
        <v>0</v>
      </c>
    </row>
    <row r="24" spans="1:97" ht="15" customHeight="1" x14ac:dyDescent="0.25">
      <c r="A24" s="77" t="s">
        <v>50</v>
      </c>
      <c r="B24" s="78" t="s">
        <v>39</v>
      </c>
      <c r="C24" s="79">
        <f t="shared" si="1"/>
        <v>6</v>
      </c>
      <c r="D24" s="80">
        <f t="shared" si="2"/>
        <v>4</v>
      </c>
      <c r="E24" s="81">
        <f t="shared" si="2"/>
        <v>2</v>
      </c>
      <c r="F24" s="82">
        <v>2</v>
      </c>
      <c r="G24" s="83">
        <v>0</v>
      </c>
      <c r="H24" s="82">
        <v>1</v>
      </c>
      <c r="I24" s="83">
        <v>0</v>
      </c>
      <c r="J24" s="82">
        <v>0</v>
      </c>
      <c r="K24" s="84">
        <v>0</v>
      </c>
      <c r="L24" s="82">
        <v>0</v>
      </c>
      <c r="M24" s="84">
        <v>2</v>
      </c>
      <c r="N24" s="82">
        <v>1</v>
      </c>
      <c r="O24" s="84">
        <v>0</v>
      </c>
      <c r="P24" s="82">
        <v>0</v>
      </c>
      <c r="Q24" s="84">
        <v>0</v>
      </c>
      <c r="R24" s="82">
        <v>0</v>
      </c>
      <c r="S24" s="84">
        <v>0</v>
      </c>
      <c r="T24" s="82">
        <v>0</v>
      </c>
      <c r="U24" s="84">
        <v>0</v>
      </c>
      <c r="V24" s="82">
        <v>0</v>
      </c>
      <c r="W24" s="84">
        <v>0</v>
      </c>
      <c r="X24" s="82">
        <v>0</v>
      </c>
      <c r="Y24" s="84">
        <v>0</v>
      </c>
      <c r="Z24" s="82">
        <v>0</v>
      </c>
      <c r="AA24" s="84">
        <v>0</v>
      </c>
      <c r="AB24" s="82">
        <v>0</v>
      </c>
      <c r="AC24" s="84">
        <v>0</v>
      </c>
      <c r="AD24" s="82">
        <v>0</v>
      </c>
      <c r="AE24" s="84">
        <v>0</v>
      </c>
      <c r="AF24" s="82">
        <v>0</v>
      </c>
      <c r="AG24" s="84">
        <v>0</v>
      </c>
      <c r="AH24" s="82">
        <v>0</v>
      </c>
      <c r="AI24" s="84">
        <v>0</v>
      </c>
      <c r="AJ24" s="82">
        <v>0</v>
      </c>
      <c r="AK24" s="84">
        <v>0</v>
      </c>
      <c r="AL24" s="85">
        <v>0</v>
      </c>
      <c r="AM24" s="86">
        <v>0</v>
      </c>
      <c r="AN24" s="87">
        <v>6</v>
      </c>
      <c r="AO24" s="88">
        <v>0</v>
      </c>
      <c r="AP24" s="88">
        <v>0</v>
      </c>
      <c r="AQ24" s="83">
        <v>0</v>
      </c>
      <c r="AR24" s="89">
        <v>0</v>
      </c>
      <c r="AS24" s="83">
        <v>0</v>
      </c>
      <c r="AT24" s="82">
        <v>0</v>
      </c>
      <c r="AU24" s="84">
        <v>0</v>
      </c>
      <c r="AV24" s="83">
        <v>0</v>
      </c>
      <c r="AW24" t="str">
        <f>CA24&amp;CB24&amp;CC24&amp;CD24&amp;CE24&amp;CF24&amp;CG24&amp;CH24&amp;CI24</f>
        <v/>
      </c>
      <c r="CA24" s="29" t="str">
        <f t="shared" si="23"/>
        <v/>
      </c>
      <c r="CB24" s="29" t="str">
        <f t="shared" si="24"/>
        <v/>
      </c>
      <c r="CC24" s="29" t="str">
        <f t="shared" si="25"/>
        <v/>
      </c>
      <c r="CD24" s="29" t="str">
        <f t="shared" si="26"/>
        <v/>
      </c>
      <c r="CE24" s="29" t="str">
        <f t="shared" si="27"/>
        <v/>
      </c>
      <c r="CF24" s="29" t="str">
        <f t="shared" si="28"/>
        <v/>
      </c>
      <c r="CG24" s="29" t="str">
        <f t="shared" si="29"/>
        <v/>
      </c>
      <c r="CH24" s="29" t="str">
        <f t="shared" si="30"/>
        <v/>
      </c>
      <c r="CI24" s="29" t="str">
        <f t="shared" si="31"/>
        <v/>
      </c>
      <c r="CK24" s="30">
        <f>IF(AND(C24&gt;0,AN24=""),1,IF(AN24&gt;C24,1,0))</f>
        <v>0</v>
      </c>
      <c r="CL24" s="30">
        <f>IF(AND(C24&gt;0,AO24=""),1,IF(AO24&gt;C24,1,0))</f>
        <v>0</v>
      </c>
      <c r="CM24" s="30">
        <f>IF(AND(C24&gt;0,AP24=""),1,IF(AP24&gt;C24,1,0))</f>
        <v>0</v>
      </c>
      <c r="CN24" s="30">
        <f>IF(AND(C24&gt;0,AQ24=""),1,IF(AQ24&gt;C24,1,0))</f>
        <v>0</v>
      </c>
      <c r="CO24" s="30">
        <f>IF(AND(C24&gt;0,AR24=""),1,IF(AR24&gt;C24,1,0))</f>
        <v>0</v>
      </c>
      <c r="CP24" s="30">
        <f>IF(AND(C24&gt;0,AS24=""),1,IF(AS24&gt;C24,1,0))</f>
        <v>0</v>
      </c>
      <c r="CQ24" s="30">
        <f>IF(AND(E24&gt;0,OR(AT24="")),1,IF((AT24)&gt;E24,1,0))</f>
        <v>0</v>
      </c>
      <c r="CR24" s="30">
        <f>IF(AND(D24&gt;0,OR(AU24="")),1,IF((AU24)&gt;D24,1,0))</f>
        <v>0</v>
      </c>
      <c r="CS24" s="30">
        <f t="shared" si="21"/>
        <v>0</v>
      </c>
    </row>
    <row r="25" spans="1:97" ht="15" customHeight="1" x14ac:dyDescent="0.25">
      <c r="A25" s="785" t="s">
        <v>51</v>
      </c>
      <c r="B25" s="90" t="s">
        <v>39</v>
      </c>
      <c r="C25" s="18">
        <f t="shared" si="1"/>
        <v>192</v>
      </c>
      <c r="D25" s="19">
        <f t="shared" si="2"/>
        <v>51</v>
      </c>
      <c r="E25" s="20">
        <f t="shared" si="2"/>
        <v>141</v>
      </c>
      <c r="F25" s="21">
        <v>0</v>
      </c>
      <c r="G25" s="22">
        <v>0</v>
      </c>
      <c r="H25" s="21">
        <v>0</v>
      </c>
      <c r="I25" s="22">
        <v>0</v>
      </c>
      <c r="J25" s="21">
        <v>0</v>
      </c>
      <c r="K25" s="23">
        <v>0</v>
      </c>
      <c r="L25" s="21">
        <v>0</v>
      </c>
      <c r="M25" s="23">
        <v>4</v>
      </c>
      <c r="N25" s="21">
        <v>5</v>
      </c>
      <c r="O25" s="23">
        <v>9</v>
      </c>
      <c r="P25" s="21">
        <v>6</v>
      </c>
      <c r="Q25" s="23">
        <v>8</v>
      </c>
      <c r="R25" s="21">
        <v>4</v>
      </c>
      <c r="S25" s="23">
        <v>28</v>
      </c>
      <c r="T25" s="21">
        <v>5</v>
      </c>
      <c r="U25" s="23">
        <v>22</v>
      </c>
      <c r="V25" s="21">
        <v>3</v>
      </c>
      <c r="W25" s="23">
        <v>12</v>
      </c>
      <c r="X25" s="21">
        <v>5</v>
      </c>
      <c r="Y25" s="23">
        <v>15</v>
      </c>
      <c r="Z25" s="21">
        <v>6</v>
      </c>
      <c r="AA25" s="23">
        <v>14</v>
      </c>
      <c r="AB25" s="21">
        <v>7</v>
      </c>
      <c r="AC25" s="23">
        <v>9</v>
      </c>
      <c r="AD25" s="21">
        <v>7</v>
      </c>
      <c r="AE25" s="23">
        <v>9</v>
      </c>
      <c r="AF25" s="21">
        <v>2</v>
      </c>
      <c r="AG25" s="23">
        <v>5</v>
      </c>
      <c r="AH25" s="21">
        <v>1</v>
      </c>
      <c r="AI25" s="23">
        <v>2</v>
      </c>
      <c r="AJ25" s="21">
        <v>0</v>
      </c>
      <c r="AK25" s="23">
        <v>3</v>
      </c>
      <c r="AL25" s="24">
        <v>0</v>
      </c>
      <c r="AM25" s="25">
        <v>1</v>
      </c>
      <c r="AN25" s="26">
        <v>192</v>
      </c>
      <c r="AO25" s="27">
        <v>0</v>
      </c>
      <c r="AP25" s="27">
        <v>0</v>
      </c>
      <c r="AQ25" s="22">
        <v>19</v>
      </c>
      <c r="AR25" s="28">
        <v>0</v>
      </c>
      <c r="AS25" s="22">
        <v>0</v>
      </c>
      <c r="AT25" s="21">
        <v>0</v>
      </c>
      <c r="AU25" s="23">
        <v>0</v>
      </c>
      <c r="AV25" s="22">
        <v>0</v>
      </c>
      <c r="AW25" t="str">
        <f t="shared" si="3"/>
        <v/>
      </c>
      <c r="CA25" s="29" t="str">
        <f t="shared" si="23"/>
        <v/>
      </c>
      <c r="CB25" s="29" t="str">
        <f t="shared" si="24"/>
        <v/>
      </c>
      <c r="CC25" s="29" t="str">
        <f t="shared" si="25"/>
        <v/>
      </c>
      <c r="CD25" s="29" t="str">
        <f t="shared" si="26"/>
        <v/>
      </c>
      <c r="CE25" s="29" t="str">
        <f t="shared" si="27"/>
        <v/>
      </c>
      <c r="CF25" s="29" t="str">
        <f t="shared" si="28"/>
        <v/>
      </c>
      <c r="CG25" s="29" t="str">
        <f t="shared" si="29"/>
        <v/>
      </c>
      <c r="CH25" s="29" t="str">
        <f t="shared" si="30"/>
        <v/>
      </c>
      <c r="CI25" s="29" t="str">
        <f t="shared" si="31"/>
        <v/>
      </c>
      <c r="CK25" s="30">
        <f>IF(AND(C25&gt;0,AN25=""),1,IF(AN25&gt;C25,1,0))</f>
        <v>0</v>
      </c>
      <c r="CL25" s="30">
        <f>IF(AND(C25&gt;0,AO25=""),1,IF(AO25&gt;C25,1,0))</f>
        <v>0</v>
      </c>
      <c r="CM25" s="30">
        <f>IF(AND(C25&gt;0,AP25=""),1,IF(AP25&gt;C25,1,0))</f>
        <v>0</v>
      </c>
      <c r="CN25" s="30">
        <f>IF(AND(C25&gt;0,AQ25=""),1,IF(AQ25&gt;C25,1,0))</f>
        <v>0</v>
      </c>
      <c r="CO25" s="30">
        <f>IF(AND(C25&gt;0,AR25=""),1,IF(AR25&gt;C25,1,0))</f>
        <v>0</v>
      </c>
      <c r="CP25" s="30">
        <f>IF(AND(C25&gt;0,AS25=""),1,IF(AS25&gt;C25,1,0))</f>
        <v>0</v>
      </c>
      <c r="CQ25" s="30">
        <f>IF(AND(E25&gt;0,OR(AT25="")),1,IF((AT25)&gt;E25,1,0))</f>
        <v>0</v>
      </c>
      <c r="CR25" s="30">
        <f>IF(AND(D25&gt;0,OR(AU25="")),1,IF((AU25)&gt;D25,1,0))</f>
        <v>0</v>
      </c>
      <c r="CS25" s="30">
        <f>IF(AND($C25&gt;0,AV25=""),1,IF(AV25&gt;$C25,1,0))</f>
        <v>0</v>
      </c>
    </row>
    <row r="26" spans="1:97" ht="15" customHeight="1" x14ac:dyDescent="0.25">
      <c r="A26" s="1098"/>
      <c r="B26" s="712" t="s">
        <v>52</v>
      </c>
      <c r="C26" s="698">
        <f t="shared" si="1"/>
        <v>0</v>
      </c>
      <c r="D26" s="93">
        <f t="shared" si="2"/>
        <v>0</v>
      </c>
      <c r="E26" s="713">
        <f t="shared" si="2"/>
        <v>0</v>
      </c>
      <c r="F26" s="95"/>
      <c r="G26" s="714"/>
      <c r="H26" s="95"/>
      <c r="I26" s="96"/>
      <c r="J26" s="95"/>
      <c r="K26" s="96"/>
      <c r="L26" s="95"/>
      <c r="M26" s="96"/>
      <c r="N26" s="95"/>
      <c r="O26" s="97"/>
      <c r="P26" s="95"/>
      <c r="Q26" s="714"/>
      <c r="R26" s="715"/>
      <c r="S26" s="96"/>
      <c r="T26" s="95"/>
      <c r="U26" s="96"/>
      <c r="V26" s="95"/>
      <c r="W26" s="96"/>
      <c r="X26" s="95"/>
      <c r="Y26" s="714"/>
      <c r="Z26" s="95"/>
      <c r="AA26" s="714"/>
      <c r="AB26" s="95"/>
      <c r="AC26" s="96"/>
      <c r="AD26" s="95"/>
      <c r="AE26" s="714"/>
      <c r="AF26" s="95"/>
      <c r="AG26" s="714"/>
      <c r="AH26" s="95"/>
      <c r="AI26" s="96"/>
      <c r="AJ26" s="95"/>
      <c r="AK26" s="96"/>
      <c r="AL26" s="98"/>
      <c r="AM26" s="99"/>
      <c r="AN26" s="100">
        <v>0</v>
      </c>
      <c r="AO26" s="101">
        <v>0</v>
      </c>
      <c r="AP26" s="101"/>
      <c r="AQ26" s="97"/>
      <c r="AR26" s="102"/>
      <c r="AS26" s="97">
        <v>0</v>
      </c>
      <c r="AT26" s="95">
        <v>0</v>
      </c>
      <c r="AU26" s="96">
        <v>0</v>
      </c>
      <c r="AV26" s="97">
        <v>0</v>
      </c>
      <c r="AW26" t="str">
        <f t="shared" si="3"/>
        <v/>
      </c>
      <c r="CA26" s="29" t="str">
        <f t="shared" si="23"/>
        <v/>
      </c>
      <c r="CB26" s="29" t="str">
        <f t="shared" si="24"/>
        <v/>
      </c>
      <c r="CC26" s="29" t="str">
        <f t="shared" si="25"/>
        <v/>
      </c>
      <c r="CD26" s="29" t="str">
        <f t="shared" si="26"/>
        <v/>
      </c>
      <c r="CE26" s="29" t="str">
        <f t="shared" si="27"/>
        <v/>
      </c>
      <c r="CF26" s="29" t="str">
        <f t="shared" si="28"/>
        <v/>
      </c>
      <c r="CG26" s="29" t="str">
        <f t="shared" si="29"/>
        <v/>
      </c>
      <c r="CH26" s="29" t="str">
        <f t="shared" si="30"/>
        <v/>
      </c>
      <c r="CI26" s="29" t="str">
        <f t="shared" si="31"/>
        <v/>
      </c>
      <c r="CK26" s="30">
        <f>IF(AND(C26&gt;0,AN26=""),1,IF(AN26&gt;C26,1,0))</f>
        <v>0</v>
      </c>
      <c r="CL26" s="30">
        <f>IF(AND(C26&gt;0,AO26=""),1,IF(AO26&gt;C26,1,0))</f>
        <v>0</v>
      </c>
      <c r="CM26" s="30">
        <f>IF(AND(C26&gt;0,AP26=""),1,IF(AP26&gt;C26,1,0))</f>
        <v>0</v>
      </c>
      <c r="CN26" s="30">
        <f>IF(AND(C26&gt;0,AQ26=""),1,IF(AQ26&gt;C26,1,0))</f>
        <v>0</v>
      </c>
      <c r="CO26" s="30">
        <f>IF(AND(C26&gt;0,AR26=""),1,IF(AR26&gt;C26,1,0))</f>
        <v>0</v>
      </c>
      <c r="CP26" s="30">
        <f>IF(AND(C26&gt;0,AS26=""),1,IF(AS26&gt;C26,1,0))</f>
        <v>0</v>
      </c>
      <c r="CQ26" s="30">
        <f>IF(AND(E26&gt;0,OR(AT26="")),1,IF((AT26)&gt;E26,1,0))</f>
        <v>0</v>
      </c>
      <c r="CR26" s="30">
        <f>IF(AND(D26&gt;0,OR(AU26="")),1,IF((AU26)&gt;D26,1,0))</f>
        <v>0</v>
      </c>
      <c r="CS26" s="30">
        <f t="shared" si="21"/>
        <v>0</v>
      </c>
    </row>
    <row r="27" spans="1:97" s="11" customFormat="1" ht="18" customHeight="1" x14ac:dyDescent="0.2">
      <c r="A27" s="103" t="s">
        <v>53</v>
      </c>
      <c r="B27" s="103"/>
      <c r="C27" s="5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"/>
      <c r="P27" s="10"/>
      <c r="Q27" s="10"/>
      <c r="R27" s="10"/>
      <c r="S27" s="10"/>
      <c r="T27" s="10"/>
      <c r="U27" s="10"/>
      <c r="V27" s="104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97" ht="21.75" customHeight="1" x14ac:dyDescent="0.25">
      <c r="A28" s="772" t="s">
        <v>3</v>
      </c>
      <c r="B28" s="772" t="s">
        <v>54</v>
      </c>
      <c r="C28" s="761" t="s">
        <v>55</v>
      </c>
      <c r="D28" s="775"/>
      <c r="E28" s="761" t="s">
        <v>56</v>
      </c>
      <c r="F28" s="762"/>
      <c r="G28" s="775"/>
      <c r="H28" s="761" t="s">
        <v>15</v>
      </c>
      <c r="I28" s="775"/>
      <c r="J28" s="761" t="s">
        <v>16</v>
      </c>
      <c r="K28" s="775"/>
      <c r="L28" s="761" t="s">
        <v>17</v>
      </c>
      <c r="M28" s="775"/>
      <c r="N28" s="761" t="s">
        <v>18</v>
      </c>
      <c r="O28" s="775"/>
      <c r="P28" s="761" t="s">
        <v>19</v>
      </c>
      <c r="Q28" s="775"/>
      <c r="R28" s="767" t="s">
        <v>20</v>
      </c>
      <c r="S28" s="768"/>
      <c r="T28" s="767" t="s">
        <v>21</v>
      </c>
      <c r="U28" s="768"/>
      <c r="V28" s="767" t="s">
        <v>22</v>
      </c>
      <c r="W28" s="768"/>
      <c r="X28" s="767" t="s">
        <v>23</v>
      </c>
      <c r="Y28" s="768"/>
      <c r="Z28" s="767" t="s">
        <v>24</v>
      </c>
      <c r="AA28" s="768"/>
      <c r="AB28" s="767" t="s">
        <v>25</v>
      </c>
      <c r="AC28" s="768"/>
      <c r="AD28" s="767" t="s">
        <v>26</v>
      </c>
      <c r="AE28" s="768"/>
      <c r="AF28" s="767" t="s">
        <v>27</v>
      </c>
      <c r="AG28" s="768"/>
      <c r="AH28" s="767" t="s">
        <v>28</v>
      </c>
      <c r="AI28" s="768"/>
      <c r="AJ28" s="767" t="s">
        <v>29</v>
      </c>
      <c r="AK28" s="768"/>
      <c r="AL28" s="767" t="s">
        <v>30</v>
      </c>
      <c r="AM28" s="768"/>
      <c r="AN28" s="767" t="s">
        <v>31</v>
      </c>
      <c r="AO28" s="769"/>
      <c r="AP28" s="764" t="s">
        <v>10</v>
      </c>
      <c r="AQ28" s="776" t="s">
        <v>11</v>
      </c>
      <c r="AR28" s="776" t="s">
        <v>8</v>
      </c>
      <c r="AS28" s="776" t="s">
        <v>9</v>
      </c>
      <c r="AT28" s="776" t="s">
        <v>57</v>
      </c>
      <c r="AU28" s="757" t="s">
        <v>58</v>
      </c>
    </row>
    <row r="29" spans="1:97" ht="42" x14ac:dyDescent="0.25">
      <c r="A29" s="1045"/>
      <c r="B29" s="1045"/>
      <c r="C29" s="704" t="s">
        <v>59</v>
      </c>
      <c r="D29" s="704" t="s">
        <v>60</v>
      </c>
      <c r="E29" s="15" t="s">
        <v>34</v>
      </c>
      <c r="F29" s="106" t="s">
        <v>35</v>
      </c>
      <c r="G29" s="107" t="s">
        <v>36</v>
      </c>
      <c r="H29" s="15" t="s">
        <v>35</v>
      </c>
      <c r="I29" s="107" t="s">
        <v>36</v>
      </c>
      <c r="J29" s="15" t="s">
        <v>35</v>
      </c>
      <c r="K29" s="107" t="s">
        <v>36</v>
      </c>
      <c r="L29" s="15" t="s">
        <v>35</v>
      </c>
      <c r="M29" s="107" t="s">
        <v>36</v>
      </c>
      <c r="N29" s="15" t="s">
        <v>35</v>
      </c>
      <c r="O29" s="107" t="s">
        <v>36</v>
      </c>
      <c r="P29" s="15" t="s">
        <v>35</v>
      </c>
      <c r="Q29" s="107" t="s">
        <v>36</v>
      </c>
      <c r="R29" s="15" t="s">
        <v>35</v>
      </c>
      <c r="S29" s="107" t="s">
        <v>36</v>
      </c>
      <c r="T29" s="15" t="s">
        <v>35</v>
      </c>
      <c r="U29" s="108" t="s">
        <v>36</v>
      </c>
      <c r="V29" s="15" t="s">
        <v>35</v>
      </c>
      <c r="W29" s="107" t="s">
        <v>36</v>
      </c>
      <c r="X29" s="15" t="s">
        <v>35</v>
      </c>
      <c r="Y29" s="107" t="s">
        <v>36</v>
      </c>
      <c r="Z29" s="15" t="s">
        <v>35</v>
      </c>
      <c r="AA29" s="107" t="s">
        <v>36</v>
      </c>
      <c r="AB29" s="15" t="s">
        <v>35</v>
      </c>
      <c r="AC29" s="107" t="s">
        <v>36</v>
      </c>
      <c r="AD29" s="15" t="s">
        <v>35</v>
      </c>
      <c r="AE29" s="107" t="s">
        <v>36</v>
      </c>
      <c r="AF29" s="15" t="s">
        <v>35</v>
      </c>
      <c r="AG29" s="107" t="s">
        <v>36</v>
      </c>
      <c r="AH29" s="15" t="s">
        <v>35</v>
      </c>
      <c r="AI29" s="107" t="s">
        <v>36</v>
      </c>
      <c r="AJ29" s="15" t="s">
        <v>35</v>
      </c>
      <c r="AK29" s="107" t="s">
        <v>36</v>
      </c>
      <c r="AL29" s="15" t="s">
        <v>35</v>
      </c>
      <c r="AM29" s="107" t="s">
        <v>36</v>
      </c>
      <c r="AN29" s="15" t="s">
        <v>35</v>
      </c>
      <c r="AO29" s="109" t="s">
        <v>36</v>
      </c>
      <c r="AP29" s="766"/>
      <c r="AQ29" s="778"/>
      <c r="AR29" s="778"/>
      <c r="AS29" s="778"/>
      <c r="AT29" s="778"/>
      <c r="AU29" s="1044"/>
    </row>
    <row r="30" spans="1:97" x14ac:dyDescent="0.25">
      <c r="A30" s="90" t="s">
        <v>61</v>
      </c>
      <c r="B30" s="110">
        <f>SUM(C30:D30)</f>
        <v>0</v>
      </c>
      <c r="C30" s="22"/>
      <c r="D30" s="111"/>
      <c r="E30" s="112">
        <f>SUM(F30+G30)</f>
        <v>0</v>
      </c>
      <c r="F30" s="113">
        <f>SUM(H30+J30+L30+N30+P30+R30+T30+V30+X30+Z30+AB30+AD30+AF30+AH30+AJ30+AL30+AN30)</f>
        <v>0</v>
      </c>
      <c r="G30" s="114">
        <f>SUM(I30+K30+M30+O30+Q30+S30+U30+W30+Y30+AA30+AC30+AE30+AG30+AI30+AK30+AM30+AO30)</f>
        <v>0</v>
      </c>
      <c r="H30" s="21"/>
      <c r="I30" s="22"/>
      <c r="J30" s="21"/>
      <c r="K30" s="23"/>
      <c r="L30" s="21"/>
      <c r="M30" s="23"/>
      <c r="N30" s="21"/>
      <c r="O30" s="23"/>
      <c r="P30" s="21"/>
      <c r="Q30" s="22"/>
      <c r="R30" s="21"/>
      <c r="S30" s="22"/>
      <c r="T30" s="24"/>
      <c r="U30" s="23"/>
      <c r="V30" s="21"/>
      <c r="W30" s="23"/>
      <c r="X30" s="21"/>
      <c r="Y30" s="23"/>
      <c r="Z30" s="21"/>
      <c r="AA30" s="22"/>
      <c r="AB30" s="21"/>
      <c r="AC30" s="22"/>
      <c r="AD30" s="21"/>
      <c r="AE30" s="23"/>
      <c r="AF30" s="21"/>
      <c r="AG30" s="22"/>
      <c r="AH30" s="21"/>
      <c r="AI30" s="22"/>
      <c r="AJ30" s="21"/>
      <c r="AK30" s="23"/>
      <c r="AL30" s="21"/>
      <c r="AM30" s="23"/>
      <c r="AN30" s="24"/>
      <c r="AO30" s="25"/>
      <c r="AP30" s="26"/>
      <c r="AQ30" s="27"/>
      <c r="AR30" s="27"/>
      <c r="AS30" s="27"/>
      <c r="AT30" s="27"/>
      <c r="AU30" s="22"/>
      <c r="AV30" t="str">
        <f>CA30&amp;CB30&amp;CC30&amp;CD30&amp;CE30&amp;CF30</f>
        <v/>
      </c>
      <c r="CA30" s="29" t="str">
        <f>IF(AND($E30&gt;0,AP30=""),"  * No olvide digitar la variable Pueblos originarios. Digite Cero si no tiene.",IF(AP30&gt;E30," * La variable Pueblos originarios No puede ser mayor al Total Ambos Sexos.",""))</f>
        <v/>
      </c>
      <c r="CB30" s="29" t="str">
        <f>IF(AND($E30&gt;0,AQ30=""),"  * No olvide digitar la variable Migrantes. Digite Cero si no tiene.",IF(AQ30&gt;$E30," * La variable Migrantes No puede ser mayor al Total Ambos Sexos.",""))</f>
        <v/>
      </c>
      <c r="CC30" s="29" t="str">
        <f>IF(AND($E30&gt;0,AR30=""),"  * No olvide digitar la variable Niños, Niñas, adolescentes y jóvenes SENAME. Digite Cero si no tiene.",IF(AR30&gt;$E30," * La variable Niños, Niñas, adolescentes y jóvenes SENAME No puede ser mayor al Total Ambos Sexos.",""))</f>
        <v/>
      </c>
      <c r="CD30" s="29" t="str">
        <f>IF(AND($E30&gt;0,AS30=""),"  * No olvide digitar la variable Niños, Niñas, adolescentes y jóvenes Mejor Niñez. Digite Cero si no tiene.",IF(AS30&gt;$E30," * La variable Niños, Niñas, adolescentes y jóvenes Mejor Niñez No puede ser mayor al Total Ambos Sexos.",""))</f>
        <v/>
      </c>
      <c r="CE30" s="29" t="str">
        <f>IF(AND($E30&gt;0,AT30="")," * No olvide digitar la variable Personas con sospecha de demencia. Digite Cero si no tiene.",IF(AT30&gt;$E30," * La variable Personas con sospecha de demencia No puede ser mayor al Total Ambos Sexos.",""))</f>
        <v/>
      </c>
      <c r="CF30" s="29" t="str">
        <f>IF(AND($E30&gt;0,AU30="")," * No olvide digitar la variable Personas con diagnóstico de demencia. Digite Cero si no tiene.",IF(AU30&gt;$E30," * La variable Personas con diagnóstico de demencia No puede ser mayor al Total Ambos Sexos.",""))</f>
        <v/>
      </c>
      <c r="CK30" s="30">
        <f>IF(AND(E30&gt;0,AP30=""),1,IF(AP30&gt;E30,1,0))</f>
        <v>0</v>
      </c>
      <c r="CL30" s="30">
        <f>IF(AND(E30&gt;0,AQ30=""),1,IF(AQ30&gt;E30,1,0))</f>
        <v>0</v>
      </c>
      <c r="CM30" s="30">
        <f>IF(AND(E30&gt;0,AR30=""),1,IF(AR30&gt;E30,1,0))</f>
        <v>0</v>
      </c>
      <c r="CN30" s="30">
        <f>IF(AND(E30&gt;0,AS30=""),1,IF(AS30&gt;E30,1,0))</f>
        <v>0</v>
      </c>
      <c r="CO30" s="30">
        <f>IF(AND(E30&gt;0,AT30=""),1,IF(AT30&gt;E30,1,0))</f>
        <v>0</v>
      </c>
      <c r="CP30" s="30">
        <f>IF(AND(E30&gt;0,AU30=""),1,IF(AU30&gt;E30,1,0))</f>
        <v>0</v>
      </c>
    </row>
    <row r="31" spans="1:97" x14ac:dyDescent="0.25">
      <c r="A31" s="115" t="s">
        <v>62</v>
      </c>
      <c r="B31" s="116">
        <f>SUM(C31:D31)</f>
        <v>0</v>
      </c>
      <c r="C31" s="97"/>
      <c r="D31" s="117"/>
      <c r="E31" s="118">
        <f>SUM(F31+G31)</f>
        <v>0</v>
      </c>
      <c r="F31" s="119">
        <f>SUM(H31+J31+L31+N31+P31+R31+T31+V31+X31+Z31+AB31+AD31+AF31+AH31+AJ31+AL31+AN31)</f>
        <v>0</v>
      </c>
      <c r="G31" s="120">
        <f>SUM(I31+K31+M31+O31+Q31+S31+U31+W31+Y31+AA31+AC31+AE31+AG31+AI31+AK31+AM31+AO31)</f>
        <v>0</v>
      </c>
      <c r="H31" s="95"/>
      <c r="I31" s="97"/>
      <c r="J31" s="95"/>
      <c r="K31" s="96"/>
      <c r="L31" s="95"/>
      <c r="M31" s="96"/>
      <c r="N31" s="95"/>
      <c r="O31" s="96"/>
      <c r="P31" s="95"/>
      <c r="Q31" s="97"/>
      <c r="R31" s="95"/>
      <c r="S31" s="97"/>
      <c r="T31" s="98"/>
      <c r="U31" s="96"/>
      <c r="V31" s="95"/>
      <c r="W31" s="96"/>
      <c r="X31" s="95"/>
      <c r="Y31" s="96"/>
      <c r="Z31" s="95"/>
      <c r="AA31" s="97"/>
      <c r="AB31" s="95"/>
      <c r="AC31" s="97"/>
      <c r="AD31" s="95"/>
      <c r="AE31" s="96"/>
      <c r="AF31" s="95"/>
      <c r="AG31" s="97"/>
      <c r="AH31" s="95"/>
      <c r="AI31" s="97"/>
      <c r="AJ31" s="95"/>
      <c r="AK31" s="96"/>
      <c r="AL31" s="95"/>
      <c r="AM31" s="96"/>
      <c r="AN31" s="98"/>
      <c r="AO31" s="99"/>
      <c r="AP31" s="100"/>
      <c r="AQ31" s="101"/>
      <c r="AR31" s="101"/>
      <c r="AS31" s="101"/>
      <c r="AT31" s="101"/>
      <c r="AU31" s="97"/>
      <c r="AV31" t="str">
        <f>CA31&amp;CB31&amp;CC31&amp;CD31&amp;CE31&amp;CF31</f>
        <v/>
      </c>
      <c r="CA31" s="29" t="str">
        <f>IF(AND($E31&gt;0,AP31=""),"  * No olvide digitar la variable Pueblos originarios. Digite Cero si no tiene.",IF(AP31&gt;E31," * La variable Pueblos originarios No puede ser mayor al Total Ambos Sexos.",""))</f>
        <v/>
      </c>
      <c r="CB31" s="29" t="str">
        <f>IF(AND($E31&gt;0,AQ31=""),"  * No olvide digitar la variable Migrantes. Digite Cero si no tiene.",IF(AQ31&gt;$E31," * La variable Migrantes No puede ser mayor al Total Ambos Sexos.",""))</f>
        <v/>
      </c>
      <c r="CC31" s="29" t="str">
        <f>IF(AND($E31&gt;0,AR31=""),"  * No olvide digitar la variable Niños, Niñas, adolescentes y jóvenes SENAME. Digite Cero si no tiene.",IF(AR31&gt;$E31," * La variable Niños, Niñas, adolescentes y jóvenes SENAME No puede ser mayor al Total Ambos Sexos.",""))</f>
        <v/>
      </c>
      <c r="CD31" s="29" t="str">
        <f>IF(AND($E31&gt;0,AS31=""),"  * No olvide digitar la variable Niños, Niñas, adolescentes y jóvenes Mejor Niñez. Digite Cero si no tiene.",IF(AS31&gt;$E31," * La variable Niños, Niñas, adolescentes y jóvenes Mejor Niñez No puede ser mayor al Total Ambos Sexos.",""))</f>
        <v/>
      </c>
      <c r="CE31" s="29" t="str">
        <f>IF(AND($E31&gt;0,AT31="")," * No olvide digitar la variable Personas con sospecha de demencia. Digite Cero si no tiene.",IF(AT31&gt;$E31," * La variable Personas con sospecha de demencia No puede ser mayor al Total Ambos Sexos.",""))</f>
        <v/>
      </c>
      <c r="CF31" s="29" t="str">
        <f>IF(AND($E31&gt;0,AU31="")," * No olvide digitar la variable Personas con diagnóstico de demencia. Digite Cero si no tiene.",IF(AU31&gt;$E31," * La variable Personas con diagnóstico de demencia No puede ser mayor al Total Ambos Sexos.",""))</f>
        <v/>
      </c>
      <c r="CK31" s="30">
        <f>IF(AND(E31&gt;0,AP31=""),1,IF(AP31&gt;E31,1,0))</f>
        <v>0</v>
      </c>
      <c r="CL31" s="30">
        <f>IF(AND(E31&gt;0,AQ31=""),1,IF(AQ31&gt;E31,1,0))</f>
        <v>0</v>
      </c>
      <c r="CM31" s="30">
        <f>IF(AND(E31&gt;0,AR31=""),1,IF(AR31&gt;E31,1,0))</f>
        <v>0</v>
      </c>
      <c r="CN31" s="30">
        <f>IF(AND(E31&gt;0,AS31=""),1,IF(AS31&gt;E31,1,0))</f>
        <v>0</v>
      </c>
      <c r="CO31" s="30">
        <f>IF(AND(E31&gt;0,AT31=""),1,IF(AT31&gt;E31,1,0))</f>
        <v>0</v>
      </c>
      <c r="CP31" s="30">
        <f>IF(AND(E31&gt;0,AU31=""),1,IF(AU31&gt;E31,1,0))</f>
        <v>0</v>
      </c>
    </row>
    <row r="32" spans="1:97" s="124" customFormat="1" ht="15" customHeight="1" x14ac:dyDescent="0.15">
      <c r="A32" s="121" t="s">
        <v>48</v>
      </c>
      <c r="B32" s="122">
        <f t="shared" ref="B32:H32" si="32">SUM(B30:B31)</f>
        <v>0</v>
      </c>
      <c r="C32" s="60">
        <f t="shared" si="32"/>
        <v>0</v>
      </c>
      <c r="D32" s="122">
        <f t="shared" si="32"/>
        <v>0</v>
      </c>
      <c r="E32" s="66">
        <f t="shared" si="32"/>
        <v>0</v>
      </c>
      <c r="F32" s="66">
        <f t="shared" si="32"/>
        <v>0</v>
      </c>
      <c r="G32" s="66">
        <f t="shared" si="32"/>
        <v>0</v>
      </c>
      <c r="H32" s="59">
        <f t="shared" si="32"/>
        <v>0</v>
      </c>
      <c r="I32" s="66">
        <f t="shared" ref="I32:AU32" si="33">SUM(I30:I31)</f>
        <v>0</v>
      </c>
      <c r="J32" s="59">
        <f t="shared" si="33"/>
        <v>0</v>
      </c>
      <c r="K32" s="66">
        <f t="shared" si="33"/>
        <v>0</v>
      </c>
      <c r="L32" s="59">
        <f t="shared" si="33"/>
        <v>0</v>
      </c>
      <c r="M32" s="66">
        <f t="shared" si="33"/>
        <v>0</v>
      </c>
      <c r="N32" s="59">
        <f t="shared" si="33"/>
        <v>0</v>
      </c>
      <c r="O32" s="66">
        <f t="shared" si="33"/>
        <v>0</v>
      </c>
      <c r="P32" s="59">
        <f t="shared" si="33"/>
        <v>0</v>
      </c>
      <c r="Q32" s="66">
        <f t="shared" si="33"/>
        <v>0</v>
      </c>
      <c r="R32" s="59">
        <f t="shared" si="33"/>
        <v>0</v>
      </c>
      <c r="S32" s="66">
        <f t="shared" si="33"/>
        <v>0</v>
      </c>
      <c r="T32" s="59">
        <f t="shared" si="33"/>
        <v>0</v>
      </c>
      <c r="U32" s="66">
        <f t="shared" si="33"/>
        <v>0</v>
      </c>
      <c r="V32" s="59">
        <f t="shared" si="33"/>
        <v>0</v>
      </c>
      <c r="W32" s="66">
        <f t="shared" si="33"/>
        <v>0</v>
      </c>
      <c r="X32" s="59">
        <f t="shared" si="33"/>
        <v>0</v>
      </c>
      <c r="Y32" s="66">
        <f t="shared" si="33"/>
        <v>0</v>
      </c>
      <c r="Z32" s="59">
        <f t="shared" si="33"/>
        <v>0</v>
      </c>
      <c r="AA32" s="66">
        <f t="shared" si="33"/>
        <v>0</v>
      </c>
      <c r="AB32" s="59">
        <f t="shared" si="33"/>
        <v>0</v>
      </c>
      <c r="AC32" s="66">
        <f t="shared" si="33"/>
        <v>0</v>
      </c>
      <c r="AD32" s="59">
        <f t="shared" si="33"/>
        <v>0</v>
      </c>
      <c r="AE32" s="66">
        <f t="shared" si="33"/>
        <v>0</v>
      </c>
      <c r="AF32" s="59">
        <f t="shared" si="33"/>
        <v>0</v>
      </c>
      <c r="AG32" s="66">
        <f t="shared" si="33"/>
        <v>0</v>
      </c>
      <c r="AH32" s="59">
        <f t="shared" si="33"/>
        <v>0</v>
      </c>
      <c r="AI32" s="66">
        <f t="shared" si="33"/>
        <v>0</v>
      </c>
      <c r="AJ32" s="59">
        <f t="shared" si="33"/>
        <v>0</v>
      </c>
      <c r="AK32" s="66">
        <f t="shared" si="33"/>
        <v>0</v>
      </c>
      <c r="AL32" s="59">
        <f t="shared" si="33"/>
        <v>0</v>
      </c>
      <c r="AM32" s="66">
        <f t="shared" si="33"/>
        <v>0</v>
      </c>
      <c r="AN32" s="59">
        <f t="shared" si="33"/>
        <v>0</v>
      </c>
      <c r="AO32" s="123">
        <f t="shared" si="33"/>
        <v>0</v>
      </c>
      <c r="AP32" s="64">
        <f t="shared" si="33"/>
        <v>0</v>
      </c>
      <c r="AQ32" s="65">
        <f t="shared" si="33"/>
        <v>0</v>
      </c>
      <c r="AR32" s="65">
        <f t="shared" si="33"/>
        <v>0</v>
      </c>
      <c r="AS32" s="65">
        <f t="shared" si="33"/>
        <v>0</v>
      </c>
      <c r="AT32" s="65">
        <f t="shared" si="33"/>
        <v>0</v>
      </c>
      <c r="AU32" s="60">
        <f t="shared" si="33"/>
        <v>0</v>
      </c>
    </row>
    <row r="33" spans="1:42" s="11" customFormat="1" ht="18" customHeight="1" x14ac:dyDescent="0.2">
      <c r="A33" s="103" t="s">
        <v>63</v>
      </c>
      <c r="B33" s="103"/>
      <c r="C33" s="5"/>
      <c r="D33" s="103"/>
      <c r="E33" s="103"/>
      <c r="F33" s="103"/>
      <c r="G33" s="103"/>
      <c r="H33" s="103"/>
      <c r="I33" s="103"/>
      <c r="J33" s="103"/>
      <c r="K33" s="103"/>
      <c r="L33" s="103"/>
      <c r="M33" s="103"/>
    </row>
    <row r="34" spans="1:42" ht="24" customHeight="1" x14ac:dyDescent="0.25">
      <c r="A34" s="772" t="s">
        <v>3</v>
      </c>
      <c r="B34" s="772" t="s">
        <v>64</v>
      </c>
      <c r="C34" s="761" t="s">
        <v>65</v>
      </c>
      <c r="D34" s="775"/>
      <c r="E34" s="761" t="s">
        <v>56</v>
      </c>
      <c r="F34" s="762"/>
      <c r="G34" s="775"/>
      <c r="H34" s="790" t="s">
        <v>66</v>
      </c>
      <c r="I34" s="791"/>
      <c r="J34" s="791"/>
      <c r="K34" s="791"/>
      <c r="L34" s="791"/>
      <c r="M34" s="792"/>
    </row>
    <row r="35" spans="1:42" ht="42" x14ac:dyDescent="0.25">
      <c r="A35" s="1045"/>
      <c r="B35" s="1045"/>
      <c r="C35" s="15" t="s">
        <v>59</v>
      </c>
      <c r="D35" s="696" t="s">
        <v>67</v>
      </c>
      <c r="E35" s="15" t="s">
        <v>34</v>
      </c>
      <c r="F35" s="106" t="s">
        <v>35</v>
      </c>
      <c r="G35" s="126" t="s">
        <v>36</v>
      </c>
      <c r="H35" s="127" t="s">
        <v>68</v>
      </c>
      <c r="I35" s="128" t="s">
        <v>69</v>
      </c>
      <c r="J35" s="128" t="s">
        <v>70</v>
      </c>
      <c r="K35" s="128" t="s">
        <v>71</v>
      </c>
      <c r="L35" s="128" t="s">
        <v>72</v>
      </c>
      <c r="M35" s="129" t="s">
        <v>73</v>
      </c>
    </row>
    <row r="36" spans="1:42" ht="15" customHeight="1" x14ac:dyDescent="0.25">
      <c r="A36" s="90" t="s">
        <v>61</v>
      </c>
      <c r="B36" s="110">
        <f>SUM(C36:D36)</f>
        <v>2</v>
      </c>
      <c r="C36" s="21"/>
      <c r="D36" s="22">
        <v>2</v>
      </c>
      <c r="E36" s="130">
        <f>SUM(F36:G36)</f>
        <v>7</v>
      </c>
      <c r="F36" s="28">
        <v>4</v>
      </c>
      <c r="G36" s="22">
        <v>3</v>
      </c>
      <c r="H36" s="21"/>
      <c r="I36" s="27"/>
      <c r="J36" s="27"/>
      <c r="K36" s="27">
        <v>2</v>
      </c>
      <c r="L36" s="27"/>
      <c r="M36" s="23"/>
    </row>
    <row r="37" spans="1:42" ht="15" customHeight="1" x14ac:dyDescent="0.25">
      <c r="A37" s="697" t="s">
        <v>62</v>
      </c>
      <c r="B37" s="716">
        <f>SUM(C37:D37)</f>
        <v>0</v>
      </c>
      <c r="C37" s="717"/>
      <c r="D37" s="714"/>
      <c r="E37" s="718">
        <f>SUM(F37:G37)</f>
        <v>0</v>
      </c>
      <c r="F37" s="719"/>
      <c r="G37" s="714"/>
      <c r="H37" s="717"/>
      <c r="I37" s="134"/>
      <c r="J37" s="134"/>
      <c r="K37" s="134"/>
      <c r="L37" s="134"/>
      <c r="M37" s="135"/>
    </row>
    <row r="38" spans="1:42" ht="15" customHeight="1" x14ac:dyDescent="0.25">
      <c r="A38" s="121" t="s">
        <v>48</v>
      </c>
      <c r="B38" s="122">
        <f t="shared" ref="B38:M38" si="34">SUM(B36:B37)</f>
        <v>2</v>
      </c>
      <c r="C38" s="136">
        <f t="shared" si="34"/>
        <v>0</v>
      </c>
      <c r="D38" s="137">
        <f t="shared" si="34"/>
        <v>2</v>
      </c>
      <c r="E38" s="136">
        <f t="shared" si="34"/>
        <v>7</v>
      </c>
      <c r="F38" s="138">
        <f t="shared" si="34"/>
        <v>4</v>
      </c>
      <c r="G38" s="138">
        <f t="shared" si="34"/>
        <v>3</v>
      </c>
      <c r="H38" s="136">
        <f t="shared" si="34"/>
        <v>0</v>
      </c>
      <c r="I38" s="139">
        <f t="shared" si="34"/>
        <v>0</v>
      </c>
      <c r="J38" s="139">
        <f t="shared" si="34"/>
        <v>0</v>
      </c>
      <c r="K38" s="139">
        <f t="shared" si="34"/>
        <v>2</v>
      </c>
      <c r="L38" s="139">
        <f t="shared" si="34"/>
        <v>0</v>
      </c>
      <c r="M38" s="140">
        <f t="shared" si="34"/>
        <v>0</v>
      </c>
    </row>
    <row r="39" spans="1:42" s="11" customFormat="1" ht="18" customHeight="1" x14ac:dyDescent="0.2">
      <c r="A39" s="141" t="s">
        <v>74</v>
      </c>
      <c r="B39" s="6"/>
      <c r="C39" s="6"/>
    </row>
    <row r="40" spans="1:42" x14ac:dyDescent="0.25">
      <c r="A40" s="142" t="s">
        <v>3</v>
      </c>
      <c r="B40" s="143" t="s">
        <v>4</v>
      </c>
      <c r="C40" s="143" t="s">
        <v>5</v>
      </c>
    </row>
    <row r="41" spans="1:42" x14ac:dyDescent="0.25">
      <c r="A41" s="785" t="s">
        <v>75</v>
      </c>
      <c r="B41" s="78" t="s">
        <v>52</v>
      </c>
      <c r="C41" s="144"/>
    </row>
    <row r="42" spans="1:42" x14ac:dyDescent="0.25">
      <c r="A42" s="1098"/>
      <c r="B42" s="145" t="s">
        <v>39</v>
      </c>
      <c r="C42" s="146"/>
    </row>
    <row r="43" spans="1:42" x14ac:dyDescent="0.25">
      <c r="A43" s="785" t="s">
        <v>76</v>
      </c>
      <c r="B43" s="78" t="s">
        <v>52</v>
      </c>
      <c r="C43" s="144"/>
    </row>
    <row r="44" spans="1:42" x14ac:dyDescent="0.25">
      <c r="A44" s="1098"/>
      <c r="B44" s="147" t="s">
        <v>39</v>
      </c>
      <c r="C44" s="117"/>
    </row>
    <row r="45" spans="1:42" s="11" customFormat="1" ht="18" customHeight="1" x14ac:dyDescent="0.2">
      <c r="A45" s="103" t="s">
        <v>77</v>
      </c>
      <c r="B45" s="148"/>
      <c r="C45" s="148"/>
      <c r="D45" s="720"/>
      <c r="E45" s="720"/>
      <c r="F45" s="720"/>
      <c r="G45" s="720"/>
      <c r="H45" s="720"/>
      <c r="I45" s="720"/>
      <c r="J45" s="720"/>
      <c r="K45" s="720"/>
      <c r="L45" s="721"/>
      <c r="M45" s="722"/>
      <c r="N45" s="723"/>
      <c r="O45" s="724"/>
      <c r="P45" s="724"/>
      <c r="Q45" s="724"/>
      <c r="R45" s="724"/>
      <c r="S45" s="724"/>
      <c r="T45" s="724"/>
      <c r="U45" s="724"/>
      <c r="V45" s="725"/>
      <c r="W45" s="724"/>
      <c r="X45" s="724"/>
      <c r="Y45" s="724"/>
      <c r="Z45" s="724"/>
      <c r="AA45" s="724"/>
      <c r="AB45" s="724"/>
      <c r="AC45" s="724"/>
      <c r="AD45" s="724"/>
      <c r="AE45" s="724"/>
      <c r="AF45" s="724"/>
      <c r="AG45" s="724"/>
      <c r="AH45" s="724"/>
      <c r="AI45" s="724"/>
      <c r="AJ45" s="724"/>
      <c r="AK45" s="724"/>
      <c r="AL45" s="724"/>
      <c r="AM45" s="724"/>
      <c r="AN45" s="155"/>
      <c r="AO45" s="156"/>
      <c r="AP45" s="156"/>
    </row>
    <row r="46" spans="1:42" ht="15" customHeight="1" x14ac:dyDescent="0.25">
      <c r="A46" s="793" t="s">
        <v>78</v>
      </c>
      <c r="B46" s="794"/>
      <c r="C46" s="799" t="s">
        <v>5</v>
      </c>
      <c r="D46" s="800"/>
      <c r="E46" s="801"/>
      <c r="F46" s="761" t="s">
        <v>6</v>
      </c>
      <c r="G46" s="762"/>
      <c r="H46" s="762"/>
      <c r="I46" s="762"/>
      <c r="J46" s="762"/>
      <c r="K46" s="762"/>
      <c r="L46" s="762"/>
      <c r="M46" s="762"/>
      <c r="N46" s="762"/>
      <c r="O46" s="762"/>
      <c r="P46" s="762"/>
      <c r="Q46" s="762"/>
      <c r="R46" s="762"/>
      <c r="S46" s="762"/>
      <c r="T46" s="762"/>
      <c r="U46" s="762"/>
      <c r="V46" s="762"/>
      <c r="W46" s="762"/>
      <c r="X46" s="762"/>
      <c r="Y46" s="762"/>
      <c r="Z46" s="762"/>
      <c r="AA46" s="762"/>
      <c r="AB46" s="762"/>
      <c r="AC46" s="762"/>
      <c r="AD46" s="762"/>
      <c r="AE46" s="762"/>
      <c r="AF46" s="762"/>
      <c r="AG46" s="762"/>
      <c r="AH46" s="762"/>
      <c r="AI46" s="762"/>
      <c r="AJ46" s="762"/>
      <c r="AK46" s="763"/>
      <c r="AL46" s="764" t="s">
        <v>7</v>
      </c>
      <c r="AM46" s="776" t="s">
        <v>10</v>
      </c>
      <c r="AN46" s="757" t="s">
        <v>11</v>
      </c>
    </row>
    <row r="47" spans="1:42" x14ac:dyDescent="0.25">
      <c r="A47" s="795"/>
      <c r="B47" s="796"/>
      <c r="C47" s="1101"/>
      <c r="D47" s="1102"/>
      <c r="E47" s="1103"/>
      <c r="F47" s="761" t="s">
        <v>16</v>
      </c>
      <c r="G47" s="775"/>
      <c r="H47" s="761" t="s">
        <v>17</v>
      </c>
      <c r="I47" s="775"/>
      <c r="J47" s="761" t="s">
        <v>18</v>
      </c>
      <c r="K47" s="775"/>
      <c r="L47" s="761" t="s">
        <v>19</v>
      </c>
      <c r="M47" s="775"/>
      <c r="N47" s="767" t="s">
        <v>20</v>
      </c>
      <c r="O47" s="768"/>
      <c r="P47" s="767" t="s">
        <v>21</v>
      </c>
      <c r="Q47" s="768"/>
      <c r="R47" s="767" t="s">
        <v>22</v>
      </c>
      <c r="S47" s="768"/>
      <c r="T47" s="767" t="s">
        <v>23</v>
      </c>
      <c r="U47" s="768"/>
      <c r="V47" s="767" t="s">
        <v>24</v>
      </c>
      <c r="W47" s="768"/>
      <c r="X47" s="767" t="s">
        <v>25</v>
      </c>
      <c r="Y47" s="768"/>
      <c r="Z47" s="767" t="s">
        <v>26</v>
      </c>
      <c r="AA47" s="768"/>
      <c r="AB47" s="767" t="s">
        <v>27</v>
      </c>
      <c r="AC47" s="768"/>
      <c r="AD47" s="767" t="s">
        <v>28</v>
      </c>
      <c r="AE47" s="768"/>
      <c r="AF47" s="767" t="s">
        <v>29</v>
      </c>
      <c r="AG47" s="768"/>
      <c r="AH47" s="767" t="s">
        <v>30</v>
      </c>
      <c r="AI47" s="768"/>
      <c r="AJ47" s="767" t="s">
        <v>31</v>
      </c>
      <c r="AK47" s="769"/>
      <c r="AL47" s="765"/>
      <c r="AM47" s="777"/>
      <c r="AN47" s="779"/>
    </row>
    <row r="48" spans="1:42" x14ac:dyDescent="0.25">
      <c r="A48" s="1099"/>
      <c r="B48" s="1100"/>
      <c r="C48" s="157" t="s">
        <v>34</v>
      </c>
      <c r="D48" s="158" t="s">
        <v>35</v>
      </c>
      <c r="E48" s="726" t="s">
        <v>36</v>
      </c>
      <c r="F48" s="15" t="s">
        <v>35</v>
      </c>
      <c r="G48" s="107" t="s">
        <v>36</v>
      </c>
      <c r="H48" s="15" t="s">
        <v>35</v>
      </c>
      <c r="I48" s="107" t="s">
        <v>36</v>
      </c>
      <c r="J48" s="15" t="s">
        <v>35</v>
      </c>
      <c r="K48" s="107" t="s">
        <v>36</v>
      </c>
      <c r="L48" s="15" t="s">
        <v>35</v>
      </c>
      <c r="M48" s="107" t="s">
        <v>36</v>
      </c>
      <c r="N48" s="15" t="s">
        <v>35</v>
      </c>
      <c r="O48" s="107" t="s">
        <v>36</v>
      </c>
      <c r="P48" s="15" t="s">
        <v>35</v>
      </c>
      <c r="Q48" s="107" t="s">
        <v>36</v>
      </c>
      <c r="R48" s="15" t="s">
        <v>35</v>
      </c>
      <c r="S48" s="107" t="s">
        <v>36</v>
      </c>
      <c r="T48" s="15" t="s">
        <v>35</v>
      </c>
      <c r="U48" s="107" t="s">
        <v>36</v>
      </c>
      <c r="V48" s="15" t="s">
        <v>35</v>
      </c>
      <c r="W48" s="107" t="s">
        <v>36</v>
      </c>
      <c r="X48" s="15" t="s">
        <v>35</v>
      </c>
      <c r="Y48" s="107" t="s">
        <v>36</v>
      </c>
      <c r="Z48" s="15" t="s">
        <v>35</v>
      </c>
      <c r="AA48" s="107" t="s">
        <v>36</v>
      </c>
      <c r="AB48" s="15" t="s">
        <v>35</v>
      </c>
      <c r="AC48" s="107" t="s">
        <v>36</v>
      </c>
      <c r="AD48" s="15" t="s">
        <v>35</v>
      </c>
      <c r="AE48" s="107" t="s">
        <v>36</v>
      </c>
      <c r="AF48" s="15" t="s">
        <v>35</v>
      </c>
      <c r="AG48" s="107" t="s">
        <v>36</v>
      </c>
      <c r="AH48" s="15" t="s">
        <v>35</v>
      </c>
      <c r="AI48" s="107" t="s">
        <v>36</v>
      </c>
      <c r="AJ48" s="160" t="s">
        <v>35</v>
      </c>
      <c r="AK48" s="109" t="s">
        <v>36</v>
      </c>
      <c r="AL48" s="766"/>
      <c r="AM48" s="778"/>
      <c r="AN48" s="1044"/>
    </row>
    <row r="49" spans="1:91" x14ac:dyDescent="0.25">
      <c r="A49" s="161" t="s">
        <v>79</v>
      </c>
      <c r="B49" s="161" t="s">
        <v>80</v>
      </c>
      <c r="C49" s="18">
        <f>SUM(D49+E49)</f>
        <v>0</v>
      </c>
      <c r="D49" s="19">
        <f>SUM(F49+H49+J49+L49+N49+P49+R49+T49+V49+X49+Z49+AB49+AD49+AF49+AH49+AJ49)</f>
        <v>0</v>
      </c>
      <c r="E49" s="20">
        <f>SUM(G49+I49+K49+M49+O49+Q49+S49+U49+W49+Y49+AA49+AC49+AE49+AG49+AI49+AK49)</f>
        <v>0</v>
      </c>
      <c r="F49" s="21"/>
      <c r="G49" s="28"/>
      <c r="H49" s="21"/>
      <c r="I49" s="28"/>
      <c r="J49" s="21"/>
      <c r="K49" s="23"/>
      <c r="L49" s="21"/>
      <c r="M49" s="23"/>
      <c r="N49" s="24"/>
      <c r="O49" s="23"/>
      <c r="P49" s="24"/>
      <c r="Q49" s="23"/>
      <c r="R49" s="24"/>
      <c r="S49" s="23"/>
      <c r="T49" s="24"/>
      <c r="U49" s="23"/>
      <c r="V49" s="24"/>
      <c r="W49" s="23"/>
      <c r="X49" s="24"/>
      <c r="Y49" s="23"/>
      <c r="Z49" s="24"/>
      <c r="AA49" s="23"/>
      <c r="AB49" s="24"/>
      <c r="AC49" s="23"/>
      <c r="AD49" s="24"/>
      <c r="AE49" s="23"/>
      <c r="AF49" s="24"/>
      <c r="AG49" s="23"/>
      <c r="AH49" s="24"/>
      <c r="AI49" s="23"/>
      <c r="AJ49" s="162"/>
      <c r="AK49" s="25"/>
      <c r="AL49" s="163"/>
      <c r="AM49" s="164"/>
      <c r="AN49" s="165"/>
      <c r="AO49" t="str">
        <f>CA49&amp;CB49&amp;CC49&amp;CD49</f>
        <v/>
      </c>
      <c r="CA49" s="29" t="str">
        <f>IF(AND($C49&gt;0,AL49="")," * No olvide digitar la variable Beneficiarios. Digite Cero si no tiene.",IF(AL49&gt;$C49,"  * La variable Beneficiarios No puede ser mayor al Total Ambos Sexos.",""))</f>
        <v/>
      </c>
      <c r="CB49" s="29" t="str">
        <f>IF(AND($C49&gt;0,AM49=""),"  * No olvide digitar la variable Pueblos originarios. Digite Cero si no tiene.",IF(AM49&gt;$C49,"  * La variable Pueblos originarios No puede ser mayor al Total Ambos Sexos.",""))</f>
        <v/>
      </c>
      <c r="CC49" s="29" t="str">
        <f>IF(AND($C49&gt;0,AN49="")," * No olvide digitar la variable Migrantes. Digite Cero si no tiene.",IF(AN49&gt;$C49,"  * La variable Migrantes No puede ser mayor al Total Ambos Sexos.",""))</f>
        <v/>
      </c>
      <c r="CK49" s="30">
        <f>IF(AND(C49&gt;0,AL49=""),1,IF(AL49&gt;C49,1,0))</f>
        <v>0</v>
      </c>
      <c r="CL49" s="30">
        <f>IF(AND(C49&gt;0,AM49=""),1,IF(AM49&gt;C49,1,0))</f>
        <v>0</v>
      </c>
      <c r="CM49" s="30">
        <f>IF(AND(C49&gt;0,AN49=""),1,IF(AN49&gt;C49,1,0))</f>
        <v>0</v>
      </c>
    </row>
    <row r="50" spans="1:91" x14ac:dyDescent="0.25">
      <c r="A50" s="727" t="s">
        <v>81</v>
      </c>
      <c r="B50" s="727" t="s">
        <v>80</v>
      </c>
      <c r="C50" s="698">
        <f>SUM(D50+E50)</f>
        <v>0</v>
      </c>
      <c r="D50" s="93">
        <f>SUM(F50+H50+J50+L50+N50+P50+R50+T50+V50+X50+Z50+AB50+AD50+AF50+AH50+AJ50)</f>
        <v>0</v>
      </c>
      <c r="E50" s="700">
        <f>SUM(G50+I50+K50+M50+O50+Q50+S50+U50+W50+Y50+AA50+AC50+AE50+AG50+AI50+AK50)</f>
        <v>0</v>
      </c>
      <c r="F50" s="717"/>
      <c r="G50" s="719"/>
      <c r="H50" s="717"/>
      <c r="I50" s="719"/>
      <c r="J50" s="717"/>
      <c r="K50" s="135"/>
      <c r="L50" s="717"/>
      <c r="M50" s="135"/>
      <c r="N50" s="715"/>
      <c r="O50" s="135"/>
      <c r="P50" s="715"/>
      <c r="Q50" s="135"/>
      <c r="R50" s="715"/>
      <c r="S50" s="135"/>
      <c r="T50" s="715"/>
      <c r="U50" s="135"/>
      <c r="V50" s="715"/>
      <c r="W50" s="135"/>
      <c r="X50" s="715"/>
      <c r="Y50" s="135"/>
      <c r="Z50" s="715"/>
      <c r="AA50" s="135"/>
      <c r="AB50" s="715"/>
      <c r="AC50" s="135"/>
      <c r="AD50" s="715"/>
      <c r="AE50" s="135"/>
      <c r="AF50" s="715"/>
      <c r="AG50" s="135"/>
      <c r="AH50" s="715"/>
      <c r="AI50" s="135"/>
      <c r="AJ50" s="728"/>
      <c r="AK50" s="168"/>
      <c r="AL50" s="169"/>
      <c r="AM50" s="170"/>
      <c r="AN50" s="729"/>
      <c r="AO50" t="str">
        <f>CA50&amp;CB50&amp;CC50&amp;CD50</f>
        <v/>
      </c>
      <c r="CA50" s="29" t="str">
        <f>IF(AND($C50&gt;0,AL50="")," * No olvide digitar la variable Beneficiarios. Digite Cero si no tiene.",IF(AL50&gt;$C50,"  * La variable Beneficiarios No puede ser mayor al Total Ambos Sexos.",""))</f>
        <v/>
      </c>
      <c r="CB50" s="29" t="str">
        <f>IF(AND($C50&gt;0,AM50=""),"  * No olvide digitar la variable Pueblos originarios. Digite Cero si no tiene.",IF(AM50&gt;$C50,"  * La variable Pueblos originarios No puede ser mayor al Total Ambos Sexos.",""))</f>
        <v/>
      </c>
      <c r="CC50" s="29" t="str">
        <f>IF(AND($C50&gt;0,AN50="")," * No olvide digitar la variable Migrantes. Digite Cero si no tiene.",IF(AN50&gt;$C50,"  * La variable Migrantes No puede ser mayor al Total Ambos Sexos.",""))</f>
        <v/>
      </c>
      <c r="CK50" s="30">
        <f>IF(AND(C50&gt;0,AL50=""),1,IF(AL50&gt;C50,1,0))</f>
        <v>0</v>
      </c>
      <c r="CL50" s="30">
        <f>IF(AND(C50&gt;0,AM50=""),1,IF(AM50&gt;C50,1,0))</f>
        <v>0</v>
      </c>
      <c r="CM50" s="30">
        <f>IF(AND(C50&gt;0,AN50=""),1,IF(AN50&gt;C50,1,0))</f>
        <v>0</v>
      </c>
    </row>
    <row r="51" spans="1:91" s="11" customFormat="1" ht="18" customHeight="1" x14ac:dyDescent="0.2">
      <c r="A51" s="805" t="s">
        <v>82</v>
      </c>
      <c r="B51" s="805"/>
      <c r="C51" s="805"/>
      <c r="D51" s="805"/>
      <c r="E51" s="805"/>
      <c r="F51" s="805"/>
      <c r="G51" s="805"/>
      <c r="H51" s="805"/>
      <c r="I51" s="805"/>
      <c r="J51" s="805"/>
      <c r="K51" s="805"/>
      <c r="L51" s="805"/>
      <c r="M51" s="805"/>
      <c r="N51" s="171"/>
      <c r="O51" s="172"/>
      <c r="P51" s="172"/>
      <c r="Q51" s="172"/>
      <c r="R51" s="172"/>
      <c r="S51" s="172"/>
      <c r="T51" s="172"/>
      <c r="U51" s="172"/>
      <c r="V51" s="173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4"/>
    </row>
    <row r="52" spans="1:91" ht="15" customHeight="1" x14ac:dyDescent="0.25">
      <c r="A52" s="793" t="s">
        <v>3</v>
      </c>
      <c r="B52" s="794"/>
      <c r="C52" s="800" t="s">
        <v>5</v>
      </c>
      <c r="D52" s="800"/>
      <c r="E52" s="801"/>
      <c r="F52" s="806" t="s">
        <v>6</v>
      </c>
      <c r="G52" s="807"/>
      <c r="H52" s="807"/>
      <c r="I52" s="807"/>
      <c r="J52" s="807"/>
      <c r="K52" s="807"/>
      <c r="L52" s="807"/>
      <c r="M52" s="807"/>
      <c r="N52" s="807"/>
      <c r="O52" s="807"/>
      <c r="P52" s="807"/>
      <c r="Q52" s="807"/>
      <c r="R52" s="807"/>
      <c r="S52" s="807"/>
      <c r="T52" s="807"/>
      <c r="U52" s="807"/>
      <c r="V52" s="807"/>
      <c r="W52" s="807"/>
      <c r="X52" s="807"/>
      <c r="Y52" s="807"/>
      <c r="Z52" s="807"/>
      <c r="AA52" s="807"/>
      <c r="AB52" s="807"/>
      <c r="AC52" s="807"/>
      <c r="AD52" s="807"/>
      <c r="AE52" s="807"/>
      <c r="AF52" s="807"/>
      <c r="AG52" s="807"/>
      <c r="AH52" s="807"/>
      <c r="AI52" s="807"/>
      <c r="AJ52" s="807"/>
      <c r="AK52" s="808"/>
      <c r="AL52" s="764" t="s">
        <v>10</v>
      </c>
      <c r="AM52" s="757" t="s">
        <v>11</v>
      </c>
    </row>
    <row r="53" spans="1:91" x14ac:dyDescent="0.25">
      <c r="A53" s="795"/>
      <c r="B53" s="796"/>
      <c r="C53" s="1102"/>
      <c r="D53" s="1102"/>
      <c r="E53" s="1103"/>
      <c r="F53" s="761" t="s">
        <v>16</v>
      </c>
      <c r="G53" s="775"/>
      <c r="H53" s="761" t="s">
        <v>17</v>
      </c>
      <c r="I53" s="775"/>
      <c r="J53" s="761" t="s">
        <v>18</v>
      </c>
      <c r="K53" s="775"/>
      <c r="L53" s="761" t="s">
        <v>19</v>
      </c>
      <c r="M53" s="775"/>
      <c r="N53" s="767" t="s">
        <v>20</v>
      </c>
      <c r="O53" s="768"/>
      <c r="P53" s="767" t="s">
        <v>21</v>
      </c>
      <c r="Q53" s="768"/>
      <c r="R53" s="767" t="s">
        <v>22</v>
      </c>
      <c r="S53" s="768"/>
      <c r="T53" s="767" t="s">
        <v>23</v>
      </c>
      <c r="U53" s="768"/>
      <c r="V53" s="767" t="s">
        <v>24</v>
      </c>
      <c r="W53" s="768"/>
      <c r="X53" s="767" t="s">
        <v>25</v>
      </c>
      <c r="Y53" s="768"/>
      <c r="Z53" s="767" t="s">
        <v>26</v>
      </c>
      <c r="AA53" s="768"/>
      <c r="AB53" s="767" t="s">
        <v>27</v>
      </c>
      <c r="AC53" s="768"/>
      <c r="AD53" s="767" t="s">
        <v>28</v>
      </c>
      <c r="AE53" s="768"/>
      <c r="AF53" s="767" t="s">
        <v>29</v>
      </c>
      <c r="AG53" s="768"/>
      <c r="AH53" s="767" t="s">
        <v>30</v>
      </c>
      <c r="AI53" s="768"/>
      <c r="AJ53" s="767" t="s">
        <v>31</v>
      </c>
      <c r="AK53" s="769"/>
      <c r="AL53" s="765"/>
      <c r="AM53" s="779"/>
    </row>
    <row r="54" spans="1:91" x14ac:dyDescent="0.25">
      <c r="A54" s="1099"/>
      <c r="B54" s="1100"/>
      <c r="C54" s="175" t="s">
        <v>34</v>
      </c>
      <c r="D54" s="176" t="s">
        <v>35</v>
      </c>
      <c r="E54" s="177" t="s">
        <v>36</v>
      </c>
      <c r="F54" s="12" t="s">
        <v>35</v>
      </c>
      <c r="G54" s="178" t="s">
        <v>36</v>
      </c>
      <c r="H54" s="12" t="s">
        <v>35</v>
      </c>
      <c r="I54" s="178" t="s">
        <v>36</v>
      </c>
      <c r="J54" s="12" t="s">
        <v>35</v>
      </c>
      <c r="K54" s="178" t="s">
        <v>36</v>
      </c>
      <c r="L54" s="12" t="s">
        <v>35</v>
      </c>
      <c r="M54" s="178" t="s">
        <v>36</v>
      </c>
      <c r="N54" s="12" t="s">
        <v>35</v>
      </c>
      <c r="O54" s="178" t="s">
        <v>36</v>
      </c>
      <c r="P54" s="12" t="s">
        <v>35</v>
      </c>
      <c r="Q54" s="178" t="s">
        <v>36</v>
      </c>
      <c r="R54" s="12" t="s">
        <v>35</v>
      </c>
      <c r="S54" s="178" t="s">
        <v>36</v>
      </c>
      <c r="T54" s="12" t="s">
        <v>35</v>
      </c>
      <c r="U54" s="178" t="s">
        <v>36</v>
      </c>
      <c r="V54" s="12" t="s">
        <v>35</v>
      </c>
      <c r="W54" s="178" t="s">
        <v>36</v>
      </c>
      <c r="X54" s="12" t="s">
        <v>35</v>
      </c>
      <c r="Y54" s="178" t="s">
        <v>36</v>
      </c>
      <c r="Z54" s="12" t="s">
        <v>35</v>
      </c>
      <c r="AA54" s="178" t="s">
        <v>36</v>
      </c>
      <c r="AB54" s="12" t="s">
        <v>35</v>
      </c>
      <c r="AC54" s="178" t="s">
        <v>36</v>
      </c>
      <c r="AD54" s="12" t="s">
        <v>35</v>
      </c>
      <c r="AE54" s="178" t="s">
        <v>36</v>
      </c>
      <c r="AF54" s="12" t="s">
        <v>35</v>
      </c>
      <c r="AG54" s="178" t="s">
        <v>36</v>
      </c>
      <c r="AH54" s="12" t="s">
        <v>35</v>
      </c>
      <c r="AI54" s="178" t="s">
        <v>36</v>
      </c>
      <c r="AJ54" s="179" t="s">
        <v>35</v>
      </c>
      <c r="AK54" s="180" t="s">
        <v>36</v>
      </c>
      <c r="AL54" s="766"/>
      <c r="AM54" s="1044"/>
    </row>
    <row r="55" spans="1:91" x14ac:dyDescent="0.25">
      <c r="A55" s="809" t="s">
        <v>83</v>
      </c>
      <c r="B55" s="181" t="s">
        <v>38</v>
      </c>
      <c r="C55" s="18">
        <f>SUM(D55+E55)</f>
        <v>0</v>
      </c>
      <c r="D55" s="19">
        <f t="shared" ref="D55:E60" si="35">SUM(F55+H55+J55+L55+N55+P55+R55+T55+V55+X55+Z55+AB55+AD55+AF55+AH55+AJ55)</f>
        <v>0</v>
      </c>
      <c r="E55" s="20">
        <f t="shared" si="35"/>
        <v>0</v>
      </c>
      <c r="F55" s="21"/>
      <c r="G55" s="22"/>
      <c r="H55" s="21"/>
      <c r="I55" s="23"/>
      <c r="J55" s="21"/>
      <c r="K55" s="23"/>
      <c r="L55" s="21"/>
      <c r="M55" s="23"/>
      <c r="N55" s="24"/>
      <c r="O55" s="23"/>
      <c r="P55" s="24"/>
      <c r="Q55" s="23"/>
      <c r="R55" s="24"/>
      <c r="S55" s="23"/>
      <c r="T55" s="24"/>
      <c r="U55" s="23"/>
      <c r="V55" s="24"/>
      <c r="W55" s="23"/>
      <c r="X55" s="24"/>
      <c r="Y55" s="23"/>
      <c r="Z55" s="24"/>
      <c r="AA55" s="23"/>
      <c r="AB55" s="24"/>
      <c r="AC55" s="23"/>
      <c r="AD55" s="24"/>
      <c r="AE55" s="23"/>
      <c r="AF55" s="24"/>
      <c r="AG55" s="23"/>
      <c r="AH55" s="24"/>
      <c r="AI55" s="23"/>
      <c r="AJ55" s="24"/>
      <c r="AK55" s="25"/>
      <c r="AL55" s="163"/>
      <c r="AM55" s="165"/>
      <c r="AN55" t="str">
        <f t="shared" ref="AN55:AN76" si="36">CA55&amp;CB55&amp;CC55</f>
        <v/>
      </c>
      <c r="CA55" s="29" t="str">
        <f>IF(AND($C55&gt;0,AL55="")," * No olvide digitar la variable Pueblos Originarios. Digite cero si no tiene.",IF(AL55&gt;$C55," * La variable Pueblos Originarios no puede ser mayor al Total Ambos Sexos.",""))</f>
        <v/>
      </c>
      <c r="CB55" s="29" t="str">
        <f>IF(AND($C55&gt;0,AM55="")," * No olvide digitar la variable Migrantes. Digite cero si no tiene.",IF(AM55&gt;$C55," * La variable Migrantes no puede ser mayor al Total Ambos Sexos.",""))</f>
        <v/>
      </c>
      <c r="CK55" s="30">
        <f t="shared" ref="CK55:CK76" si="37">IF(AND(C55&gt;0,AL55=""),1,IF(AL55&gt;C55,1,0))</f>
        <v>0</v>
      </c>
      <c r="CL55" s="30">
        <f t="shared" ref="CL55:CL76" si="38">IF(AND(C55&gt;0,AM55=""),1,IF(AM55&gt;C55,1,0))</f>
        <v>0</v>
      </c>
    </row>
    <row r="56" spans="1:91" x14ac:dyDescent="0.25">
      <c r="A56" s="810"/>
      <c r="B56" s="182" t="s">
        <v>52</v>
      </c>
      <c r="C56" s="32">
        <f t="shared" ref="C56:C76" si="39">SUM(D56+E56)</f>
        <v>0</v>
      </c>
      <c r="D56" s="33">
        <f t="shared" si="35"/>
        <v>0</v>
      </c>
      <c r="E56" s="34">
        <f t="shared" si="35"/>
        <v>0</v>
      </c>
      <c r="F56" s="35"/>
      <c r="G56" s="36"/>
      <c r="H56" s="35"/>
      <c r="I56" s="37"/>
      <c r="J56" s="35"/>
      <c r="K56" s="37"/>
      <c r="L56" s="35"/>
      <c r="M56" s="37"/>
      <c r="N56" s="38"/>
      <c r="O56" s="37"/>
      <c r="P56" s="38"/>
      <c r="Q56" s="37"/>
      <c r="R56" s="38"/>
      <c r="S56" s="37"/>
      <c r="T56" s="38"/>
      <c r="U56" s="37"/>
      <c r="V56" s="38"/>
      <c r="W56" s="37"/>
      <c r="X56" s="38"/>
      <c r="Y56" s="37"/>
      <c r="Z56" s="38"/>
      <c r="AA56" s="37"/>
      <c r="AB56" s="38"/>
      <c r="AC56" s="37"/>
      <c r="AD56" s="38"/>
      <c r="AE56" s="37"/>
      <c r="AF56" s="38"/>
      <c r="AG56" s="37"/>
      <c r="AH56" s="38"/>
      <c r="AI56" s="37"/>
      <c r="AJ56" s="38"/>
      <c r="AK56" s="39"/>
      <c r="AL56" s="183"/>
      <c r="AM56" s="184"/>
      <c r="AN56" t="str">
        <f t="shared" si="36"/>
        <v/>
      </c>
      <c r="CA56" s="29" t="str">
        <f t="shared" ref="CA56:CA76" si="40">IF(AND($C56&gt;0,AL56="")," * No olvide digitar la variable Pueblos Originarios. Digite cero si no tiene.",IF(AL56&gt;$C56," * La variable Pueblos Originarios no puede ser mayor al Total Ambos Sexos.",""))</f>
        <v/>
      </c>
      <c r="CB56" s="29" t="str">
        <f t="shared" ref="CB56:CB76" si="41">IF(AND($C56&gt;0,AM56="")," * No olvide digitar la variable Migrantes. Digite cero si no tiene.",IF(AM56&gt;$C56," * La variable Migrantes no puede ser mayor al Total Ambos Sexos.",""))</f>
        <v/>
      </c>
      <c r="CK56" s="30">
        <f t="shared" si="37"/>
        <v>0</v>
      </c>
      <c r="CL56" s="30">
        <f t="shared" si="38"/>
        <v>0</v>
      </c>
    </row>
    <row r="57" spans="1:91" x14ac:dyDescent="0.25">
      <c r="A57" s="810"/>
      <c r="B57" s="182" t="s">
        <v>39</v>
      </c>
      <c r="C57" s="32">
        <f t="shared" si="39"/>
        <v>0</v>
      </c>
      <c r="D57" s="33">
        <f t="shared" si="35"/>
        <v>0</v>
      </c>
      <c r="E57" s="34">
        <f t="shared" si="35"/>
        <v>0</v>
      </c>
      <c r="F57" s="35"/>
      <c r="G57" s="36"/>
      <c r="H57" s="35"/>
      <c r="I57" s="37"/>
      <c r="J57" s="35"/>
      <c r="K57" s="37"/>
      <c r="L57" s="35"/>
      <c r="M57" s="37"/>
      <c r="N57" s="38"/>
      <c r="O57" s="37"/>
      <c r="P57" s="38"/>
      <c r="Q57" s="37"/>
      <c r="R57" s="38"/>
      <c r="S57" s="37"/>
      <c r="T57" s="38"/>
      <c r="U57" s="37"/>
      <c r="V57" s="38"/>
      <c r="W57" s="37"/>
      <c r="X57" s="38"/>
      <c r="Y57" s="37"/>
      <c r="Z57" s="38"/>
      <c r="AA57" s="37"/>
      <c r="AB57" s="38"/>
      <c r="AC57" s="37"/>
      <c r="AD57" s="38"/>
      <c r="AE57" s="37"/>
      <c r="AF57" s="38"/>
      <c r="AG57" s="37"/>
      <c r="AH57" s="38"/>
      <c r="AI57" s="37"/>
      <c r="AJ57" s="38"/>
      <c r="AK57" s="39"/>
      <c r="AL57" s="183"/>
      <c r="AM57" s="184"/>
      <c r="AN57" t="str">
        <f t="shared" si="36"/>
        <v/>
      </c>
      <c r="CA57" s="29" t="str">
        <f t="shared" si="40"/>
        <v/>
      </c>
      <c r="CB57" s="29" t="str">
        <f t="shared" si="41"/>
        <v/>
      </c>
      <c r="CK57" s="30">
        <f t="shared" si="37"/>
        <v>0</v>
      </c>
      <c r="CL57" s="30">
        <f t="shared" si="38"/>
        <v>0</v>
      </c>
    </row>
    <row r="58" spans="1:91" x14ac:dyDescent="0.25">
      <c r="A58" s="810"/>
      <c r="B58" s="182" t="s">
        <v>84</v>
      </c>
      <c r="C58" s="32">
        <f t="shared" si="39"/>
        <v>0</v>
      </c>
      <c r="D58" s="33">
        <f t="shared" si="35"/>
        <v>0</v>
      </c>
      <c r="E58" s="34">
        <f t="shared" si="35"/>
        <v>0</v>
      </c>
      <c r="F58" s="35"/>
      <c r="G58" s="36"/>
      <c r="H58" s="35"/>
      <c r="I58" s="37"/>
      <c r="J58" s="35"/>
      <c r="K58" s="37"/>
      <c r="L58" s="35"/>
      <c r="M58" s="37"/>
      <c r="N58" s="38"/>
      <c r="O58" s="37"/>
      <c r="P58" s="38"/>
      <c r="Q58" s="37"/>
      <c r="R58" s="38"/>
      <c r="S58" s="37"/>
      <c r="T58" s="38"/>
      <c r="U58" s="37"/>
      <c r="V58" s="38"/>
      <c r="W58" s="37"/>
      <c r="X58" s="38"/>
      <c r="Y58" s="37"/>
      <c r="Z58" s="38"/>
      <c r="AA58" s="37"/>
      <c r="AB58" s="38"/>
      <c r="AC58" s="37"/>
      <c r="AD58" s="38"/>
      <c r="AE58" s="37"/>
      <c r="AF58" s="38"/>
      <c r="AG58" s="37"/>
      <c r="AH58" s="38"/>
      <c r="AI58" s="37"/>
      <c r="AJ58" s="38"/>
      <c r="AK58" s="39"/>
      <c r="AL58" s="183"/>
      <c r="AM58" s="184"/>
      <c r="AN58" t="str">
        <f t="shared" si="36"/>
        <v/>
      </c>
      <c r="CA58" s="29" t="str">
        <f t="shared" si="40"/>
        <v/>
      </c>
      <c r="CB58" s="29" t="str">
        <f t="shared" si="41"/>
        <v/>
      </c>
      <c r="CK58" s="30">
        <f t="shared" si="37"/>
        <v>0</v>
      </c>
      <c r="CL58" s="30">
        <f t="shared" si="38"/>
        <v>0</v>
      </c>
    </row>
    <row r="59" spans="1:91" x14ac:dyDescent="0.25">
      <c r="A59" s="810"/>
      <c r="B59" s="182" t="s">
        <v>42</v>
      </c>
      <c r="C59" s="32">
        <f t="shared" si="39"/>
        <v>0</v>
      </c>
      <c r="D59" s="33">
        <f t="shared" si="35"/>
        <v>0</v>
      </c>
      <c r="E59" s="34">
        <f t="shared" si="35"/>
        <v>0</v>
      </c>
      <c r="F59" s="35"/>
      <c r="G59" s="36"/>
      <c r="H59" s="35"/>
      <c r="I59" s="37"/>
      <c r="J59" s="35"/>
      <c r="K59" s="37"/>
      <c r="L59" s="35"/>
      <c r="M59" s="37"/>
      <c r="N59" s="38"/>
      <c r="O59" s="37"/>
      <c r="P59" s="38"/>
      <c r="Q59" s="37"/>
      <c r="R59" s="38"/>
      <c r="S59" s="37"/>
      <c r="T59" s="38"/>
      <c r="U59" s="37"/>
      <c r="V59" s="38"/>
      <c r="W59" s="37"/>
      <c r="X59" s="38"/>
      <c r="Y59" s="37"/>
      <c r="Z59" s="38"/>
      <c r="AA59" s="37"/>
      <c r="AB59" s="38"/>
      <c r="AC59" s="37"/>
      <c r="AD59" s="38"/>
      <c r="AE59" s="37"/>
      <c r="AF59" s="38"/>
      <c r="AG59" s="37"/>
      <c r="AH59" s="38"/>
      <c r="AI59" s="37"/>
      <c r="AJ59" s="38"/>
      <c r="AK59" s="39"/>
      <c r="AL59" s="183"/>
      <c r="AM59" s="184"/>
      <c r="AN59" t="str">
        <f t="shared" si="36"/>
        <v/>
      </c>
      <c r="CA59" s="29" t="str">
        <f t="shared" si="40"/>
        <v/>
      </c>
      <c r="CB59" s="29" t="str">
        <f t="shared" si="41"/>
        <v/>
      </c>
      <c r="CK59" s="30">
        <f t="shared" si="37"/>
        <v>0</v>
      </c>
      <c r="CL59" s="30">
        <f t="shared" si="38"/>
        <v>0</v>
      </c>
    </row>
    <row r="60" spans="1:91" x14ac:dyDescent="0.25">
      <c r="A60" s="1104"/>
      <c r="B60" s="185" t="s">
        <v>85</v>
      </c>
      <c r="C60" s="186">
        <f t="shared" si="39"/>
        <v>0</v>
      </c>
      <c r="D60" s="54">
        <f t="shared" si="35"/>
        <v>0</v>
      </c>
      <c r="E60" s="187">
        <f t="shared" si="35"/>
        <v>0</v>
      </c>
      <c r="F60" s="95"/>
      <c r="G60" s="97"/>
      <c r="H60" s="95"/>
      <c r="I60" s="96"/>
      <c r="J60" s="95"/>
      <c r="K60" s="96"/>
      <c r="L60" s="95"/>
      <c r="M60" s="96"/>
      <c r="N60" s="98"/>
      <c r="O60" s="96"/>
      <c r="P60" s="98"/>
      <c r="Q60" s="96"/>
      <c r="R60" s="98"/>
      <c r="S60" s="96"/>
      <c r="T60" s="98"/>
      <c r="U60" s="96"/>
      <c r="V60" s="98"/>
      <c r="W60" s="96"/>
      <c r="X60" s="98"/>
      <c r="Y60" s="96"/>
      <c r="Z60" s="98"/>
      <c r="AA60" s="96"/>
      <c r="AB60" s="98"/>
      <c r="AC60" s="96"/>
      <c r="AD60" s="98"/>
      <c r="AE60" s="96"/>
      <c r="AF60" s="98"/>
      <c r="AG60" s="96"/>
      <c r="AH60" s="98"/>
      <c r="AI60" s="96"/>
      <c r="AJ60" s="98"/>
      <c r="AK60" s="99"/>
      <c r="AL60" s="188"/>
      <c r="AM60" s="189"/>
      <c r="AN60" t="str">
        <f t="shared" si="36"/>
        <v/>
      </c>
      <c r="CA60" s="29" t="str">
        <f t="shared" si="40"/>
        <v/>
      </c>
      <c r="CB60" s="29" t="str">
        <f t="shared" si="41"/>
        <v/>
      </c>
      <c r="CK60" s="30">
        <f t="shared" si="37"/>
        <v>0</v>
      </c>
      <c r="CL60" s="30">
        <f t="shared" si="38"/>
        <v>0</v>
      </c>
    </row>
    <row r="61" spans="1:91" x14ac:dyDescent="0.25">
      <c r="A61" s="809" t="s">
        <v>86</v>
      </c>
      <c r="B61" s="181" t="s">
        <v>39</v>
      </c>
      <c r="C61" s="18">
        <f t="shared" si="39"/>
        <v>0</v>
      </c>
      <c r="D61" s="19">
        <f t="shared" ref="D61:E66" si="42">SUM(H61+J61+L61)</f>
        <v>0</v>
      </c>
      <c r="E61" s="20">
        <f t="shared" si="42"/>
        <v>0</v>
      </c>
      <c r="F61" s="190"/>
      <c r="G61" s="191"/>
      <c r="H61" s="21"/>
      <c r="I61" s="23"/>
      <c r="J61" s="21"/>
      <c r="K61" s="23"/>
      <c r="L61" s="21"/>
      <c r="M61" s="23"/>
      <c r="N61" s="192"/>
      <c r="O61" s="193"/>
      <c r="P61" s="192"/>
      <c r="Q61" s="193"/>
      <c r="R61" s="192"/>
      <c r="S61" s="193"/>
      <c r="T61" s="192"/>
      <c r="U61" s="193"/>
      <c r="V61" s="192"/>
      <c r="W61" s="193"/>
      <c r="X61" s="192"/>
      <c r="Y61" s="193"/>
      <c r="Z61" s="192"/>
      <c r="AA61" s="193"/>
      <c r="AB61" s="192"/>
      <c r="AC61" s="193"/>
      <c r="AD61" s="192"/>
      <c r="AE61" s="193"/>
      <c r="AF61" s="192"/>
      <c r="AG61" s="193"/>
      <c r="AH61" s="190"/>
      <c r="AI61" s="193"/>
      <c r="AJ61" s="192"/>
      <c r="AK61" s="194"/>
      <c r="AL61" s="163"/>
      <c r="AM61" s="165"/>
      <c r="AN61" t="str">
        <f t="shared" si="36"/>
        <v/>
      </c>
      <c r="CA61" s="29" t="str">
        <f t="shared" si="40"/>
        <v/>
      </c>
      <c r="CB61" s="29" t="str">
        <f t="shared" si="41"/>
        <v/>
      </c>
      <c r="CK61" s="30">
        <f t="shared" si="37"/>
        <v>0</v>
      </c>
      <c r="CL61" s="30">
        <f t="shared" si="38"/>
        <v>0</v>
      </c>
    </row>
    <row r="62" spans="1:91" x14ac:dyDescent="0.25">
      <c r="A62" s="1104"/>
      <c r="B62" s="182" t="s">
        <v>42</v>
      </c>
      <c r="C62" s="186">
        <f t="shared" si="39"/>
        <v>0</v>
      </c>
      <c r="D62" s="54">
        <f t="shared" si="42"/>
        <v>0</v>
      </c>
      <c r="E62" s="187">
        <f t="shared" si="42"/>
        <v>0</v>
      </c>
      <c r="F62" s="195"/>
      <c r="G62" s="196"/>
      <c r="H62" s="95"/>
      <c r="I62" s="96"/>
      <c r="J62" s="95"/>
      <c r="K62" s="96"/>
      <c r="L62" s="95"/>
      <c r="M62" s="96"/>
      <c r="N62" s="197"/>
      <c r="O62" s="198"/>
      <c r="P62" s="197"/>
      <c r="Q62" s="198"/>
      <c r="R62" s="197"/>
      <c r="S62" s="198"/>
      <c r="T62" s="197"/>
      <c r="U62" s="198"/>
      <c r="V62" s="197"/>
      <c r="W62" s="198"/>
      <c r="X62" s="197"/>
      <c r="Y62" s="198"/>
      <c r="Z62" s="197"/>
      <c r="AA62" s="198"/>
      <c r="AB62" s="197"/>
      <c r="AC62" s="198"/>
      <c r="AD62" s="197"/>
      <c r="AE62" s="198"/>
      <c r="AF62" s="197"/>
      <c r="AG62" s="198"/>
      <c r="AH62" s="195"/>
      <c r="AI62" s="198"/>
      <c r="AJ62" s="197"/>
      <c r="AK62" s="199"/>
      <c r="AL62" s="188"/>
      <c r="AM62" s="189"/>
      <c r="AN62" t="str">
        <f t="shared" si="36"/>
        <v/>
      </c>
      <c r="CA62" s="29" t="str">
        <f t="shared" si="40"/>
        <v/>
      </c>
      <c r="CB62" s="29" t="str">
        <f t="shared" si="41"/>
        <v/>
      </c>
      <c r="CK62" s="30">
        <f t="shared" si="37"/>
        <v>0</v>
      </c>
      <c r="CL62" s="30">
        <f t="shared" si="38"/>
        <v>0</v>
      </c>
    </row>
    <row r="63" spans="1:91" x14ac:dyDescent="0.25">
      <c r="A63" s="809" t="s">
        <v>87</v>
      </c>
      <c r="B63" s="181" t="s">
        <v>38</v>
      </c>
      <c r="C63" s="18">
        <f t="shared" si="39"/>
        <v>0</v>
      </c>
      <c r="D63" s="19">
        <f t="shared" si="42"/>
        <v>0</v>
      </c>
      <c r="E63" s="20">
        <f t="shared" si="42"/>
        <v>0</v>
      </c>
      <c r="F63" s="190"/>
      <c r="G63" s="191"/>
      <c r="H63" s="21"/>
      <c r="I63" s="23"/>
      <c r="J63" s="21"/>
      <c r="K63" s="23"/>
      <c r="L63" s="21"/>
      <c r="M63" s="23"/>
      <c r="N63" s="192"/>
      <c r="O63" s="193"/>
      <c r="P63" s="192"/>
      <c r="Q63" s="193"/>
      <c r="R63" s="192"/>
      <c r="S63" s="193"/>
      <c r="T63" s="192"/>
      <c r="U63" s="193"/>
      <c r="V63" s="192"/>
      <c r="W63" s="193"/>
      <c r="X63" s="192"/>
      <c r="Y63" s="193"/>
      <c r="Z63" s="192"/>
      <c r="AA63" s="193"/>
      <c r="AB63" s="192"/>
      <c r="AC63" s="193"/>
      <c r="AD63" s="192"/>
      <c r="AE63" s="193"/>
      <c r="AF63" s="192"/>
      <c r="AG63" s="193"/>
      <c r="AH63" s="190"/>
      <c r="AI63" s="193"/>
      <c r="AJ63" s="192"/>
      <c r="AK63" s="194"/>
      <c r="AL63" s="163"/>
      <c r="AM63" s="165"/>
      <c r="AN63" t="str">
        <f t="shared" si="36"/>
        <v/>
      </c>
      <c r="CA63" s="29" t="str">
        <f t="shared" si="40"/>
        <v/>
      </c>
      <c r="CB63" s="29" t="str">
        <f t="shared" si="41"/>
        <v/>
      </c>
      <c r="CK63" s="30">
        <f t="shared" si="37"/>
        <v>0</v>
      </c>
      <c r="CL63" s="30">
        <f t="shared" si="38"/>
        <v>0</v>
      </c>
    </row>
    <row r="64" spans="1:91" x14ac:dyDescent="0.25">
      <c r="A64" s="810"/>
      <c r="B64" s="182" t="s">
        <v>52</v>
      </c>
      <c r="C64" s="32">
        <f t="shared" si="39"/>
        <v>0</v>
      </c>
      <c r="D64" s="33">
        <f t="shared" si="42"/>
        <v>0</v>
      </c>
      <c r="E64" s="34">
        <f t="shared" si="42"/>
        <v>0</v>
      </c>
      <c r="F64" s="200"/>
      <c r="G64" s="201"/>
      <c r="H64" s="35"/>
      <c r="I64" s="37"/>
      <c r="J64" s="35"/>
      <c r="K64" s="37"/>
      <c r="L64" s="35"/>
      <c r="M64" s="37"/>
      <c r="N64" s="202"/>
      <c r="O64" s="203"/>
      <c r="P64" s="202"/>
      <c r="Q64" s="203"/>
      <c r="R64" s="202"/>
      <c r="S64" s="203"/>
      <c r="T64" s="202"/>
      <c r="U64" s="203"/>
      <c r="V64" s="202"/>
      <c r="W64" s="203"/>
      <c r="X64" s="202"/>
      <c r="Y64" s="203"/>
      <c r="Z64" s="202"/>
      <c r="AA64" s="203"/>
      <c r="AB64" s="202"/>
      <c r="AC64" s="203"/>
      <c r="AD64" s="202"/>
      <c r="AE64" s="203"/>
      <c r="AF64" s="202"/>
      <c r="AG64" s="203"/>
      <c r="AH64" s="200"/>
      <c r="AI64" s="203"/>
      <c r="AJ64" s="202"/>
      <c r="AK64" s="204"/>
      <c r="AL64" s="183"/>
      <c r="AM64" s="184"/>
      <c r="AN64" t="str">
        <f t="shared" si="36"/>
        <v/>
      </c>
      <c r="CA64" s="29" t="str">
        <f t="shared" si="40"/>
        <v/>
      </c>
      <c r="CB64" s="29" t="str">
        <f t="shared" si="41"/>
        <v/>
      </c>
      <c r="CK64" s="30">
        <f t="shared" si="37"/>
        <v>0</v>
      </c>
      <c r="CL64" s="30">
        <f t="shared" si="38"/>
        <v>0</v>
      </c>
    </row>
    <row r="65" spans="1:90" x14ac:dyDescent="0.25">
      <c r="A65" s="810"/>
      <c r="B65" s="182" t="s">
        <v>39</v>
      </c>
      <c r="C65" s="32">
        <f t="shared" si="39"/>
        <v>0</v>
      </c>
      <c r="D65" s="33">
        <f t="shared" si="42"/>
        <v>0</v>
      </c>
      <c r="E65" s="34">
        <f t="shared" si="42"/>
        <v>0</v>
      </c>
      <c r="F65" s="200"/>
      <c r="G65" s="201"/>
      <c r="H65" s="35"/>
      <c r="I65" s="37"/>
      <c r="J65" s="35"/>
      <c r="K65" s="37"/>
      <c r="L65" s="35"/>
      <c r="M65" s="37"/>
      <c r="N65" s="202"/>
      <c r="O65" s="203"/>
      <c r="P65" s="202"/>
      <c r="Q65" s="203"/>
      <c r="R65" s="202"/>
      <c r="S65" s="203"/>
      <c r="T65" s="202"/>
      <c r="U65" s="203"/>
      <c r="V65" s="202"/>
      <c r="W65" s="203"/>
      <c r="X65" s="202"/>
      <c r="Y65" s="203"/>
      <c r="Z65" s="202"/>
      <c r="AA65" s="203"/>
      <c r="AB65" s="202"/>
      <c r="AC65" s="203"/>
      <c r="AD65" s="202"/>
      <c r="AE65" s="203"/>
      <c r="AF65" s="202"/>
      <c r="AG65" s="203"/>
      <c r="AH65" s="200"/>
      <c r="AI65" s="203"/>
      <c r="AJ65" s="202"/>
      <c r="AK65" s="204"/>
      <c r="AL65" s="183"/>
      <c r="AM65" s="184"/>
      <c r="AN65" t="str">
        <f t="shared" si="36"/>
        <v/>
      </c>
      <c r="CA65" s="29" t="str">
        <f t="shared" si="40"/>
        <v/>
      </c>
      <c r="CB65" s="29" t="str">
        <f t="shared" si="41"/>
        <v/>
      </c>
      <c r="CK65" s="30">
        <f t="shared" si="37"/>
        <v>0</v>
      </c>
      <c r="CL65" s="30">
        <f t="shared" si="38"/>
        <v>0</v>
      </c>
    </row>
    <row r="66" spans="1:90" x14ac:dyDescent="0.25">
      <c r="A66" s="1104"/>
      <c r="B66" s="182" t="s">
        <v>42</v>
      </c>
      <c r="C66" s="186">
        <f t="shared" si="39"/>
        <v>0</v>
      </c>
      <c r="D66" s="54">
        <f t="shared" si="42"/>
        <v>0</v>
      </c>
      <c r="E66" s="187">
        <f t="shared" si="42"/>
        <v>0</v>
      </c>
      <c r="F66" s="195"/>
      <c r="G66" s="196"/>
      <c r="H66" s="95"/>
      <c r="I66" s="96"/>
      <c r="J66" s="95"/>
      <c r="K66" s="96"/>
      <c r="L66" s="95"/>
      <c r="M66" s="96"/>
      <c r="N66" s="197"/>
      <c r="O66" s="198"/>
      <c r="P66" s="197"/>
      <c r="Q66" s="198"/>
      <c r="R66" s="197"/>
      <c r="S66" s="198"/>
      <c r="T66" s="197"/>
      <c r="U66" s="198"/>
      <c r="V66" s="197"/>
      <c r="W66" s="198"/>
      <c r="X66" s="197"/>
      <c r="Y66" s="198"/>
      <c r="Z66" s="197"/>
      <c r="AA66" s="198"/>
      <c r="AB66" s="197"/>
      <c r="AC66" s="198"/>
      <c r="AD66" s="197"/>
      <c r="AE66" s="198"/>
      <c r="AF66" s="197"/>
      <c r="AG66" s="198"/>
      <c r="AH66" s="195"/>
      <c r="AI66" s="198"/>
      <c r="AJ66" s="197"/>
      <c r="AK66" s="199"/>
      <c r="AL66" s="188"/>
      <c r="AM66" s="189"/>
      <c r="AN66" t="str">
        <f t="shared" si="36"/>
        <v/>
      </c>
      <c r="CA66" s="29" t="str">
        <f t="shared" si="40"/>
        <v/>
      </c>
      <c r="CB66" s="29" t="str">
        <f t="shared" si="41"/>
        <v/>
      </c>
      <c r="CK66" s="30">
        <f t="shared" si="37"/>
        <v>0</v>
      </c>
      <c r="CL66" s="30">
        <f t="shared" si="38"/>
        <v>0</v>
      </c>
    </row>
    <row r="67" spans="1:90" x14ac:dyDescent="0.25">
      <c r="A67" s="809" t="s">
        <v>88</v>
      </c>
      <c r="B67" s="181" t="s">
        <v>38</v>
      </c>
      <c r="C67" s="18">
        <f t="shared" si="39"/>
        <v>0</v>
      </c>
      <c r="D67" s="19">
        <f t="shared" ref="D67:D76" si="43">SUM(H67+J67+L67+N67+P67+R67+T67+V67+X67+Z67+AB67+AD67+AF67+AH67+AJ67)</f>
        <v>0</v>
      </c>
      <c r="E67" s="20">
        <f t="shared" ref="E67:E76" si="44">SUM(I67+K67+M67+O67+Q67+S67+U67+W67+Y67+AA67+AC67+AE67+AG67+AI67+AK67)</f>
        <v>0</v>
      </c>
      <c r="F67" s="190"/>
      <c r="G67" s="193"/>
      <c r="H67" s="21"/>
      <c r="I67" s="23"/>
      <c r="J67" s="21"/>
      <c r="K67" s="23"/>
      <c r="L67" s="21"/>
      <c r="M67" s="23"/>
      <c r="N67" s="21"/>
      <c r="O67" s="23"/>
      <c r="P67" s="21"/>
      <c r="Q67" s="23"/>
      <c r="R67" s="21"/>
      <c r="S67" s="23"/>
      <c r="T67" s="21"/>
      <c r="U67" s="23"/>
      <c r="V67" s="21"/>
      <c r="W67" s="23"/>
      <c r="X67" s="21"/>
      <c r="Y67" s="23"/>
      <c r="Z67" s="21"/>
      <c r="AA67" s="23"/>
      <c r="AB67" s="21"/>
      <c r="AC67" s="23"/>
      <c r="AD67" s="21"/>
      <c r="AE67" s="23"/>
      <c r="AF67" s="21"/>
      <c r="AG67" s="23"/>
      <c r="AH67" s="21"/>
      <c r="AI67" s="23"/>
      <c r="AJ67" s="21"/>
      <c r="AK67" s="25"/>
      <c r="AL67" s="163"/>
      <c r="AM67" s="165"/>
      <c r="AN67" t="str">
        <f t="shared" si="36"/>
        <v/>
      </c>
      <c r="CA67" s="29" t="str">
        <f t="shared" si="40"/>
        <v/>
      </c>
      <c r="CB67" s="29" t="str">
        <f t="shared" si="41"/>
        <v/>
      </c>
      <c r="CK67" s="30">
        <f t="shared" si="37"/>
        <v>0</v>
      </c>
      <c r="CL67" s="30">
        <f t="shared" si="38"/>
        <v>0</v>
      </c>
    </row>
    <row r="68" spans="1:90" x14ac:dyDescent="0.25">
      <c r="A68" s="1104"/>
      <c r="B68" s="182" t="s">
        <v>52</v>
      </c>
      <c r="C68" s="43">
        <f t="shared" si="39"/>
        <v>0</v>
      </c>
      <c r="D68" s="44">
        <f t="shared" si="43"/>
        <v>0</v>
      </c>
      <c r="E68" s="187">
        <f t="shared" si="44"/>
        <v>0</v>
      </c>
      <c r="F68" s="195"/>
      <c r="G68" s="198"/>
      <c r="H68" s="95"/>
      <c r="I68" s="96"/>
      <c r="J68" s="95"/>
      <c r="K68" s="96"/>
      <c r="L68" s="95"/>
      <c r="M68" s="96"/>
      <c r="N68" s="95"/>
      <c r="O68" s="96"/>
      <c r="P68" s="95"/>
      <c r="Q68" s="96"/>
      <c r="R68" s="95"/>
      <c r="S68" s="96"/>
      <c r="T68" s="95"/>
      <c r="U68" s="96"/>
      <c r="V68" s="95"/>
      <c r="W68" s="96"/>
      <c r="X68" s="95"/>
      <c r="Y68" s="96"/>
      <c r="Z68" s="95"/>
      <c r="AA68" s="96"/>
      <c r="AB68" s="95"/>
      <c r="AC68" s="96"/>
      <c r="AD68" s="95"/>
      <c r="AE68" s="96"/>
      <c r="AF68" s="95"/>
      <c r="AG68" s="96"/>
      <c r="AH68" s="95"/>
      <c r="AI68" s="96"/>
      <c r="AJ68" s="95"/>
      <c r="AK68" s="99"/>
      <c r="AL68" s="188"/>
      <c r="AM68" s="189"/>
      <c r="AN68" t="str">
        <f t="shared" si="36"/>
        <v/>
      </c>
      <c r="CA68" s="29" t="str">
        <f t="shared" si="40"/>
        <v/>
      </c>
      <c r="CB68" s="29" t="str">
        <f t="shared" si="41"/>
        <v/>
      </c>
      <c r="CK68" s="30">
        <f t="shared" si="37"/>
        <v>0</v>
      </c>
      <c r="CL68" s="30">
        <f t="shared" si="38"/>
        <v>0</v>
      </c>
    </row>
    <row r="69" spans="1:90" x14ac:dyDescent="0.25">
      <c r="A69" s="809" t="s">
        <v>89</v>
      </c>
      <c r="B69" s="181" t="s">
        <v>38</v>
      </c>
      <c r="C69" s="18">
        <f t="shared" si="39"/>
        <v>0</v>
      </c>
      <c r="D69" s="19">
        <f t="shared" si="43"/>
        <v>0</v>
      </c>
      <c r="E69" s="20">
        <f t="shared" si="44"/>
        <v>0</v>
      </c>
      <c r="F69" s="190"/>
      <c r="G69" s="191"/>
      <c r="H69" s="21"/>
      <c r="I69" s="23"/>
      <c r="J69" s="21"/>
      <c r="K69" s="23"/>
      <c r="L69" s="21"/>
      <c r="M69" s="23"/>
      <c r="N69" s="21"/>
      <c r="O69" s="23"/>
      <c r="P69" s="21"/>
      <c r="Q69" s="23"/>
      <c r="R69" s="21"/>
      <c r="S69" s="23"/>
      <c r="T69" s="21"/>
      <c r="U69" s="23"/>
      <c r="V69" s="21"/>
      <c r="W69" s="23"/>
      <c r="X69" s="21"/>
      <c r="Y69" s="23"/>
      <c r="Z69" s="21"/>
      <c r="AA69" s="23"/>
      <c r="AB69" s="21"/>
      <c r="AC69" s="23"/>
      <c r="AD69" s="21"/>
      <c r="AE69" s="23"/>
      <c r="AF69" s="21"/>
      <c r="AG69" s="23"/>
      <c r="AH69" s="21"/>
      <c r="AI69" s="23"/>
      <c r="AJ69" s="21"/>
      <c r="AK69" s="25"/>
      <c r="AL69" s="163"/>
      <c r="AM69" s="165"/>
      <c r="AN69" t="str">
        <f t="shared" si="36"/>
        <v/>
      </c>
      <c r="CA69" s="29" t="str">
        <f t="shared" si="40"/>
        <v/>
      </c>
      <c r="CB69" s="29" t="str">
        <f t="shared" si="41"/>
        <v/>
      </c>
      <c r="CK69" s="30">
        <f t="shared" si="37"/>
        <v>0</v>
      </c>
      <c r="CL69" s="30">
        <f t="shared" si="38"/>
        <v>0</v>
      </c>
    </row>
    <row r="70" spans="1:90" x14ac:dyDescent="0.25">
      <c r="A70" s="1104"/>
      <c r="B70" s="182" t="s">
        <v>52</v>
      </c>
      <c r="C70" s="186">
        <f t="shared" si="39"/>
        <v>0</v>
      </c>
      <c r="D70" s="54">
        <f t="shared" si="43"/>
        <v>0</v>
      </c>
      <c r="E70" s="187">
        <f t="shared" si="44"/>
        <v>0</v>
      </c>
      <c r="F70" s="195"/>
      <c r="G70" s="196"/>
      <c r="H70" s="95"/>
      <c r="I70" s="96"/>
      <c r="J70" s="95"/>
      <c r="K70" s="96"/>
      <c r="L70" s="95"/>
      <c r="M70" s="96"/>
      <c r="N70" s="95"/>
      <c r="O70" s="96"/>
      <c r="P70" s="95"/>
      <c r="Q70" s="96"/>
      <c r="R70" s="95"/>
      <c r="S70" s="96"/>
      <c r="T70" s="95"/>
      <c r="U70" s="96"/>
      <c r="V70" s="95"/>
      <c r="W70" s="96"/>
      <c r="X70" s="95"/>
      <c r="Y70" s="96"/>
      <c r="Z70" s="95"/>
      <c r="AA70" s="96"/>
      <c r="AB70" s="95"/>
      <c r="AC70" s="96"/>
      <c r="AD70" s="95"/>
      <c r="AE70" s="96"/>
      <c r="AF70" s="95"/>
      <c r="AG70" s="96"/>
      <c r="AH70" s="95"/>
      <c r="AI70" s="96"/>
      <c r="AJ70" s="95"/>
      <c r="AK70" s="99"/>
      <c r="AL70" s="188"/>
      <c r="AM70" s="189"/>
      <c r="AN70" t="str">
        <f t="shared" si="36"/>
        <v/>
      </c>
      <c r="CA70" s="29" t="str">
        <f t="shared" si="40"/>
        <v/>
      </c>
      <c r="CB70" s="29" t="str">
        <f t="shared" si="41"/>
        <v/>
      </c>
      <c r="CK70" s="30">
        <f t="shared" si="37"/>
        <v>0</v>
      </c>
      <c r="CL70" s="30">
        <f t="shared" si="38"/>
        <v>0</v>
      </c>
    </row>
    <row r="71" spans="1:90" x14ac:dyDescent="0.25">
      <c r="A71" s="809" t="s">
        <v>90</v>
      </c>
      <c r="B71" s="181" t="s">
        <v>38</v>
      </c>
      <c r="C71" s="18">
        <f t="shared" si="39"/>
        <v>0</v>
      </c>
      <c r="D71" s="19">
        <f t="shared" si="43"/>
        <v>0</v>
      </c>
      <c r="E71" s="20">
        <f t="shared" si="44"/>
        <v>0</v>
      </c>
      <c r="F71" s="190"/>
      <c r="G71" s="191"/>
      <c r="H71" s="21"/>
      <c r="I71" s="23"/>
      <c r="J71" s="21"/>
      <c r="K71" s="23"/>
      <c r="L71" s="21"/>
      <c r="M71" s="23"/>
      <c r="N71" s="21"/>
      <c r="O71" s="23"/>
      <c r="P71" s="21"/>
      <c r="Q71" s="23"/>
      <c r="R71" s="21"/>
      <c r="S71" s="23"/>
      <c r="T71" s="21"/>
      <c r="U71" s="23"/>
      <c r="V71" s="21"/>
      <c r="W71" s="23"/>
      <c r="X71" s="21"/>
      <c r="Y71" s="23"/>
      <c r="Z71" s="21"/>
      <c r="AA71" s="23"/>
      <c r="AB71" s="21"/>
      <c r="AC71" s="23"/>
      <c r="AD71" s="21"/>
      <c r="AE71" s="23"/>
      <c r="AF71" s="21"/>
      <c r="AG71" s="23"/>
      <c r="AH71" s="21"/>
      <c r="AI71" s="23"/>
      <c r="AJ71" s="21"/>
      <c r="AK71" s="25"/>
      <c r="AL71" s="163"/>
      <c r="AM71" s="165"/>
      <c r="AN71" t="str">
        <f t="shared" si="36"/>
        <v/>
      </c>
      <c r="CA71" s="29" t="str">
        <f t="shared" si="40"/>
        <v/>
      </c>
      <c r="CB71" s="29" t="str">
        <f t="shared" si="41"/>
        <v/>
      </c>
      <c r="CK71" s="30">
        <f t="shared" si="37"/>
        <v>0</v>
      </c>
      <c r="CL71" s="30">
        <f t="shared" si="38"/>
        <v>0</v>
      </c>
    </row>
    <row r="72" spans="1:90" x14ac:dyDescent="0.25">
      <c r="A72" s="810"/>
      <c r="B72" s="182" t="s">
        <v>52</v>
      </c>
      <c r="C72" s="32">
        <f t="shared" si="39"/>
        <v>0</v>
      </c>
      <c r="D72" s="33">
        <f t="shared" si="43"/>
        <v>0</v>
      </c>
      <c r="E72" s="34">
        <f t="shared" si="44"/>
        <v>0</v>
      </c>
      <c r="F72" s="200"/>
      <c r="G72" s="201"/>
      <c r="H72" s="35"/>
      <c r="I72" s="37"/>
      <c r="J72" s="35"/>
      <c r="K72" s="37"/>
      <c r="L72" s="35"/>
      <c r="M72" s="37"/>
      <c r="N72" s="35"/>
      <c r="O72" s="37"/>
      <c r="P72" s="35"/>
      <c r="Q72" s="37"/>
      <c r="R72" s="35"/>
      <c r="S72" s="37"/>
      <c r="T72" s="35"/>
      <c r="U72" s="37"/>
      <c r="V72" s="35"/>
      <c r="W72" s="37"/>
      <c r="X72" s="35"/>
      <c r="Y72" s="37"/>
      <c r="Z72" s="35"/>
      <c r="AA72" s="37"/>
      <c r="AB72" s="35"/>
      <c r="AC72" s="37"/>
      <c r="AD72" s="35"/>
      <c r="AE72" s="37"/>
      <c r="AF72" s="35"/>
      <c r="AG72" s="37"/>
      <c r="AH72" s="35"/>
      <c r="AI72" s="37"/>
      <c r="AJ72" s="35"/>
      <c r="AK72" s="39"/>
      <c r="AL72" s="183"/>
      <c r="AM72" s="184"/>
      <c r="AN72" t="str">
        <f t="shared" si="36"/>
        <v/>
      </c>
      <c r="CA72" s="29" t="str">
        <f t="shared" si="40"/>
        <v/>
      </c>
      <c r="CB72" s="29" t="str">
        <f t="shared" si="41"/>
        <v/>
      </c>
      <c r="CK72" s="30">
        <f t="shared" si="37"/>
        <v>0</v>
      </c>
      <c r="CL72" s="30">
        <f t="shared" si="38"/>
        <v>0</v>
      </c>
    </row>
    <row r="73" spans="1:90" x14ac:dyDescent="0.25">
      <c r="A73" s="810"/>
      <c r="B73" s="182" t="s">
        <v>39</v>
      </c>
      <c r="C73" s="32">
        <f t="shared" si="39"/>
        <v>0</v>
      </c>
      <c r="D73" s="33">
        <f t="shared" si="43"/>
        <v>0</v>
      </c>
      <c r="E73" s="34">
        <f t="shared" si="44"/>
        <v>0</v>
      </c>
      <c r="F73" s="200"/>
      <c r="G73" s="201"/>
      <c r="H73" s="35"/>
      <c r="I73" s="37"/>
      <c r="J73" s="35"/>
      <c r="K73" s="37"/>
      <c r="L73" s="35"/>
      <c r="M73" s="37"/>
      <c r="N73" s="35"/>
      <c r="O73" s="37"/>
      <c r="P73" s="35"/>
      <c r="Q73" s="37"/>
      <c r="R73" s="35"/>
      <c r="S73" s="37"/>
      <c r="T73" s="35"/>
      <c r="U73" s="37"/>
      <c r="V73" s="35"/>
      <c r="W73" s="37"/>
      <c r="X73" s="35"/>
      <c r="Y73" s="37"/>
      <c r="Z73" s="35"/>
      <c r="AA73" s="37"/>
      <c r="AB73" s="35"/>
      <c r="AC73" s="37"/>
      <c r="AD73" s="35"/>
      <c r="AE73" s="37"/>
      <c r="AF73" s="35"/>
      <c r="AG73" s="37"/>
      <c r="AH73" s="35"/>
      <c r="AI73" s="37"/>
      <c r="AJ73" s="35"/>
      <c r="AK73" s="39"/>
      <c r="AL73" s="183"/>
      <c r="AM73" s="184"/>
      <c r="AN73" t="str">
        <f t="shared" si="36"/>
        <v/>
      </c>
      <c r="CA73" s="29" t="str">
        <f t="shared" si="40"/>
        <v/>
      </c>
      <c r="CB73" s="29" t="str">
        <f t="shared" si="41"/>
        <v/>
      </c>
      <c r="CK73" s="30">
        <f t="shared" si="37"/>
        <v>0</v>
      </c>
      <c r="CL73" s="30">
        <f t="shared" si="38"/>
        <v>0</v>
      </c>
    </row>
    <row r="74" spans="1:90" x14ac:dyDescent="0.25">
      <c r="A74" s="810"/>
      <c r="B74" s="182" t="s">
        <v>84</v>
      </c>
      <c r="C74" s="32">
        <f t="shared" si="39"/>
        <v>0</v>
      </c>
      <c r="D74" s="33">
        <f t="shared" si="43"/>
        <v>0</v>
      </c>
      <c r="E74" s="34">
        <f t="shared" si="44"/>
        <v>0</v>
      </c>
      <c r="F74" s="200"/>
      <c r="G74" s="201"/>
      <c r="H74" s="35"/>
      <c r="I74" s="37"/>
      <c r="J74" s="35"/>
      <c r="K74" s="37"/>
      <c r="L74" s="35"/>
      <c r="M74" s="37"/>
      <c r="N74" s="35"/>
      <c r="O74" s="37"/>
      <c r="P74" s="35"/>
      <c r="Q74" s="37"/>
      <c r="R74" s="35"/>
      <c r="S74" s="37"/>
      <c r="T74" s="35"/>
      <c r="U74" s="37"/>
      <c r="V74" s="35"/>
      <c r="W74" s="37"/>
      <c r="X74" s="35"/>
      <c r="Y74" s="37"/>
      <c r="Z74" s="35"/>
      <c r="AA74" s="37"/>
      <c r="AB74" s="35"/>
      <c r="AC74" s="37"/>
      <c r="AD74" s="35"/>
      <c r="AE74" s="37"/>
      <c r="AF74" s="35"/>
      <c r="AG74" s="37"/>
      <c r="AH74" s="35"/>
      <c r="AI74" s="37"/>
      <c r="AJ74" s="35"/>
      <c r="AK74" s="39"/>
      <c r="AL74" s="183"/>
      <c r="AM74" s="184"/>
      <c r="AN74" t="str">
        <f t="shared" si="36"/>
        <v/>
      </c>
      <c r="CA74" s="29" t="str">
        <f t="shared" si="40"/>
        <v/>
      </c>
      <c r="CB74" s="29" t="str">
        <f t="shared" si="41"/>
        <v/>
      </c>
      <c r="CK74" s="30">
        <f t="shared" si="37"/>
        <v>0</v>
      </c>
      <c r="CL74" s="30">
        <f t="shared" si="38"/>
        <v>0</v>
      </c>
    </row>
    <row r="75" spans="1:90" x14ac:dyDescent="0.25">
      <c r="A75" s="810"/>
      <c r="B75" s="182" t="s">
        <v>42</v>
      </c>
      <c r="C75" s="32">
        <f t="shared" si="39"/>
        <v>0</v>
      </c>
      <c r="D75" s="33">
        <f t="shared" si="43"/>
        <v>0</v>
      </c>
      <c r="E75" s="34">
        <f t="shared" si="44"/>
        <v>0</v>
      </c>
      <c r="F75" s="200"/>
      <c r="G75" s="201"/>
      <c r="H75" s="35"/>
      <c r="I75" s="37"/>
      <c r="J75" s="35"/>
      <c r="K75" s="37"/>
      <c r="L75" s="35"/>
      <c r="M75" s="37"/>
      <c r="N75" s="35"/>
      <c r="O75" s="37"/>
      <c r="P75" s="35"/>
      <c r="Q75" s="37"/>
      <c r="R75" s="35"/>
      <c r="S75" s="37"/>
      <c r="T75" s="35"/>
      <c r="U75" s="37"/>
      <c r="V75" s="35"/>
      <c r="W75" s="37"/>
      <c r="X75" s="35"/>
      <c r="Y75" s="37"/>
      <c r="Z75" s="35"/>
      <c r="AA75" s="37"/>
      <c r="AB75" s="35"/>
      <c r="AC75" s="37"/>
      <c r="AD75" s="35"/>
      <c r="AE75" s="37"/>
      <c r="AF75" s="35"/>
      <c r="AG75" s="37"/>
      <c r="AH75" s="35"/>
      <c r="AI75" s="37"/>
      <c r="AJ75" s="35"/>
      <c r="AK75" s="39"/>
      <c r="AL75" s="183"/>
      <c r="AM75" s="184"/>
      <c r="AN75" t="str">
        <f t="shared" si="36"/>
        <v/>
      </c>
      <c r="CA75" s="29" t="str">
        <f t="shared" si="40"/>
        <v/>
      </c>
      <c r="CB75" s="29" t="str">
        <f t="shared" si="41"/>
        <v/>
      </c>
      <c r="CK75" s="30">
        <f t="shared" si="37"/>
        <v>0</v>
      </c>
      <c r="CL75" s="30">
        <f t="shared" si="38"/>
        <v>0</v>
      </c>
    </row>
    <row r="76" spans="1:90" x14ac:dyDescent="0.25">
      <c r="A76" s="1104"/>
      <c r="B76" s="185" t="s">
        <v>85</v>
      </c>
      <c r="C76" s="186">
        <f t="shared" si="39"/>
        <v>0</v>
      </c>
      <c r="D76" s="54">
        <f t="shared" si="43"/>
        <v>0</v>
      </c>
      <c r="E76" s="187">
        <f t="shared" si="44"/>
        <v>0</v>
      </c>
      <c r="F76" s="195"/>
      <c r="G76" s="196"/>
      <c r="H76" s="95"/>
      <c r="I76" s="96"/>
      <c r="J76" s="95"/>
      <c r="K76" s="96"/>
      <c r="L76" s="95"/>
      <c r="M76" s="96"/>
      <c r="N76" s="95"/>
      <c r="O76" s="96"/>
      <c r="P76" s="95"/>
      <c r="Q76" s="96"/>
      <c r="R76" s="95"/>
      <c r="S76" s="96"/>
      <c r="T76" s="95"/>
      <c r="U76" s="96"/>
      <c r="V76" s="95"/>
      <c r="W76" s="96"/>
      <c r="X76" s="95"/>
      <c r="Y76" s="96"/>
      <c r="Z76" s="95"/>
      <c r="AA76" s="96"/>
      <c r="AB76" s="95"/>
      <c r="AC76" s="96"/>
      <c r="AD76" s="95"/>
      <c r="AE76" s="96"/>
      <c r="AF76" s="95"/>
      <c r="AG76" s="96"/>
      <c r="AH76" s="95"/>
      <c r="AI76" s="96"/>
      <c r="AJ76" s="95"/>
      <c r="AK76" s="99"/>
      <c r="AL76" s="188"/>
      <c r="AM76" s="189"/>
      <c r="AN76" t="str">
        <f t="shared" si="36"/>
        <v/>
      </c>
      <c r="CA76" s="29" t="str">
        <f t="shared" si="40"/>
        <v/>
      </c>
      <c r="CB76" s="29" t="str">
        <f t="shared" si="41"/>
        <v/>
      </c>
      <c r="CK76" s="30">
        <f t="shared" si="37"/>
        <v>0</v>
      </c>
      <c r="CL76" s="30">
        <f t="shared" si="38"/>
        <v>0</v>
      </c>
    </row>
    <row r="77" spans="1:90" s="11" customFormat="1" ht="18" customHeight="1" x14ac:dyDescent="0.2">
      <c r="A77" s="205" t="s">
        <v>91</v>
      </c>
      <c r="B77" s="206"/>
      <c r="C77" s="206"/>
      <c r="D77" s="730"/>
      <c r="E77" s="730"/>
      <c r="F77" s="730"/>
      <c r="G77" s="173"/>
      <c r="H77" s="173"/>
      <c r="I77" s="173"/>
    </row>
    <row r="78" spans="1:90" ht="23.25" customHeight="1" x14ac:dyDescent="0.25">
      <c r="A78" s="818" t="s">
        <v>92</v>
      </c>
      <c r="B78" s="813" t="s">
        <v>93</v>
      </c>
      <c r="C78" s="813"/>
      <c r="D78" s="813" t="s">
        <v>94</v>
      </c>
      <c r="E78" s="824"/>
      <c r="F78" s="812" t="s">
        <v>95</v>
      </c>
      <c r="G78" s="813"/>
      <c r="H78" s="812" t="s">
        <v>96</v>
      </c>
      <c r="I78" s="813"/>
    </row>
    <row r="79" spans="1:90" ht="23.25" customHeight="1" x14ac:dyDescent="0.25">
      <c r="A79" s="1106"/>
      <c r="B79" s="208" t="s">
        <v>97</v>
      </c>
      <c r="C79" s="209" t="s">
        <v>98</v>
      </c>
      <c r="D79" s="208" t="s">
        <v>97</v>
      </c>
      <c r="E79" s="210" t="s">
        <v>98</v>
      </c>
      <c r="F79" s="211" t="s">
        <v>97</v>
      </c>
      <c r="G79" s="209" t="s">
        <v>98</v>
      </c>
      <c r="H79" s="211" t="s">
        <v>97</v>
      </c>
      <c r="I79" s="209" t="s">
        <v>98</v>
      </c>
    </row>
    <row r="80" spans="1:90" ht="15" customHeight="1" x14ac:dyDescent="0.25">
      <c r="A80" s="212" t="s">
        <v>99</v>
      </c>
      <c r="B80" s="213"/>
      <c r="C80" s="214"/>
      <c r="D80" s="213"/>
      <c r="E80" s="215"/>
      <c r="F80" s="216"/>
      <c r="G80" s="214"/>
      <c r="H80" s="216"/>
      <c r="I80" s="214"/>
    </row>
    <row r="81" spans="1:9" ht="15" customHeight="1" x14ac:dyDescent="0.25">
      <c r="A81" s="217" t="s">
        <v>100</v>
      </c>
      <c r="B81" s="218"/>
      <c r="C81" s="219"/>
      <c r="D81" s="218"/>
      <c r="E81" s="220"/>
      <c r="F81" s="221"/>
      <c r="G81" s="219"/>
      <c r="H81" s="221"/>
      <c r="I81" s="219"/>
    </row>
    <row r="82" spans="1:9" ht="15" customHeight="1" x14ac:dyDescent="0.25">
      <c r="A82" s="217" t="s">
        <v>101</v>
      </c>
      <c r="B82" s="218"/>
      <c r="C82" s="219"/>
      <c r="D82" s="218"/>
      <c r="E82" s="220"/>
      <c r="F82" s="221"/>
      <c r="G82" s="219"/>
      <c r="H82" s="221"/>
      <c r="I82" s="219"/>
    </row>
    <row r="83" spans="1:9" ht="15" customHeight="1" x14ac:dyDescent="0.25">
      <c r="A83" s="222" t="s">
        <v>102</v>
      </c>
      <c r="B83" s="95"/>
      <c r="C83" s="198"/>
      <c r="D83" s="95"/>
      <c r="E83" s="199"/>
      <c r="F83" s="102"/>
      <c r="G83" s="198"/>
      <c r="H83" s="102"/>
      <c r="I83" s="198"/>
    </row>
    <row r="84" spans="1:9" s="11" customFormat="1" ht="18" customHeight="1" x14ac:dyDescent="0.2">
      <c r="A84" s="103" t="s">
        <v>103</v>
      </c>
      <c r="B84" s="720"/>
      <c r="C84" s="720"/>
      <c r="D84" s="720"/>
    </row>
    <row r="85" spans="1:9" ht="31.5" x14ac:dyDescent="0.25">
      <c r="A85" s="223" t="s">
        <v>104</v>
      </c>
      <c r="B85" s="224" t="s">
        <v>105</v>
      </c>
      <c r="C85" s="225" t="s">
        <v>106</v>
      </c>
      <c r="D85" s="226" t="s">
        <v>107</v>
      </c>
    </row>
    <row r="86" spans="1:9" x14ac:dyDescent="0.25">
      <c r="A86" s="227" t="s">
        <v>108</v>
      </c>
      <c r="B86" s="228">
        <v>129</v>
      </c>
      <c r="C86" s="229">
        <v>94</v>
      </c>
      <c r="D86" s="230">
        <v>105</v>
      </c>
    </row>
    <row r="87" spans="1:9" x14ac:dyDescent="0.25">
      <c r="A87" s="217" t="s">
        <v>109</v>
      </c>
      <c r="B87" s="231"/>
      <c r="C87" s="232"/>
      <c r="D87" s="233"/>
    </row>
    <row r="88" spans="1:9" x14ac:dyDescent="0.25">
      <c r="A88" s="217" t="s">
        <v>110</v>
      </c>
      <c r="B88" s="231"/>
      <c r="C88" s="232"/>
      <c r="D88" s="233"/>
    </row>
    <row r="89" spans="1:9" x14ac:dyDescent="0.25">
      <c r="A89" s="234" t="s">
        <v>111</v>
      </c>
      <c r="B89" s="231"/>
      <c r="C89" s="232"/>
      <c r="D89" s="233"/>
    </row>
    <row r="90" spans="1:9" ht="22.5" x14ac:dyDescent="0.25">
      <c r="A90" s="235" t="s">
        <v>112</v>
      </c>
      <c r="B90" s="231"/>
      <c r="C90" s="232"/>
      <c r="D90" s="233"/>
    </row>
    <row r="91" spans="1:9" ht="22.5" x14ac:dyDescent="0.25">
      <c r="A91" s="235" t="s">
        <v>113</v>
      </c>
      <c r="B91" s="236"/>
      <c r="C91" s="232"/>
      <c r="D91" s="233"/>
    </row>
    <row r="92" spans="1:9" ht="22.5" x14ac:dyDescent="0.25">
      <c r="A92" s="235" t="s">
        <v>114</v>
      </c>
      <c r="B92" s="231"/>
      <c r="C92" s="232"/>
      <c r="D92" s="233"/>
    </row>
    <row r="93" spans="1:9" x14ac:dyDescent="0.25">
      <c r="A93" s="237" t="s">
        <v>115</v>
      </c>
      <c r="B93" s="238"/>
      <c r="C93" s="239"/>
      <c r="D93" s="240"/>
    </row>
    <row r="94" spans="1:9" s="11" customFormat="1" ht="18" customHeight="1" x14ac:dyDescent="0.2">
      <c r="A94" s="723" t="s">
        <v>116</v>
      </c>
      <c r="B94" s="155"/>
      <c r="C94" s="155"/>
      <c r="D94" s="155"/>
      <c r="E94" s="8"/>
      <c r="F94" s="155"/>
    </row>
    <row r="95" spans="1:9" x14ac:dyDescent="0.25">
      <c r="A95" s="772" t="s">
        <v>117</v>
      </c>
      <c r="B95" s="814" t="s">
        <v>118</v>
      </c>
      <c r="C95" s="816" t="s">
        <v>119</v>
      </c>
      <c r="D95" s="801" t="s">
        <v>120</v>
      </c>
      <c r="E95" s="806" t="s">
        <v>121</v>
      </c>
      <c r="F95" s="812"/>
    </row>
    <row r="96" spans="1:9" x14ac:dyDescent="0.25">
      <c r="A96" s="1045"/>
      <c r="B96" s="1105"/>
      <c r="C96" s="817"/>
      <c r="D96" s="1103"/>
      <c r="E96" s="208" t="s">
        <v>122</v>
      </c>
      <c r="F96" s="241" t="s">
        <v>123</v>
      </c>
    </row>
    <row r="97" spans="1:16" x14ac:dyDescent="0.25">
      <c r="A97" s="242" t="s">
        <v>124</v>
      </c>
      <c r="B97" s="35">
        <v>27</v>
      </c>
      <c r="C97" s="41">
        <v>4</v>
      </c>
      <c r="D97" s="22">
        <v>31</v>
      </c>
      <c r="E97" s="21">
        <v>2</v>
      </c>
      <c r="F97" s="22">
        <v>2</v>
      </c>
    </row>
    <row r="98" spans="1:16" x14ac:dyDescent="0.25">
      <c r="A98" s="243" t="s">
        <v>125</v>
      </c>
      <c r="B98" s="35"/>
      <c r="C98" s="41"/>
      <c r="D98" s="36"/>
      <c r="E98" s="35"/>
      <c r="F98" s="36"/>
    </row>
    <row r="99" spans="1:16" x14ac:dyDescent="0.25">
      <c r="A99" s="243" t="s">
        <v>126</v>
      </c>
      <c r="B99" s="35"/>
      <c r="C99" s="41"/>
      <c r="D99" s="36"/>
      <c r="E99" s="35"/>
      <c r="F99" s="36"/>
    </row>
    <row r="100" spans="1:16" x14ac:dyDescent="0.25">
      <c r="A100" s="243" t="s">
        <v>127</v>
      </c>
      <c r="B100" s="35"/>
      <c r="C100" s="41"/>
      <c r="D100" s="36"/>
      <c r="E100" s="35"/>
      <c r="F100" s="36"/>
    </row>
    <row r="101" spans="1:16" x14ac:dyDescent="0.25">
      <c r="A101" s="243" t="s">
        <v>128</v>
      </c>
      <c r="B101" s="35"/>
      <c r="C101" s="41"/>
      <c r="D101" s="36"/>
      <c r="E101" s="35"/>
      <c r="F101" s="36"/>
    </row>
    <row r="102" spans="1:16" x14ac:dyDescent="0.25">
      <c r="A102" s="244" t="s">
        <v>48</v>
      </c>
      <c r="B102" s="245">
        <f>SUM(B97:B101)</f>
        <v>27</v>
      </c>
      <c r="C102" s="246">
        <f>SUM(C97:C101)</f>
        <v>4</v>
      </c>
      <c r="D102" s="247">
        <f>SUM(D97:D101)</f>
        <v>31</v>
      </c>
      <c r="E102" s="245">
        <f>SUM(E97:E101)</f>
        <v>2</v>
      </c>
      <c r="F102" s="248">
        <f>SUM(F97:F101)</f>
        <v>2</v>
      </c>
    </row>
    <row r="103" spans="1:16" x14ac:dyDescent="0.25">
      <c r="A103" s="723" t="s">
        <v>129</v>
      </c>
      <c r="B103" s="155"/>
      <c r="C103" s="155"/>
      <c r="D103" s="155"/>
      <c r="E103" s="8"/>
      <c r="F103" s="155"/>
    </row>
    <row r="104" spans="1:16" x14ac:dyDescent="0.25">
      <c r="A104" s="772" t="s">
        <v>130</v>
      </c>
      <c r="B104" s="814" t="s">
        <v>118</v>
      </c>
      <c r="C104" s="801" t="s">
        <v>119</v>
      </c>
      <c r="D104" s="799" t="s">
        <v>120</v>
      </c>
      <c r="E104" s="820" t="s">
        <v>8</v>
      </c>
      <c r="F104" s="822" t="s">
        <v>9</v>
      </c>
    </row>
    <row r="105" spans="1:16" ht="29.25" customHeight="1" x14ac:dyDescent="0.25">
      <c r="A105" s="1045"/>
      <c r="B105" s="1105"/>
      <c r="C105" s="1103"/>
      <c r="D105" s="1101"/>
      <c r="E105" s="1107"/>
      <c r="F105" s="823"/>
    </row>
    <row r="106" spans="1:16" x14ac:dyDescent="0.25">
      <c r="A106" s="242" t="s">
        <v>131</v>
      </c>
      <c r="B106" s="21">
        <v>4</v>
      </c>
      <c r="C106" s="36">
        <v>0</v>
      </c>
      <c r="D106" s="249">
        <v>4</v>
      </c>
      <c r="E106" s="26">
        <v>0</v>
      </c>
      <c r="F106" s="22">
        <v>0</v>
      </c>
    </row>
    <row r="107" spans="1:16" ht="21" x14ac:dyDescent="0.25">
      <c r="A107" s="243" t="s">
        <v>132</v>
      </c>
      <c r="B107" s="35"/>
      <c r="C107" s="36"/>
      <c r="D107" s="250"/>
      <c r="E107" s="40"/>
      <c r="F107" s="36"/>
    </row>
    <row r="108" spans="1:16" x14ac:dyDescent="0.25">
      <c r="A108" s="243" t="s">
        <v>133</v>
      </c>
      <c r="B108" s="35">
        <v>5</v>
      </c>
      <c r="C108" s="36">
        <v>19</v>
      </c>
      <c r="D108" s="250">
        <v>24</v>
      </c>
      <c r="E108" s="42">
        <v>0</v>
      </c>
      <c r="F108" s="36">
        <v>0</v>
      </c>
    </row>
    <row r="109" spans="1:16" x14ac:dyDescent="0.25">
      <c r="A109" s="244" t="s">
        <v>48</v>
      </c>
      <c r="B109" s="245">
        <f>SUM(B106:B108)</f>
        <v>9</v>
      </c>
      <c r="C109" s="247">
        <f>SUM(C106:C108)</f>
        <v>19</v>
      </c>
      <c r="D109" s="251">
        <f>SUM(D106:D108)</f>
        <v>28</v>
      </c>
      <c r="E109" s="252">
        <f>SUM(E106:E108)</f>
        <v>0</v>
      </c>
      <c r="F109" s="248">
        <f>SUM(F106:F108)</f>
        <v>0</v>
      </c>
    </row>
    <row r="110" spans="1:16" s="11" customFormat="1" ht="18" customHeight="1" x14ac:dyDescent="0.2">
      <c r="A110" s="731" t="s">
        <v>134</v>
      </c>
      <c r="B110" s="10"/>
      <c r="C110" s="10"/>
      <c r="D110" s="10"/>
      <c r="E110" s="732"/>
      <c r="F110" s="733"/>
      <c r="G110" s="732"/>
      <c r="H110" s="732"/>
      <c r="I110" s="732"/>
      <c r="J110" s="732"/>
      <c r="K110" s="732"/>
      <c r="L110" s="732"/>
      <c r="M110" s="732"/>
      <c r="N110" s="155"/>
      <c r="O110" s="155"/>
      <c r="P110" s="155"/>
    </row>
    <row r="111" spans="1:16" x14ac:dyDescent="0.25">
      <c r="A111" s="752" t="s">
        <v>3</v>
      </c>
      <c r="B111" s="755" t="s">
        <v>5</v>
      </c>
      <c r="C111" s="756"/>
      <c r="D111" s="757"/>
      <c r="E111" s="761" t="s">
        <v>6</v>
      </c>
      <c r="F111" s="762"/>
      <c r="G111" s="762"/>
      <c r="H111" s="762"/>
      <c r="I111" s="762"/>
      <c r="J111" s="762"/>
      <c r="K111" s="762"/>
      <c r="L111" s="762"/>
      <c r="M111" s="762"/>
      <c r="N111" s="256"/>
      <c r="O111" s="757" t="s">
        <v>10</v>
      </c>
      <c r="P111" s="757" t="s">
        <v>11</v>
      </c>
    </row>
    <row r="112" spans="1:16" x14ac:dyDescent="0.25">
      <c r="A112" s="753"/>
      <c r="B112" s="1109"/>
      <c r="C112" s="1110"/>
      <c r="D112" s="1111"/>
      <c r="E112" s="761" t="s">
        <v>15</v>
      </c>
      <c r="F112" s="775"/>
      <c r="G112" s="761" t="s">
        <v>16</v>
      </c>
      <c r="H112" s="775"/>
      <c r="I112" s="761" t="s">
        <v>17</v>
      </c>
      <c r="J112" s="775"/>
      <c r="K112" s="761" t="s">
        <v>18</v>
      </c>
      <c r="L112" s="775"/>
      <c r="M112" s="761" t="s">
        <v>19</v>
      </c>
      <c r="N112" s="763"/>
      <c r="O112" s="779"/>
      <c r="P112" s="779"/>
    </row>
    <row r="113" spans="1:90" x14ac:dyDescent="0.25">
      <c r="A113" s="1108"/>
      <c r="B113" s="257" t="s">
        <v>34</v>
      </c>
      <c r="C113" s="258" t="s">
        <v>35</v>
      </c>
      <c r="D113" s="734" t="s">
        <v>36</v>
      </c>
      <c r="E113" s="15" t="s">
        <v>35</v>
      </c>
      <c r="F113" s="107" t="s">
        <v>36</v>
      </c>
      <c r="G113" s="15" t="s">
        <v>35</v>
      </c>
      <c r="H113" s="107" t="s">
        <v>36</v>
      </c>
      <c r="I113" s="15" t="s">
        <v>35</v>
      </c>
      <c r="J113" s="107" t="s">
        <v>36</v>
      </c>
      <c r="K113" s="15" t="s">
        <v>35</v>
      </c>
      <c r="L113" s="107" t="s">
        <v>36</v>
      </c>
      <c r="M113" s="15" t="s">
        <v>35</v>
      </c>
      <c r="N113" s="109" t="s">
        <v>36</v>
      </c>
      <c r="O113" s="1111"/>
      <c r="P113" s="1111"/>
    </row>
    <row r="114" spans="1:90" x14ac:dyDescent="0.25">
      <c r="A114" s="90" t="s">
        <v>135</v>
      </c>
      <c r="B114" s="18">
        <f>SUM(C114:D114)</f>
        <v>0</v>
      </c>
      <c r="C114" s="260">
        <f t="shared" ref="C114:D116" si="45">SUM(E114+G114+I114+K114+M114)</f>
        <v>0</v>
      </c>
      <c r="D114" s="20">
        <f>SUM(F114+H114+J114+L114+N114)</f>
        <v>0</v>
      </c>
      <c r="E114" s="229"/>
      <c r="F114" s="230"/>
      <c r="G114" s="229"/>
      <c r="H114" s="230"/>
      <c r="I114" s="229"/>
      <c r="J114" s="261"/>
      <c r="K114" s="229"/>
      <c r="L114" s="261"/>
      <c r="M114" s="262"/>
      <c r="N114" s="263"/>
      <c r="O114" s="230"/>
      <c r="P114" s="230"/>
      <c r="Q114" t="str">
        <f>CA114&amp;CB114</f>
        <v/>
      </c>
      <c r="CA114" s="29" t="str">
        <f>IF(AND($B114&gt;0,O114="")," * No olvide digitar la variable Pueblos Originarios. Digite cero si no tiene.",IF(O114&gt;$B114,"* La variable Pueblos Originarios no puede ser mayor al Total Ambos Sexos.",""))</f>
        <v/>
      </c>
      <c r="CB114" s="29" t="str">
        <f>IF(AND($B114&gt;0,P114="")," * No olvide digitar la variable Migrantes. Digite cero si no tiene.",IF(P114&gt;$B114,"* La variable Migrantes no puede ser mayor al Total Ambos Sexos.",""))</f>
        <v/>
      </c>
      <c r="CK114" s="30">
        <f>IF(AND(B114&gt;0,O114=""),1,IF(O114&gt;B114,1,0))</f>
        <v>0</v>
      </c>
      <c r="CL114" s="30">
        <f>IF(AND(B114&gt;0,P114=""),1,IF(P114&gt;B114,1,0))</f>
        <v>0</v>
      </c>
    </row>
    <row r="115" spans="1:90" ht="21.75" customHeight="1" x14ac:dyDescent="0.25">
      <c r="A115" s="243" t="s">
        <v>136</v>
      </c>
      <c r="B115" s="32">
        <f>SUM(C115:D115)</f>
        <v>0</v>
      </c>
      <c r="C115" s="264">
        <f t="shared" si="45"/>
        <v>0</v>
      </c>
      <c r="D115" s="34">
        <f t="shared" si="45"/>
        <v>0</v>
      </c>
      <c r="E115" s="232"/>
      <c r="F115" s="233"/>
      <c r="G115" s="232"/>
      <c r="H115" s="233"/>
      <c r="I115" s="232"/>
      <c r="J115" s="233"/>
      <c r="K115" s="232"/>
      <c r="L115" s="233"/>
      <c r="M115" s="265"/>
      <c r="N115" s="266"/>
      <c r="O115" s="233"/>
      <c r="P115" s="233"/>
      <c r="Q115" t="str">
        <f>CA115&amp;CB115</f>
        <v/>
      </c>
      <c r="CA115" s="29" t="str">
        <f t="shared" ref="CA115:CA116" si="46">IF(AND($B115&gt;0,O115="")," * No olvide digitar la variable Pueblos Originarios. Digite cero si no tiene.",IF(O115&gt;$B115,"* La variable Pueblos Originarios no puede ser mayor al Total Ambos Sexos.",""))</f>
        <v/>
      </c>
      <c r="CB115" s="29" t="str">
        <f t="shared" ref="CB115:CB116" si="47">IF(AND($B115&gt;0,P115="")," * No olvide digitar la variable Migrantes. Digite cero si no tiene.",IF(P115&gt;$B115,"* La variable Migrantes no puede ser mayor al Total Ambos Sexos.",""))</f>
        <v/>
      </c>
      <c r="CK115" s="30">
        <f>IF(AND(B115&gt;0,O115=""),1,IF(O115&gt;B115,1,0))</f>
        <v>0</v>
      </c>
      <c r="CL115" s="30">
        <f>IF(AND(B115&gt;0,P115=""),1,IF(P115&gt;B115,1,0))</f>
        <v>0</v>
      </c>
    </row>
    <row r="116" spans="1:90" ht="21.75" customHeight="1" x14ac:dyDescent="0.25">
      <c r="A116" s="735" t="s">
        <v>137</v>
      </c>
      <c r="B116" s="736">
        <f>SUM(C116:D116)</f>
        <v>0</v>
      </c>
      <c r="C116" s="737">
        <f t="shared" si="45"/>
        <v>0</v>
      </c>
      <c r="D116" s="738">
        <f t="shared" si="45"/>
        <v>0</v>
      </c>
      <c r="E116" s="739"/>
      <c r="F116" s="740"/>
      <c r="G116" s="739"/>
      <c r="H116" s="273"/>
      <c r="I116" s="739"/>
      <c r="J116" s="740"/>
      <c r="K116" s="739"/>
      <c r="L116" s="740"/>
      <c r="M116" s="741"/>
      <c r="N116" s="275"/>
      <c r="O116" s="740"/>
      <c r="P116" s="740"/>
      <c r="Q116" t="str">
        <f>CA116&amp;CB116</f>
        <v/>
      </c>
      <c r="CA116" s="29" t="str">
        <f t="shared" si="46"/>
        <v/>
      </c>
      <c r="CB116" s="29" t="str">
        <f t="shared" si="47"/>
        <v/>
      </c>
      <c r="CK116" s="30">
        <f>IF(AND(B116&gt;0,O116=""),1,IF(O116&gt;B116,1,0))</f>
        <v>0</v>
      </c>
      <c r="CL116" s="30">
        <f>IF(AND(B116&gt;0,P116=""),1,IF(P116&gt;B116,1,0))</f>
        <v>0</v>
      </c>
    </row>
    <row r="117" spans="1:90" s="11" customFormat="1" ht="18" customHeight="1" x14ac:dyDescent="0.2">
      <c r="A117" s="5" t="s">
        <v>138</v>
      </c>
      <c r="D117" s="10"/>
    </row>
    <row r="118" spans="1:90" x14ac:dyDescent="0.25">
      <c r="A118" s="772" t="s">
        <v>139</v>
      </c>
      <c r="B118" s="767" t="s">
        <v>140</v>
      </c>
      <c r="C118" s="831"/>
      <c r="D118" s="769"/>
      <c r="E118" s="832" t="s">
        <v>141</v>
      </c>
    </row>
    <row r="119" spans="1:90" x14ac:dyDescent="0.25">
      <c r="A119" s="1112"/>
      <c r="B119" s="257" t="s">
        <v>142</v>
      </c>
      <c r="C119" s="276" t="s">
        <v>143</v>
      </c>
      <c r="D119" s="277" t="s">
        <v>144</v>
      </c>
      <c r="E119" s="833"/>
    </row>
    <row r="120" spans="1:90" x14ac:dyDescent="0.25">
      <c r="A120" s="244" t="s">
        <v>48</v>
      </c>
      <c r="B120" s="278"/>
      <c r="C120" s="279"/>
      <c r="D120" s="280"/>
      <c r="E120" s="281"/>
    </row>
    <row r="121" spans="1:90" s="11" customFormat="1" ht="18" customHeight="1" x14ac:dyDescent="0.2">
      <c r="A121" s="731" t="s">
        <v>145</v>
      </c>
      <c r="B121" s="10"/>
      <c r="C121" s="10"/>
      <c r="D121" s="8"/>
      <c r="E121" s="8"/>
      <c r="F121" s="8"/>
      <c r="G121" s="8"/>
      <c r="H121" s="732"/>
      <c r="I121" s="732"/>
      <c r="J121" s="732"/>
    </row>
    <row r="122" spans="1:90" x14ac:dyDescent="0.25">
      <c r="A122" s="752" t="s">
        <v>3</v>
      </c>
      <c r="B122" s="755" t="s">
        <v>5</v>
      </c>
      <c r="C122" s="756"/>
      <c r="D122" s="757"/>
      <c r="E122" s="829" t="s">
        <v>146</v>
      </c>
      <c r="F122" s="829"/>
      <c r="G122" s="829" t="s">
        <v>147</v>
      </c>
      <c r="H122" s="829"/>
      <c r="I122" s="829" t="s">
        <v>148</v>
      </c>
      <c r="J122" s="829"/>
    </row>
    <row r="123" spans="1:90" x14ac:dyDescent="0.25">
      <c r="A123" s="1108"/>
      <c r="B123" s="257" t="s">
        <v>34</v>
      </c>
      <c r="C123" s="276" t="s">
        <v>35</v>
      </c>
      <c r="D123" s="107" t="s">
        <v>36</v>
      </c>
      <c r="E123" s="15" t="s">
        <v>35</v>
      </c>
      <c r="F123" s="107" t="s">
        <v>36</v>
      </c>
      <c r="G123" s="15" t="s">
        <v>35</v>
      </c>
      <c r="H123" s="107" t="s">
        <v>36</v>
      </c>
      <c r="I123" s="15" t="s">
        <v>35</v>
      </c>
      <c r="J123" s="107" t="s">
        <v>36</v>
      </c>
    </row>
    <row r="124" spans="1:90" ht="21" x14ac:dyDescent="0.25">
      <c r="A124" s="115" t="s">
        <v>149</v>
      </c>
      <c r="B124" s="18">
        <f>SUM(C124:D124)</f>
        <v>0</v>
      </c>
      <c r="C124" s="260">
        <f>+E124+G124+I124</f>
        <v>0</v>
      </c>
      <c r="D124" s="20">
        <f>+F124+H124+J124</f>
        <v>0</v>
      </c>
      <c r="E124" s="229"/>
      <c r="F124" s="230"/>
      <c r="G124" s="229"/>
      <c r="H124" s="230"/>
      <c r="I124" s="229"/>
      <c r="J124" s="261"/>
    </row>
    <row r="125" spans="1:90" ht="21" x14ac:dyDescent="0.25">
      <c r="A125" s="282" t="s">
        <v>150</v>
      </c>
      <c r="B125" s="283">
        <f>SUM(C125:D125)</f>
        <v>0</v>
      </c>
      <c r="C125" s="284">
        <f t="shared" ref="C125:D126" si="48">+E125+G125+I125</f>
        <v>0</v>
      </c>
      <c r="D125" s="285">
        <f t="shared" si="48"/>
        <v>0</v>
      </c>
      <c r="E125" s="286"/>
      <c r="F125" s="287"/>
      <c r="G125" s="286"/>
      <c r="H125" s="287"/>
      <c r="I125" s="286"/>
      <c r="J125" s="288"/>
    </row>
    <row r="126" spans="1:90" ht="31.5" x14ac:dyDescent="0.25">
      <c r="A126" s="147" t="s">
        <v>151</v>
      </c>
      <c r="B126" s="736">
        <f>SUM(C126:D126)</f>
        <v>0</v>
      </c>
      <c r="C126" s="737">
        <f t="shared" si="48"/>
        <v>0</v>
      </c>
      <c r="D126" s="738">
        <f t="shared" si="48"/>
        <v>0</v>
      </c>
      <c r="E126" s="739"/>
      <c r="F126" s="740"/>
      <c r="G126" s="739"/>
      <c r="H126" s="273"/>
      <c r="I126" s="739"/>
      <c r="J126" s="740"/>
    </row>
    <row r="127" spans="1:90" s="11" customFormat="1" ht="18" customHeight="1" x14ac:dyDescent="0.2">
      <c r="A127" s="731" t="s">
        <v>152</v>
      </c>
      <c r="B127" s="289"/>
      <c r="C127" s="290"/>
      <c r="D127" s="290"/>
      <c r="E127" s="8"/>
      <c r="F127" s="743"/>
      <c r="G127" s="744"/>
      <c r="H127" s="744"/>
    </row>
    <row r="128" spans="1:90" ht="23.25" customHeight="1" x14ac:dyDescent="0.25">
      <c r="A128" s="757" t="s">
        <v>3</v>
      </c>
      <c r="B128" s="752" t="s">
        <v>48</v>
      </c>
      <c r="C128" s="755" t="s">
        <v>153</v>
      </c>
      <c r="D128" s="757"/>
      <c r="E128" s="755" t="s">
        <v>154</v>
      </c>
      <c r="F128" s="757"/>
      <c r="G128" s="761" t="s">
        <v>155</v>
      </c>
      <c r="H128" s="762"/>
      <c r="I128" s="775"/>
    </row>
    <row r="129" spans="1:93" ht="42" x14ac:dyDescent="0.25">
      <c r="A129" s="1111"/>
      <c r="B129" s="1108"/>
      <c r="C129" s="15" t="s">
        <v>35</v>
      </c>
      <c r="D129" s="293" t="s">
        <v>36</v>
      </c>
      <c r="E129" s="160" t="s">
        <v>156</v>
      </c>
      <c r="F129" s="107" t="s">
        <v>157</v>
      </c>
      <c r="G129" s="160" t="s">
        <v>158</v>
      </c>
      <c r="H129" s="106" t="s">
        <v>159</v>
      </c>
      <c r="I129" s="107" t="s">
        <v>160</v>
      </c>
    </row>
    <row r="130" spans="1:93" x14ac:dyDescent="0.25">
      <c r="A130" s="294" t="s">
        <v>161</v>
      </c>
      <c r="B130" s="295">
        <f>SUM(C130:D130)</f>
        <v>0</v>
      </c>
      <c r="C130" s="296"/>
      <c r="D130" s="297"/>
      <c r="E130" s="296"/>
      <c r="F130" s="298"/>
      <c r="G130" s="296"/>
      <c r="H130" s="296"/>
      <c r="I130" s="298"/>
    </row>
    <row r="131" spans="1:93" s="11" customFormat="1" ht="18" customHeight="1" x14ac:dyDescent="0.2">
      <c r="A131" s="299" t="s">
        <v>162</v>
      </c>
      <c r="C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</row>
    <row r="132" spans="1:93" x14ac:dyDescent="0.25">
      <c r="A132" s="752" t="s">
        <v>3</v>
      </c>
      <c r="B132" s="752" t="s">
        <v>4</v>
      </c>
      <c r="C132" s="755" t="s">
        <v>5</v>
      </c>
      <c r="D132" s="756"/>
      <c r="E132" s="757"/>
      <c r="F132" s="761" t="s">
        <v>6</v>
      </c>
      <c r="G132" s="762"/>
      <c r="H132" s="762"/>
      <c r="I132" s="762"/>
      <c r="J132" s="762"/>
      <c r="K132" s="762"/>
      <c r="L132" s="762"/>
      <c r="M132" s="762"/>
      <c r="N132" s="762"/>
      <c r="O132" s="762"/>
      <c r="P132" s="762"/>
      <c r="Q132" s="762"/>
      <c r="R132" s="762"/>
      <c r="S132" s="762"/>
      <c r="T132" s="762"/>
      <c r="U132" s="762"/>
      <c r="V132" s="762"/>
      <c r="W132" s="762"/>
      <c r="X132" s="762"/>
      <c r="Y132" s="762"/>
      <c r="Z132" s="762"/>
      <c r="AA132" s="762"/>
      <c r="AB132" s="762"/>
      <c r="AC132" s="762"/>
      <c r="AD132" s="762"/>
      <c r="AE132" s="762"/>
      <c r="AF132" s="762"/>
      <c r="AG132" s="762"/>
      <c r="AH132" s="762"/>
      <c r="AI132" s="762"/>
      <c r="AJ132" s="762"/>
      <c r="AK132" s="762"/>
      <c r="AL132" s="762"/>
      <c r="AM132" s="763"/>
      <c r="AN132" s="764" t="s">
        <v>7</v>
      </c>
      <c r="AO132" s="776" t="s">
        <v>163</v>
      </c>
      <c r="AP132" s="776" t="s">
        <v>9</v>
      </c>
      <c r="AQ132" s="776" t="s">
        <v>10</v>
      </c>
      <c r="AR132" s="757" t="s">
        <v>11</v>
      </c>
    </row>
    <row r="133" spans="1:93" x14ac:dyDescent="0.25">
      <c r="A133" s="753"/>
      <c r="B133" s="753"/>
      <c r="C133" s="1109"/>
      <c r="D133" s="1110"/>
      <c r="E133" s="1111"/>
      <c r="F133" s="761" t="s">
        <v>15</v>
      </c>
      <c r="G133" s="775"/>
      <c r="H133" s="761" t="s">
        <v>16</v>
      </c>
      <c r="I133" s="775"/>
      <c r="J133" s="761" t="s">
        <v>17</v>
      </c>
      <c r="K133" s="775"/>
      <c r="L133" s="761" t="s">
        <v>18</v>
      </c>
      <c r="M133" s="775"/>
      <c r="N133" s="761" t="s">
        <v>19</v>
      </c>
      <c r="O133" s="775"/>
      <c r="P133" s="767" t="s">
        <v>20</v>
      </c>
      <c r="Q133" s="768"/>
      <c r="R133" s="767" t="s">
        <v>21</v>
      </c>
      <c r="S133" s="768"/>
      <c r="T133" s="767" t="s">
        <v>22</v>
      </c>
      <c r="U133" s="768"/>
      <c r="V133" s="767" t="s">
        <v>23</v>
      </c>
      <c r="W133" s="768"/>
      <c r="X133" s="767" t="s">
        <v>24</v>
      </c>
      <c r="Y133" s="768"/>
      <c r="Z133" s="767" t="s">
        <v>25</v>
      </c>
      <c r="AA133" s="768"/>
      <c r="AB133" s="767" t="s">
        <v>26</v>
      </c>
      <c r="AC133" s="768"/>
      <c r="AD133" s="767" t="s">
        <v>27</v>
      </c>
      <c r="AE133" s="768"/>
      <c r="AF133" s="767" t="s">
        <v>28</v>
      </c>
      <c r="AG133" s="768"/>
      <c r="AH133" s="767" t="s">
        <v>29</v>
      </c>
      <c r="AI133" s="768"/>
      <c r="AJ133" s="767" t="s">
        <v>30</v>
      </c>
      <c r="AK133" s="768"/>
      <c r="AL133" s="767" t="s">
        <v>164</v>
      </c>
      <c r="AM133" s="769"/>
      <c r="AN133" s="765"/>
      <c r="AO133" s="777"/>
      <c r="AP133" s="777"/>
      <c r="AQ133" s="777"/>
      <c r="AR133" s="779"/>
    </row>
    <row r="134" spans="1:93" ht="27" customHeight="1" x14ac:dyDescent="0.25">
      <c r="A134" s="1108"/>
      <c r="B134" s="1108"/>
      <c r="C134" s="12" t="s">
        <v>34</v>
      </c>
      <c r="D134" s="13" t="s">
        <v>35</v>
      </c>
      <c r="E134" s="14" t="s">
        <v>36</v>
      </c>
      <c r="F134" s="15" t="s">
        <v>35</v>
      </c>
      <c r="G134" s="14" t="s">
        <v>36</v>
      </c>
      <c r="H134" s="15" t="s">
        <v>35</v>
      </c>
      <c r="I134" s="14" t="s">
        <v>36</v>
      </c>
      <c r="J134" s="15" t="s">
        <v>35</v>
      </c>
      <c r="K134" s="14" t="s">
        <v>36</v>
      </c>
      <c r="L134" s="15" t="s">
        <v>35</v>
      </c>
      <c r="M134" s="14" t="s">
        <v>36</v>
      </c>
      <c r="N134" s="15" t="s">
        <v>35</v>
      </c>
      <c r="O134" s="14" t="s">
        <v>36</v>
      </c>
      <c r="P134" s="15" t="s">
        <v>35</v>
      </c>
      <c r="Q134" s="14" t="s">
        <v>36</v>
      </c>
      <c r="R134" s="15" t="s">
        <v>35</v>
      </c>
      <c r="S134" s="14" t="s">
        <v>36</v>
      </c>
      <c r="T134" s="15" t="s">
        <v>35</v>
      </c>
      <c r="U134" s="14" t="s">
        <v>36</v>
      </c>
      <c r="V134" s="15" t="s">
        <v>35</v>
      </c>
      <c r="W134" s="14" t="s">
        <v>36</v>
      </c>
      <c r="X134" s="15" t="s">
        <v>35</v>
      </c>
      <c r="Y134" s="14" t="s">
        <v>36</v>
      </c>
      <c r="Z134" s="15" t="s">
        <v>35</v>
      </c>
      <c r="AA134" s="14" t="s">
        <v>36</v>
      </c>
      <c r="AB134" s="15" t="s">
        <v>35</v>
      </c>
      <c r="AC134" s="14" t="s">
        <v>36</v>
      </c>
      <c r="AD134" s="15" t="s">
        <v>35</v>
      </c>
      <c r="AE134" s="14" t="s">
        <v>36</v>
      </c>
      <c r="AF134" s="15" t="s">
        <v>35</v>
      </c>
      <c r="AG134" s="14" t="s">
        <v>36</v>
      </c>
      <c r="AH134" s="15" t="s">
        <v>35</v>
      </c>
      <c r="AI134" s="14" t="s">
        <v>36</v>
      </c>
      <c r="AJ134" s="15" t="s">
        <v>35</v>
      </c>
      <c r="AK134" s="14" t="s">
        <v>36</v>
      </c>
      <c r="AL134" s="15" t="s">
        <v>35</v>
      </c>
      <c r="AM134" s="16" t="s">
        <v>36</v>
      </c>
      <c r="AN134" s="766"/>
      <c r="AO134" s="778"/>
      <c r="AP134" s="778"/>
      <c r="AQ134" s="778"/>
      <c r="AR134" s="1044"/>
    </row>
    <row r="135" spans="1:93" x14ac:dyDescent="0.25">
      <c r="A135" s="836" t="s">
        <v>165</v>
      </c>
      <c r="B135" s="300" t="s">
        <v>166</v>
      </c>
      <c r="C135" s="301">
        <f>SUM(D135+E135)</f>
        <v>64</v>
      </c>
      <c r="D135" s="302">
        <f t="shared" ref="D135:E138" si="49">SUM(F135+H135+J135+L135+N135+P135+R135+T135+V135+X135+Z135+AB135+AD135+AF135+AH135+AJ135+AL135)</f>
        <v>25</v>
      </c>
      <c r="E135" s="303">
        <f t="shared" si="49"/>
        <v>39</v>
      </c>
      <c r="F135" s="21"/>
      <c r="G135" s="23">
        <v>1</v>
      </c>
      <c r="H135" s="21">
        <v>1</v>
      </c>
      <c r="I135" s="23">
        <v>3</v>
      </c>
      <c r="J135" s="21">
        <v>8</v>
      </c>
      <c r="K135" s="23">
        <v>13</v>
      </c>
      <c r="L135" s="21">
        <v>11</v>
      </c>
      <c r="M135" s="23">
        <v>9</v>
      </c>
      <c r="N135" s="21"/>
      <c r="O135" s="23">
        <v>3</v>
      </c>
      <c r="P135" s="21">
        <v>1</v>
      </c>
      <c r="Q135" s="23">
        <v>1</v>
      </c>
      <c r="R135" s="21"/>
      <c r="S135" s="23"/>
      <c r="T135" s="21"/>
      <c r="U135" s="23">
        <v>2</v>
      </c>
      <c r="V135" s="21"/>
      <c r="W135" s="23"/>
      <c r="X135" s="21">
        <v>2</v>
      </c>
      <c r="Y135" s="23">
        <v>2</v>
      </c>
      <c r="Z135" s="21">
        <v>1</v>
      </c>
      <c r="AA135" s="23"/>
      <c r="AB135" s="21">
        <v>1</v>
      </c>
      <c r="AC135" s="23">
        <v>2</v>
      </c>
      <c r="AD135" s="21"/>
      <c r="AE135" s="23"/>
      <c r="AF135" s="21"/>
      <c r="AG135" s="23">
        <v>3</v>
      </c>
      <c r="AH135" s="21"/>
      <c r="AI135" s="23"/>
      <c r="AJ135" s="21"/>
      <c r="AK135" s="23"/>
      <c r="AL135" s="21"/>
      <c r="AM135" s="25"/>
      <c r="AN135" s="26">
        <v>64</v>
      </c>
      <c r="AO135" s="27">
        <v>0</v>
      </c>
      <c r="AP135" s="27">
        <v>0</v>
      </c>
      <c r="AQ135" s="27">
        <v>0</v>
      </c>
      <c r="AR135" s="22">
        <v>0</v>
      </c>
      <c r="AS135" t="str">
        <f>CA135&amp;CB135&amp;CC135&amp;CD135&amp;CE135&amp;CF135&amp;CG135</f>
        <v/>
      </c>
      <c r="CA135" s="29" t="str">
        <f>IF(AND($C135&gt;0,AN135="")," No olvide digitar la variable Beneficiarios. Digite cero si no tiene.",IF(AN135&gt;$C135," *  La variable Beneficiarios no puede ser mayor al Total Ambos sexos.",""))</f>
        <v/>
      </c>
      <c r="CB135" s="29" t="str">
        <f>IF(AND($C135&gt;0,AO135="")," No olvide digitar la variable Niños, Niñas, adolescentes y jóvenes SENAME. Digite cero si no tiene.",IF(AO135&gt;$C135," * La variable Niños, Niñas, adolescentes y jóvenes SENAME no puede ser mayor al Total Ambos sexos.",""))</f>
        <v/>
      </c>
      <c r="CC135" s="29" t="str">
        <f>IF(AND($C135&gt;0,AP135="")," No olvide digitar la variable Niños, Niñas, adolescentes y jóvenes mejor Niñez. Digite cero si no tiene.",IF(AP135&gt;$C135," * La variable Niños, Niñas, adolescentes y jóvenes mejor Niñez no puede ser mayor al Total Ambos sexos.",""))</f>
        <v/>
      </c>
      <c r="CD135" s="29" t="str">
        <f>IF(AND($C135&gt;0,AQ135="")," No olvide digitar la variable Pueblos originarios. Digite cero si no tiene.",IF(AQ135&gt;$C135," * La variable Pueblos originarios no puede ser mayor al Total Ambos sexos.",""))</f>
        <v/>
      </c>
      <c r="CE135" s="29" t="str">
        <f>IF(AND($C135&gt;0,AR135="")," No olvide digitar la variable Migrantes. Digite cero si no tiene.",IF(AR135&gt;$C135," * La variable Migrantes no puede ser mayor al Total Ambos sexos.",""))</f>
        <v/>
      </c>
      <c r="CK135" s="30">
        <f>IF(AND(C135&gt;0,AN135=""),1,IF(AN135&gt;C135,1,0))</f>
        <v>0</v>
      </c>
      <c r="CL135" s="30">
        <f>IF(AND(C135&gt;0,AO135=""),1,IF(AO135&gt;C135,1,0))</f>
        <v>0</v>
      </c>
      <c r="CM135" s="30">
        <f>IF(AND(C135&gt;0,AP135=""),1,IF(AP135&gt;C135,1,0))</f>
        <v>0</v>
      </c>
      <c r="CN135" s="30">
        <f>IF(AND(C135&gt;0,AQ135=""),1,IF(AQ135&gt;C135,1,0))</f>
        <v>0</v>
      </c>
      <c r="CO135" s="30">
        <f>IF(AND(C135&gt;0,AR135=""),1,IF(AR135&gt;C135,1,0))</f>
        <v>0</v>
      </c>
    </row>
    <row r="136" spans="1:93" x14ac:dyDescent="0.25">
      <c r="A136" s="837"/>
      <c r="B136" s="304" t="s">
        <v>167</v>
      </c>
      <c r="C136" s="305">
        <f>SUM(D136+E136)</f>
        <v>5</v>
      </c>
      <c r="D136" s="306">
        <f t="shared" si="49"/>
        <v>0</v>
      </c>
      <c r="E136" s="307">
        <f t="shared" si="49"/>
        <v>5</v>
      </c>
      <c r="F136" s="35"/>
      <c r="G136" s="37"/>
      <c r="H136" s="35"/>
      <c r="I136" s="37"/>
      <c r="J136" s="35"/>
      <c r="K136" s="37">
        <v>2</v>
      </c>
      <c r="L136" s="35"/>
      <c r="M136" s="37">
        <v>2</v>
      </c>
      <c r="N136" s="35"/>
      <c r="O136" s="37"/>
      <c r="P136" s="35"/>
      <c r="Q136" s="37"/>
      <c r="R136" s="35"/>
      <c r="S136" s="37"/>
      <c r="T136" s="35"/>
      <c r="U136" s="37">
        <v>1</v>
      </c>
      <c r="V136" s="35"/>
      <c r="W136" s="37"/>
      <c r="X136" s="35"/>
      <c r="Y136" s="37"/>
      <c r="Z136" s="35"/>
      <c r="AA136" s="37"/>
      <c r="AB136" s="35"/>
      <c r="AC136" s="37"/>
      <c r="AD136" s="35"/>
      <c r="AE136" s="37"/>
      <c r="AF136" s="35"/>
      <c r="AG136" s="37"/>
      <c r="AH136" s="35"/>
      <c r="AI136" s="37"/>
      <c r="AJ136" s="35"/>
      <c r="AK136" s="37"/>
      <c r="AL136" s="35"/>
      <c r="AM136" s="39"/>
      <c r="AN136" s="40">
        <v>5</v>
      </c>
      <c r="AO136" s="41">
        <v>0</v>
      </c>
      <c r="AP136" s="41">
        <v>0</v>
      </c>
      <c r="AQ136" s="41">
        <v>0</v>
      </c>
      <c r="AR136" s="36">
        <v>0</v>
      </c>
      <c r="AS136" t="str">
        <f>CA136&amp;CB136&amp;CC136&amp;CD136&amp;CE136&amp;CF136&amp;CG136</f>
        <v/>
      </c>
      <c r="CA136" s="29" t="str">
        <f t="shared" ref="CA136:CA137" si="50">IF(AND($C136&gt;0,AN136="")," No olvide digitar la variable Beneficiarios. Digite cero si no tiene.",IF(AN136&gt;$C136," *  La variable Beneficiarios no puede ser mayor al Total Ambos sexos.",""))</f>
        <v/>
      </c>
      <c r="CB136" s="29" t="str">
        <f t="shared" ref="CB136:CB137" si="51">IF(AND($C136&gt;0,AO136="")," No olvide digitar la variable Niños, Niñas, adolescentes y jóvenes SENAME. Digite cero si no tiene.",IF(AO136&gt;$C136," * La variable Niños, Niñas, adolescentes y jóvenes SENAME no puede ser mayor al Total Ambos sexos.",""))</f>
        <v/>
      </c>
      <c r="CC136" s="29" t="str">
        <f t="shared" ref="CC136:CC137" si="52">IF(AND($C136&gt;0,AP136="")," No olvide digitar la variable Niños, Niñas, adolescentes y jóvenes mejor Niñez. Digite cero si no tiene.",IF(AP136&gt;$C136," * La variable Niños, Niñas, adolescentes y jóvenes mejor Niñez no puede ser mayor al Total Ambos sexos.",""))</f>
        <v/>
      </c>
      <c r="CD136" s="29" t="str">
        <f t="shared" ref="CD136:CD137" si="53">IF(AND($C136&gt;0,AQ136="")," No olvide digitar la variable Pueblos originarios. Digite cero si no tiene.",IF(AQ136&gt;$C136," * La variable Pueblos originarios no puede ser mayor al Total Ambos sexos.",""))</f>
        <v/>
      </c>
      <c r="CE136" s="29" t="str">
        <f t="shared" ref="CE136:CE137" si="54">IF(AND($C136&gt;0,AR136="")," No olvide digitar la variable Migrantes. Digite cero si no tiene.",IF(AR136&gt;$C136," * La variable Migrantes no puede ser mayor al Total Ambos sexos.",""))</f>
        <v/>
      </c>
      <c r="CK136" s="30">
        <f>IF(AND(C136&gt;0,AN136=""),1,IF(AN136&gt;C136,1,0))</f>
        <v>0</v>
      </c>
      <c r="CL136" s="30">
        <f>IF(AND(C136&gt;0,AO136=""),1,IF(AO136&gt;C136,1,0))</f>
        <v>0</v>
      </c>
      <c r="CM136" s="30">
        <f>IF(AND(C136&gt;0,AP136=""),1,IF(AP136&gt;C136,1,0))</f>
        <v>0</v>
      </c>
      <c r="CN136" s="30">
        <f>IF(AND(C136&gt;0,AQ136=""),1,IF(AQ136&gt;C136,1,0))</f>
        <v>0</v>
      </c>
      <c r="CO136" s="30">
        <f>IF(AND(C136&gt;0,AR136=""),1,IF(AR136&gt;C136,1,0))</f>
        <v>0</v>
      </c>
    </row>
    <row r="137" spans="1:93" x14ac:dyDescent="0.25">
      <c r="A137" s="837"/>
      <c r="B137" s="304" t="s">
        <v>168</v>
      </c>
      <c r="C137" s="305">
        <f>SUM(D137+E137)</f>
        <v>22</v>
      </c>
      <c r="D137" s="306">
        <f t="shared" si="49"/>
        <v>7</v>
      </c>
      <c r="E137" s="307">
        <f t="shared" si="49"/>
        <v>15</v>
      </c>
      <c r="F137" s="95"/>
      <c r="G137" s="96"/>
      <c r="H137" s="95">
        <v>1</v>
      </c>
      <c r="I137" s="96">
        <v>1</v>
      </c>
      <c r="J137" s="95">
        <v>3</v>
      </c>
      <c r="K137" s="96">
        <v>8</v>
      </c>
      <c r="L137" s="95">
        <v>2</v>
      </c>
      <c r="M137" s="96">
        <v>6</v>
      </c>
      <c r="N137" s="95"/>
      <c r="O137" s="96"/>
      <c r="P137" s="95"/>
      <c r="Q137" s="96"/>
      <c r="R137" s="95"/>
      <c r="S137" s="96"/>
      <c r="T137" s="95">
        <v>1</v>
      </c>
      <c r="U137" s="96"/>
      <c r="V137" s="95"/>
      <c r="W137" s="96"/>
      <c r="X137" s="95"/>
      <c r="Y137" s="96"/>
      <c r="Z137" s="95"/>
      <c r="AA137" s="96"/>
      <c r="AB137" s="95"/>
      <c r="AC137" s="96"/>
      <c r="AD137" s="95"/>
      <c r="AE137" s="96"/>
      <c r="AF137" s="95"/>
      <c r="AG137" s="96"/>
      <c r="AH137" s="95"/>
      <c r="AI137" s="96"/>
      <c r="AJ137" s="95"/>
      <c r="AK137" s="96"/>
      <c r="AL137" s="95"/>
      <c r="AM137" s="99"/>
      <c r="AN137" s="100">
        <v>22</v>
      </c>
      <c r="AO137" s="101">
        <v>0</v>
      </c>
      <c r="AP137" s="101">
        <v>0</v>
      </c>
      <c r="AQ137" s="101">
        <v>0</v>
      </c>
      <c r="AR137" s="97">
        <v>0</v>
      </c>
      <c r="AS137" t="str">
        <f>CA137&amp;CB137&amp;CC137&amp;CD137&amp;CE137&amp;CF137&amp;CG137</f>
        <v/>
      </c>
      <c r="CA137" s="29" t="str">
        <f t="shared" si="50"/>
        <v/>
      </c>
      <c r="CB137" s="29" t="str">
        <f t="shared" si="51"/>
        <v/>
      </c>
      <c r="CC137" s="29" t="str">
        <f t="shared" si="52"/>
        <v/>
      </c>
      <c r="CD137" s="29" t="str">
        <f t="shared" si="53"/>
        <v/>
      </c>
      <c r="CE137" s="29" t="str">
        <f t="shared" si="54"/>
        <v/>
      </c>
      <c r="CK137" s="30">
        <f>IF(AND(C137&gt;0,AN137=""),1,IF(AN137&gt;C137,1,0))</f>
        <v>0</v>
      </c>
      <c r="CL137" s="30">
        <f>IF(AND(C137&gt;0,AO137=""),1,IF(AO137&gt;C137,1,0))</f>
        <v>0</v>
      </c>
      <c r="CM137" s="30">
        <f>IF(AND(C137&gt;0,AP137=""),1,IF(AP137&gt;C137,1,0))</f>
        <v>0</v>
      </c>
      <c r="CN137" s="30">
        <f>IF(AND(C137&gt;0,AQ137=""),1,IF(AQ137&gt;C137,1,0))</f>
        <v>0</v>
      </c>
      <c r="CO137" s="30">
        <f>IF(AND(C137&gt;0,AR137=""),1,IF(AR137&gt;C137,1,0))</f>
        <v>0</v>
      </c>
    </row>
    <row r="138" spans="1:93" x14ac:dyDescent="0.25">
      <c r="A138" s="1114"/>
      <c r="B138" s="55" t="s">
        <v>48</v>
      </c>
      <c r="C138" s="56">
        <f>SUM(D138+E138)</f>
        <v>91</v>
      </c>
      <c r="D138" s="57">
        <f t="shared" si="49"/>
        <v>32</v>
      </c>
      <c r="E138" s="58">
        <f t="shared" si="49"/>
        <v>59</v>
      </c>
      <c r="F138" s="59">
        <f>SUM(F135:F137)</f>
        <v>0</v>
      </c>
      <c r="G138" s="60">
        <f t="shared" ref="G138:AR138" si="55">SUM(G135:G137)</f>
        <v>1</v>
      </c>
      <c r="H138" s="59">
        <f t="shared" si="55"/>
        <v>2</v>
      </c>
      <c r="I138" s="60">
        <f t="shared" si="55"/>
        <v>4</v>
      </c>
      <c r="J138" s="59">
        <f t="shared" si="55"/>
        <v>11</v>
      </c>
      <c r="K138" s="61">
        <f t="shared" si="55"/>
        <v>23</v>
      </c>
      <c r="L138" s="59">
        <f t="shared" si="55"/>
        <v>13</v>
      </c>
      <c r="M138" s="61">
        <f t="shared" si="55"/>
        <v>17</v>
      </c>
      <c r="N138" s="59">
        <f t="shared" si="55"/>
        <v>0</v>
      </c>
      <c r="O138" s="61">
        <f t="shared" si="55"/>
        <v>3</v>
      </c>
      <c r="P138" s="59">
        <f t="shared" si="55"/>
        <v>1</v>
      </c>
      <c r="Q138" s="61">
        <f t="shared" si="55"/>
        <v>1</v>
      </c>
      <c r="R138" s="59">
        <f t="shared" si="55"/>
        <v>0</v>
      </c>
      <c r="S138" s="61">
        <f t="shared" si="55"/>
        <v>0</v>
      </c>
      <c r="T138" s="59">
        <f t="shared" si="55"/>
        <v>1</v>
      </c>
      <c r="U138" s="61">
        <f t="shared" si="55"/>
        <v>3</v>
      </c>
      <c r="V138" s="59">
        <f t="shared" si="55"/>
        <v>0</v>
      </c>
      <c r="W138" s="61">
        <f t="shared" si="55"/>
        <v>0</v>
      </c>
      <c r="X138" s="59">
        <f t="shared" si="55"/>
        <v>2</v>
      </c>
      <c r="Y138" s="61">
        <f t="shared" si="55"/>
        <v>2</v>
      </c>
      <c r="Z138" s="59">
        <f t="shared" si="55"/>
        <v>1</v>
      </c>
      <c r="AA138" s="61">
        <f t="shared" si="55"/>
        <v>0</v>
      </c>
      <c r="AB138" s="59">
        <f t="shared" si="55"/>
        <v>1</v>
      </c>
      <c r="AC138" s="61">
        <f t="shared" si="55"/>
        <v>2</v>
      </c>
      <c r="AD138" s="59">
        <f t="shared" si="55"/>
        <v>0</v>
      </c>
      <c r="AE138" s="61">
        <f t="shared" si="55"/>
        <v>0</v>
      </c>
      <c r="AF138" s="59">
        <f t="shared" si="55"/>
        <v>0</v>
      </c>
      <c r="AG138" s="61">
        <f t="shared" si="55"/>
        <v>3</v>
      </c>
      <c r="AH138" s="59">
        <f t="shared" si="55"/>
        <v>0</v>
      </c>
      <c r="AI138" s="61">
        <f t="shared" si="55"/>
        <v>0</v>
      </c>
      <c r="AJ138" s="59">
        <f t="shared" si="55"/>
        <v>0</v>
      </c>
      <c r="AK138" s="61">
        <f t="shared" si="55"/>
        <v>0</v>
      </c>
      <c r="AL138" s="62">
        <f t="shared" si="55"/>
        <v>0</v>
      </c>
      <c r="AM138" s="63">
        <f t="shared" si="55"/>
        <v>0</v>
      </c>
      <c r="AN138" s="64">
        <f t="shared" si="55"/>
        <v>91</v>
      </c>
      <c r="AO138" s="65">
        <f t="shared" si="55"/>
        <v>0</v>
      </c>
      <c r="AP138" s="65">
        <f>SUM(AP135:AP137)</f>
        <v>0</v>
      </c>
      <c r="AQ138" s="65">
        <f t="shared" si="55"/>
        <v>0</v>
      </c>
      <c r="AR138" s="60">
        <f t="shared" si="55"/>
        <v>0</v>
      </c>
    </row>
    <row r="139" spans="1:93" s="11" customFormat="1" ht="18" customHeight="1" x14ac:dyDescent="0.2">
      <c r="A139" s="745" t="s">
        <v>169</v>
      </c>
      <c r="B139" s="745"/>
      <c r="C139" s="745"/>
      <c r="D139" s="745"/>
      <c r="E139" s="745"/>
      <c r="F139" s="745"/>
      <c r="G139" s="745"/>
      <c r="H139" s="746"/>
      <c r="I139" s="10"/>
    </row>
    <row r="140" spans="1:93" ht="15" customHeight="1" x14ac:dyDescent="0.25">
      <c r="A140" s="752" t="s">
        <v>170</v>
      </c>
      <c r="B140" s="767" t="s">
        <v>171</v>
      </c>
      <c r="C140" s="831"/>
      <c r="D140" s="831"/>
      <c r="E140" s="831"/>
      <c r="F140" s="768"/>
      <c r="G140" s="839" t="s">
        <v>172</v>
      </c>
      <c r="H140" s="842" t="s">
        <v>173</v>
      </c>
      <c r="I140" s="829"/>
    </row>
    <row r="141" spans="1:93" ht="15" customHeight="1" x14ac:dyDescent="0.25">
      <c r="A141" s="753"/>
      <c r="B141" s="783" t="s">
        <v>48</v>
      </c>
      <c r="C141" s="767" t="s">
        <v>174</v>
      </c>
      <c r="D141" s="831"/>
      <c r="E141" s="831"/>
      <c r="F141" s="768"/>
      <c r="G141" s="840"/>
      <c r="H141" s="1116"/>
      <c r="I141" s="829"/>
    </row>
    <row r="142" spans="1:93" ht="31.5" x14ac:dyDescent="0.25">
      <c r="A142" s="1108"/>
      <c r="B142" s="1117"/>
      <c r="C142" s="15" t="s">
        <v>175</v>
      </c>
      <c r="D142" s="160" t="s">
        <v>176</v>
      </c>
      <c r="E142" s="106" t="s">
        <v>177</v>
      </c>
      <c r="F142" s="293" t="s">
        <v>178</v>
      </c>
      <c r="G142" s="1115"/>
      <c r="H142" s="309" t="s">
        <v>179</v>
      </c>
      <c r="I142" s="107" t="s">
        <v>172</v>
      </c>
    </row>
    <row r="143" spans="1:93" ht="15" customHeight="1" x14ac:dyDescent="0.25">
      <c r="A143" s="310" t="s">
        <v>180</v>
      </c>
      <c r="B143" s="311">
        <f>SUM(C143:F143)+H143</f>
        <v>0</v>
      </c>
      <c r="C143" s="35"/>
      <c r="D143" s="42"/>
      <c r="E143" s="41"/>
      <c r="F143" s="37"/>
      <c r="G143" s="38"/>
      <c r="H143" s="40">
        <v>0</v>
      </c>
      <c r="I143" s="36"/>
    </row>
    <row r="144" spans="1:93" ht="15" customHeight="1" x14ac:dyDescent="0.25">
      <c r="A144" s="310" t="s">
        <v>16</v>
      </c>
      <c r="B144" s="311">
        <f t="shared" ref="B144:B148" si="56">SUM(C144:F144)+H144</f>
        <v>0</v>
      </c>
      <c r="C144" s="35"/>
      <c r="D144" s="42"/>
      <c r="E144" s="41"/>
      <c r="F144" s="37"/>
      <c r="G144" s="38"/>
      <c r="H144" s="40">
        <v>0</v>
      </c>
      <c r="I144" s="36"/>
    </row>
    <row r="145" spans="1:95" ht="15" customHeight="1" x14ac:dyDescent="0.25">
      <c r="A145" s="312" t="s">
        <v>17</v>
      </c>
      <c r="B145" s="311">
        <f>SUM(C145:F145)+H145</f>
        <v>0</v>
      </c>
      <c r="C145" s="35"/>
      <c r="D145" s="42"/>
      <c r="E145" s="41"/>
      <c r="F145" s="37"/>
      <c r="G145" s="38"/>
      <c r="H145" s="40">
        <v>0</v>
      </c>
      <c r="I145" s="36"/>
    </row>
    <row r="146" spans="1:95" ht="15" customHeight="1" x14ac:dyDescent="0.25">
      <c r="A146" s="312" t="s">
        <v>18</v>
      </c>
      <c r="B146" s="311">
        <f t="shared" si="56"/>
        <v>0</v>
      </c>
      <c r="C146" s="35"/>
      <c r="D146" s="42"/>
      <c r="E146" s="41"/>
      <c r="F146" s="37"/>
      <c r="G146" s="38"/>
      <c r="H146" s="40">
        <v>0</v>
      </c>
      <c r="I146" s="36"/>
    </row>
    <row r="147" spans="1:95" ht="15" customHeight="1" x14ac:dyDescent="0.25">
      <c r="A147" s="310" t="s">
        <v>19</v>
      </c>
      <c r="B147" s="311">
        <f>SUM(C147:F147)+H147</f>
        <v>0</v>
      </c>
      <c r="C147" s="35"/>
      <c r="D147" s="42"/>
      <c r="E147" s="41"/>
      <c r="F147" s="37"/>
      <c r="G147" s="38"/>
      <c r="H147" s="40">
        <v>0</v>
      </c>
      <c r="I147" s="36"/>
    </row>
    <row r="148" spans="1:95" ht="15" customHeight="1" x14ac:dyDescent="0.25">
      <c r="A148" s="310" t="s">
        <v>181</v>
      </c>
      <c r="B148" s="311">
        <f t="shared" si="56"/>
        <v>0</v>
      </c>
      <c r="C148" s="35"/>
      <c r="D148" s="42"/>
      <c r="E148" s="41"/>
      <c r="F148" s="37"/>
      <c r="G148" s="38"/>
      <c r="H148" s="40">
        <v>0</v>
      </c>
      <c r="I148" s="36"/>
    </row>
    <row r="149" spans="1:95" ht="15" customHeight="1" x14ac:dyDescent="0.25">
      <c r="A149" s="313" t="s">
        <v>182</v>
      </c>
      <c r="B149" s="314">
        <f>SUM(C149:F149)+H149</f>
        <v>0</v>
      </c>
      <c r="C149" s="46"/>
      <c r="D149" s="53"/>
      <c r="E149" s="52"/>
      <c r="F149" s="48"/>
      <c r="G149" s="49"/>
      <c r="H149" s="51">
        <v>0</v>
      </c>
      <c r="I149" s="47"/>
    </row>
    <row r="150" spans="1:95" ht="15" customHeight="1" x14ac:dyDescent="0.25">
      <c r="A150" s="747" t="s">
        <v>31</v>
      </c>
      <c r="B150" s="316">
        <f>SUM(C150:F150)+H150</f>
        <v>0</v>
      </c>
      <c r="C150" s="95"/>
      <c r="D150" s="102"/>
      <c r="E150" s="101"/>
      <c r="F150" s="96"/>
      <c r="G150" s="98"/>
      <c r="H150" s="100">
        <v>0</v>
      </c>
      <c r="I150" s="97"/>
    </row>
    <row r="151" spans="1:95" ht="18" customHeight="1" x14ac:dyDescent="0.25">
      <c r="A151" s="1" t="s">
        <v>183</v>
      </c>
    </row>
    <row r="152" spans="1:95" s="11" customFormat="1" ht="18" customHeight="1" x14ac:dyDescent="0.2">
      <c r="A152" s="748" t="s">
        <v>184</v>
      </c>
      <c r="B152" s="8"/>
      <c r="C152" s="8"/>
    </row>
    <row r="153" spans="1:95" ht="21" x14ac:dyDescent="0.25">
      <c r="A153" s="318" t="s">
        <v>185</v>
      </c>
      <c r="B153" s="319" t="s">
        <v>186</v>
      </c>
      <c r="C153" s="319" t="s">
        <v>187</v>
      </c>
    </row>
    <row r="154" spans="1:95" ht="21" x14ac:dyDescent="0.25">
      <c r="A154" s="320" t="s">
        <v>188</v>
      </c>
      <c r="B154" s="36"/>
      <c r="C154" s="146"/>
    </row>
    <row r="155" spans="1:95" x14ac:dyDescent="0.25">
      <c r="A155" s="321" t="s">
        <v>189</v>
      </c>
      <c r="B155" s="97"/>
      <c r="C155" s="117"/>
    </row>
    <row r="156" spans="1:95" s="11" customFormat="1" ht="18" customHeight="1" x14ac:dyDescent="0.2">
      <c r="A156" s="1113" t="s">
        <v>190</v>
      </c>
      <c r="B156" s="1113"/>
      <c r="C156" s="1113"/>
      <c r="D156" s="1113"/>
      <c r="E156" s="1113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10"/>
      <c r="Q156" s="10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</row>
    <row r="157" spans="1:95" x14ac:dyDescent="0.25">
      <c r="A157" s="752" t="s">
        <v>3</v>
      </c>
      <c r="B157" s="752" t="s">
        <v>4</v>
      </c>
      <c r="C157" s="755" t="s">
        <v>191</v>
      </c>
      <c r="D157" s="756"/>
      <c r="E157" s="757"/>
      <c r="F157" s="829" t="s">
        <v>6</v>
      </c>
      <c r="G157" s="829"/>
      <c r="H157" s="829"/>
      <c r="I157" s="829"/>
      <c r="J157" s="829"/>
      <c r="K157" s="829"/>
      <c r="L157" s="829"/>
      <c r="M157" s="835"/>
      <c r="N157" s="764" t="s">
        <v>192</v>
      </c>
      <c r="O157" s="776" t="s">
        <v>193</v>
      </c>
      <c r="P157" s="776" t="s">
        <v>194</v>
      </c>
      <c r="Q157" s="850" t="s">
        <v>195</v>
      </c>
      <c r="R157" s="764" t="s">
        <v>7</v>
      </c>
      <c r="S157" s="776" t="s">
        <v>9</v>
      </c>
      <c r="T157" s="776" t="s">
        <v>196</v>
      </c>
      <c r="U157" s="776" t="s">
        <v>10</v>
      </c>
      <c r="V157" s="757" t="s">
        <v>11</v>
      </c>
      <c r="W157" s="761" t="s">
        <v>197</v>
      </c>
      <c r="X157" s="775"/>
    </row>
    <row r="158" spans="1:95" x14ac:dyDescent="0.25">
      <c r="A158" s="753"/>
      <c r="B158" s="753"/>
      <c r="C158" s="1109"/>
      <c r="D158" s="1056"/>
      <c r="E158" s="1044"/>
      <c r="F158" s="829" t="s">
        <v>198</v>
      </c>
      <c r="G158" s="829"/>
      <c r="H158" s="829" t="s">
        <v>199</v>
      </c>
      <c r="I158" s="829"/>
      <c r="J158" s="829" t="s">
        <v>200</v>
      </c>
      <c r="K158" s="829"/>
      <c r="L158" s="829" t="s">
        <v>201</v>
      </c>
      <c r="M158" s="835"/>
      <c r="N158" s="765"/>
      <c r="O158" s="777"/>
      <c r="P158" s="777"/>
      <c r="Q158" s="851"/>
      <c r="R158" s="765"/>
      <c r="S158" s="777"/>
      <c r="T158" s="777"/>
      <c r="U158" s="777"/>
      <c r="V158" s="779"/>
      <c r="W158" s="848" t="s">
        <v>32</v>
      </c>
      <c r="X158" s="757" t="s">
        <v>33</v>
      </c>
    </row>
    <row r="159" spans="1:95" ht="23.25" customHeight="1" x14ac:dyDescent="0.25">
      <c r="A159" s="1108"/>
      <c r="B159" s="1108"/>
      <c r="C159" s="12" t="s">
        <v>34</v>
      </c>
      <c r="D159" s="13" t="s">
        <v>35</v>
      </c>
      <c r="E159" s="14" t="s">
        <v>36</v>
      </c>
      <c r="F159" s="15" t="s">
        <v>35</v>
      </c>
      <c r="G159" s="107" t="s">
        <v>36</v>
      </c>
      <c r="H159" s="15" t="s">
        <v>35</v>
      </c>
      <c r="I159" s="107" t="s">
        <v>36</v>
      </c>
      <c r="J159" s="15" t="s">
        <v>35</v>
      </c>
      <c r="K159" s="107" t="s">
        <v>36</v>
      </c>
      <c r="L159" s="15" t="s">
        <v>35</v>
      </c>
      <c r="M159" s="109" t="s">
        <v>36</v>
      </c>
      <c r="N159" s="766"/>
      <c r="O159" s="778"/>
      <c r="P159" s="778"/>
      <c r="Q159" s="1120"/>
      <c r="R159" s="766"/>
      <c r="S159" s="778"/>
      <c r="T159" s="778"/>
      <c r="U159" s="778"/>
      <c r="V159" s="1044"/>
      <c r="W159" s="1119"/>
      <c r="X159" s="1044"/>
    </row>
    <row r="160" spans="1:95" x14ac:dyDescent="0.25">
      <c r="A160" s="845" t="s">
        <v>202</v>
      </c>
      <c r="B160" s="17" t="s">
        <v>38</v>
      </c>
      <c r="C160" s="18">
        <f>SUM(D160:E160)</f>
        <v>0</v>
      </c>
      <c r="D160" s="19">
        <f>SUM(F160+H160+J160+L160)</f>
        <v>0</v>
      </c>
      <c r="E160" s="322">
        <f>SUM(G160+I160+K160+M160)</f>
        <v>0</v>
      </c>
      <c r="F160" s="21"/>
      <c r="G160" s="28"/>
      <c r="H160" s="21"/>
      <c r="I160" s="28"/>
      <c r="J160" s="21"/>
      <c r="K160" s="28"/>
      <c r="L160" s="21"/>
      <c r="M160" s="323"/>
      <c r="N160" s="26"/>
      <c r="O160" s="27"/>
      <c r="P160" s="27"/>
      <c r="Q160" s="323"/>
      <c r="R160" s="26"/>
      <c r="S160" s="27"/>
      <c r="T160" s="27"/>
      <c r="U160" s="27"/>
      <c r="V160" s="22"/>
      <c r="W160" s="21"/>
      <c r="X160" s="22"/>
      <c r="Y160" t="str">
        <f>CA160&amp;CB160&amp;CC160&amp;CD160&amp;CE160&amp;CF160&amp;CG160</f>
        <v/>
      </c>
      <c r="CA160" s="29" t="str">
        <f>IF(AND($C160&gt;0,R160="")," * No olvide digitar la variable Beneficiarios. Digite cero si no tiene.",IF(R160&gt;$C160," * La variable Beneficiarios no puede ser mayor al Total Ambos Sexos.",""))</f>
        <v/>
      </c>
      <c r="CB160" s="29" t="str">
        <f>IF(AND($C160&gt;0,S160="")," * No olvide digitar la variable Niños, Niñas, Adolescentes y Jóvenes Mejor Niñez. Digite cero si no tiene.",IF(S160&gt;$C160," * La variable Niños, Niñas, Adolescentes y Jóvenes Mejor Niñez no puede ser mayor al Total Ambos Sexos.",""))</f>
        <v/>
      </c>
      <c r="CC160" s="29" t="str">
        <f>IF(AND($C160&gt;0,T160="")," * No olvide digitar la variable Niños, Niñas, Adolescentes y Jóvenes SENAME. Digite cero si no tiene.",IF(T160&gt;$C160," * La variable Niños, Niñas, Adolescentes y Jóvenes SENAME no puede ser mayor al Total Ambos Sexos.",""))</f>
        <v/>
      </c>
      <c r="CD160" s="29" t="str">
        <f>IF(AND($C160&gt;0,U160="")," * No olvide digitar la variable Pueblos Originarios. Digite cero si no tiene.",IF(U160&gt;$C160," * La variable Pueblos Originarios no puede ser mayor al Total Ambos Sexos.",""))</f>
        <v/>
      </c>
      <c r="CE160" s="29" t="str">
        <f>IF(AND($C160&gt;0,V160="")," * No olvide digitar la variable Migrantes. Digite cero si no tiene.",IF(V160&gt;$C160," * La variable Migrantes no puede ser mayor al Total Ambos Sexos.",""))</f>
        <v/>
      </c>
      <c r="CF160" s="29" t="str">
        <f>IF(AND($E160&gt;0,OR(W160=""))," * No olvide digitar la variable Trans (Masculino). Digite cero si no tiene.",IF((W160)&gt;$E160," * La variable Trans (Masculino) no puede ser mayor al Total Mujeres.",""))</f>
        <v/>
      </c>
      <c r="CG160" s="29" t="str">
        <f>IF(AND($D160&gt;0,OR(X160=""))," * No olvide digitar la variable Trans (Femenino). Digite cero si no tiene.",IF((X160)&gt;$D160," * La variable Trans (Femenino) no puede ser mayor al Total Hombres.",""))</f>
        <v/>
      </c>
      <c r="CK160" s="30">
        <f>IF(AND(C160&gt;0,R160=""),1,IF(R160&gt;C160,1,0))</f>
        <v>0</v>
      </c>
      <c r="CL160" s="30">
        <f>IF(AND(C160&gt;0,S160=""),1,IF(S160&gt;C160,1,0))</f>
        <v>0</v>
      </c>
      <c r="CM160" s="30">
        <f>IF(AND(C160&gt;0,T160=""),1,IF(T160&gt;C160,1,0))</f>
        <v>0</v>
      </c>
      <c r="CN160" s="30">
        <f>IF(AND(C160&gt;0,U160=""),1,IF(U160&gt;C160,1,0))</f>
        <v>0</v>
      </c>
      <c r="CO160" s="30">
        <f>IF(AND(C160&gt;0,V160=""),1,IF(V160&gt;C160,1,0))</f>
        <v>0</v>
      </c>
      <c r="CP160" s="30">
        <f>IF(AND(E160&gt;0,OR(W160="")),1,IF((W160)&gt;E160,1,0))</f>
        <v>0</v>
      </c>
      <c r="CQ160" s="30">
        <f>IF(AND(D160&gt;0,OR(X160="")),1,IF((X160)&gt;D160,1,0))</f>
        <v>0</v>
      </c>
    </row>
    <row r="161" spans="1:95" x14ac:dyDescent="0.25">
      <c r="A161" s="845"/>
      <c r="B161" s="31" t="s">
        <v>203</v>
      </c>
      <c r="C161" s="32">
        <f t="shared" ref="C161:C162" si="57">SUM(D161:E161)</f>
        <v>0</v>
      </c>
      <c r="D161" s="33">
        <f>SUM(F161+H161+J161+L161)</f>
        <v>0</v>
      </c>
      <c r="E161" s="324">
        <f t="shared" ref="E161:E162" si="58">SUM(G161+I161+K161+M161)</f>
        <v>0</v>
      </c>
      <c r="F161" s="35"/>
      <c r="G161" s="42"/>
      <c r="H161" s="35"/>
      <c r="I161" s="42"/>
      <c r="J161" s="35"/>
      <c r="K161" s="42"/>
      <c r="L161" s="35"/>
      <c r="M161" s="325"/>
      <c r="N161" s="40"/>
      <c r="O161" s="41"/>
      <c r="P161" s="41"/>
      <c r="Q161" s="325"/>
      <c r="R161" s="40"/>
      <c r="S161" s="41"/>
      <c r="T161" s="41"/>
      <c r="U161" s="41"/>
      <c r="V161" s="36"/>
      <c r="W161" s="35"/>
      <c r="X161" s="36"/>
      <c r="Y161" t="str">
        <f>CA161&amp;CB161&amp;CC161&amp;CD161&amp;CE161&amp;CF161&amp;CG161</f>
        <v/>
      </c>
      <c r="CA161" s="29" t="str">
        <f t="shared" ref="CA161:CA162" si="59">IF(AND($C161&gt;0,R161="")," * No olvide digitar la variable Beneficiarios. Digite cero si no tiene.",IF(R161&gt;$C161," * La variable Beneficiarios no puede ser mayor al Total Ambos Sexos.",""))</f>
        <v/>
      </c>
      <c r="CB161" s="29" t="str">
        <f t="shared" ref="CB161:CB162" si="60">IF(AND($C161&gt;0,S161="")," * No olvide digitar la variable Niños, Niñas, Adolescentes y Jóvenes Mejor Niñez. Digite cero si no tiene.",IF(S161&gt;$C161," * La variable Niños, Niñas, Adolescentes y Jóvenes Mejor Niñez no puede ser mayor al Total Ambos Sexos.",""))</f>
        <v/>
      </c>
      <c r="CC161" s="29" t="str">
        <f t="shared" ref="CC161:CC162" si="61">IF(AND($C161&gt;0,T161="")," * No olvide digitar la variable Niños, Niñas, Adolescentes y Jóvenes SENAME. Digite cero si no tiene.",IF(T161&gt;$C161," * La variable Niños, Niñas, Adolescentes y Jóvenes SENAME no puede ser mayor al Total Ambos Sexos.",""))</f>
        <v/>
      </c>
      <c r="CD161" s="29" t="str">
        <f t="shared" ref="CD161:CD162" si="62">IF(AND($C161&gt;0,U161="")," * No olvide digitar la variable Pueblos Originarios. Digite cero si no tiene.",IF(U161&gt;$C161," * La variable Pueblos Originarios no puede ser mayor al Total Ambos Sexos.",""))</f>
        <v/>
      </c>
      <c r="CE161" s="29" t="str">
        <f t="shared" ref="CE161:CE162" si="63">IF(AND($C161&gt;0,V161="")," * No olvide digitar la variable Migrantes. Digite cero si no tiene.",IF(V161&gt;$C161," * La variable Migrantes no puede ser mayor al Total Ambos Sexos.",""))</f>
        <v/>
      </c>
      <c r="CF161" s="29" t="str">
        <f t="shared" ref="CF161:CF162" si="64">IF(AND($E161&gt;0,OR(W161=""))," * No olvide digitar la variable Trans (Masculino). Digite cero si no tiene.",IF((W161)&gt;$E161," * La variable Trans (Masculino) no puede ser mayor al Total Mujeres.",""))</f>
        <v/>
      </c>
      <c r="CG161" s="29" t="str">
        <f t="shared" ref="CG161:CG162" si="65">IF(AND($D161&gt;0,OR(X161=""))," * No olvide digitar la variable Trans (Femenino). Digite cero si no tiene.",IF((X161)&gt;$D161," * La variable Trans (Femenino) no puede ser mayor al Total Hombres.",""))</f>
        <v/>
      </c>
      <c r="CK161" s="30">
        <f>IF(AND(C161&gt;0,R161=""),1,IF(R161&gt;C161,1,0))</f>
        <v>0</v>
      </c>
      <c r="CL161" s="30">
        <f>IF(AND(C161&gt;0,S161=""),1,IF(S161&gt;C161,1,0))</f>
        <v>0</v>
      </c>
      <c r="CM161" s="30">
        <f>IF(AND(C161&gt;0,T161=""),1,IF(T161&gt;C161,1,0))</f>
        <v>0</v>
      </c>
      <c r="CN161" s="30">
        <f>IF(AND(C161&gt;0,U161=""),1,IF(U161&gt;C161,1,0))</f>
        <v>0</v>
      </c>
      <c r="CO161" s="30">
        <f>IF(AND(C161&gt;0,V161=""),1,IF(V161&gt;C161,1,0))</f>
        <v>0</v>
      </c>
      <c r="CP161" s="30">
        <f>IF(AND(E161&gt;0,OR(W161="")),1,IF((W161)&gt;E161,1,0))</f>
        <v>0</v>
      </c>
      <c r="CQ161" s="30">
        <f>IF(AND(D161&gt;0,OR(X161="")),1,IF((X161)&gt;D161,1,0))</f>
        <v>0</v>
      </c>
    </row>
    <row r="162" spans="1:95" x14ac:dyDescent="0.25">
      <c r="A162" s="845"/>
      <c r="B162" s="31" t="s">
        <v>176</v>
      </c>
      <c r="C162" s="186">
        <f t="shared" si="57"/>
        <v>0</v>
      </c>
      <c r="D162" s="54">
        <f>SUM(F162+H162+J162+L162)</f>
        <v>0</v>
      </c>
      <c r="E162" s="326">
        <f t="shared" si="58"/>
        <v>0</v>
      </c>
      <c r="F162" s="35"/>
      <c r="G162" s="42"/>
      <c r="H162" s="35"/>
      <c r="I162" s="42"/>
      <c r="J162" s="35"/>
      <c r="K162" s="42"/>
      <c r="L162" s="35"/>
      <c r="M162" s="325"/>
      <c r="N162" s="40"/>
      <c r="O162" s="41"/>
      <c r="P162" s="41"/>
      <c r="Q162" s="325"/>
      <c r="R162" s="40"/>
      <c r="S162" s="41"/>
      <c r="T162" s="41"/>
      <c r="U162" s="41"/>
      <c r="V162" s="36"/>
      <c r="W162" s="35"/>
      <c r="X162" s="36"/>
      <c r="Y162" t="str">
        <f>CA162&amp;CB162&amp;CC162&amp;CD162&amp;CE162&amp;CF162&amp;CG162</f>
        <v/>
      </c>
      <c r="CA162" s="29" t="str">
        <f t="shared" si="59"/>
        <v/>
      </c>
      <c r="CB162" s="29" t="str">
        <f t="shared" si="60"/>
        <v/>
      </c>
      <c r="CC162" s="29" t="str">
        <f t="shared" si="61"/>
        <v/>
      </c>
      <c r="CD162" s="29" t="str">
        <f t="shared" si="62"/>
        <v/>
      </c>
      <c r="CE162" s="29" t="str">
        <f t="shared" si="63"/>
        <v/>
      </c>
      <c r="CF162" s="29" t="str">
        <f t="shared" si="64"/>
        <v/>
      </c>
      <c r="CG162" s="29" t="str">
        <f t="shared" si="65"/>
        <v/>
      </c>
      <c r="CK162" s="30">
        <f>IF(AND(C162&gt;0,R162=""),1,IF(R162&gt;C162,1,0))</f>
        <v>0</v>
      </c>
      <c r="CL162" s="30">
        <f>IF(AND(C162&gt;0,S162=""),1,IF(S162&gt;C162,1,0))</f>
        <v>0</v>
      </c>
      <c r="CM162" s="30">
        <f>IF(AND(C162&gt;0,T162=""),1,IF(T162&gt;C162,1,0))</f>
        <v>0</v>
      </c>
      <c r="CN162" s="30">
        <f>IF(AND(C162&gt;0,U162=""),1,IF(U162&gt;C162,1,0))</f>
        <v>0</v>
      </c>
      <c r="CO162" s="30">
        <f>IF(AND(C162&gt;0,V162=""),1,IF(V162&gt;C162,1,0))</f>
        <v>0</v>
      </c>
      <c r="CP162" s="30">
        <f>IF(AND(E162&gt;0,OR(W162="")),1,IF((W162)&gt;E162,1,0))</f>
        <v>0</v>
      </c>
      <c r="CQ162" s="30">
        <f>IF(AND(D162&gt;0,OR(X162="")),1,IF((X162)&gt;D162,1,0))</f>
        <v>0</v>
      </c>
    </row>
    <row r="163" spans="1:95" x14ac:dyDescent="0.25">
      <c r="A163" s="749"/>
      <c r="B163" s="55" t="s">
        <v>48</v>
      </c>
      <c r="C163" s="56">
        <f>SUM(C160:C162)</f>
        <v>0</v>
      </c>
      <c r="D163" s="57">
        <f t="shared" ref="D163:Q163" si="66">SUM(D160:D162)</f>
        <v>0</v>
      </c>
      <c r="E163" s="328">
        <f t="shared" si="66"/>
        <v>0</v>
      </c>
      <c r="F163" s="59">
        <f t="shared" si="66"/>
        <v>0</v>
      </c>
      <c r="G163" s="66">
        <f t="shared" si="66"/>
        <v>0</v>
      </c>
      <c r="H163" s="59">
        <f t="shared" si="66"/>
        <v>0</v>
      </c>
      <c r="I163" s="66">
        <f t="shared" si="66"/>
        <v>0</v>
      </c>
      <c r="J163" s="59">
        <f t="shared" si="66"/>
        <v>0</v>
      </c>
      <c r="K163" s="66">
        <f t="shared" si="66"/>
        <v>0</v>
      </c>
      <c r="L163" s="59">
        <f t="shared" si="66"/>
        <v>0</v>
      </c>
      <c r="M163" s="123">
        <f t="shared" si="66"/>
        <v>0</v>
      </c>
      <c r="N163" s="64">
        <f t="shared" si="66"/>
        <v>0</v>
      </c>
      <c r="O163" s="65">
        <f t="shared" si="66"/>
        <v>0</v>
      </c>
      <c r="P163" s="65">
        <f t="shared" si="66"/>
        <v>0</v>
      </c>
      <c r="Q163" s="123">
        <f t="shared" si="66"/>
        <v>0</v>
      </c>
      <c r="R163" s="64">
        <f>SUM(R160:R162)</f>
        <v>0</v>
      </c>
      <c r="S163" s="65">
        <f t="shared" ref="S163:X163" si="67">SUM(S160:S162)</f>
        <v>0</v>
      </c>
      <c r="T163" s="65">
        <f t="shared" si="67"/>
        <v>0</v>
      </c>
      <c r="U163" s="65">
        <f t="shared" si="67"/>
        <v>0</v>
      </c>
      <c r="V163" s="60">
        <f t="shared" si="67"/>
        <v>0</v>
      </c>
      <c r="W163" s="59">
        <f t="shared" si="67"/>
        <v>0</v>
      </c>
      <c r="X163" s="60">
        <f t="shared" si="67"/>
        <v>0</v>
      </c>
    </row>
    <row r="164" spans="1:95" x14ac:dyDescent="0.25">
      <c r="A164" s="845" t="s">
        <v>204</v>
      </c>
      <c r="B164" s="17" t="s">
        <v>38</v>
      </c>
      <c r="C164" s="283">
        <f>SUM(D164:E164)</f>
        <v>0</v>
      </c>
      <c r="D164" s="329">
        <f>SUM(F164+H164+J164+L164)</f>
        <v>0</v>
      </c>
      <c r="E164" s="330">
        <f>SUM(G164+I164+K164+M164)</f>
        <v>0</v>
      </c>
      <c r="F164" s="21"/>
      <c r="G164" s="28"/>
      <c r="H164" s="21"/>
      <c r="I164" s="28"/>
      <c r="J164" s="21"/>
      <c r="K164" s="28"/>
      <c r="L164" s="21"/>
      <c r="M164" s="323"/>
      <c r="N164" s="40"/>
      <c r="O164" s="41"/>
      <c r="P164" s="41"/>
      <c r="Q164" s="325"/>
      <c r="R164" s="40"/>
      <c r="S164" s="41"/>
      <c r="T164" s="41"/>
      <c r="U164" s="41"/>
      <c r="V164" s="36"/>
      <c r="W164" s="35"/>
      <c r="X164" s="36"/>
      <c r="Y164" t="str">
        <f>CA164&amp;CB164&amp;CC164&amp;CD164&amp;CE164&amp;CF164&amp;CG164</f>
        <v/>
      </c>
      <c r="CA164" s="29" t="str">
        <f t="shared" ref="CA164:CA166" si="68">IF(AND($C164&gt;0,R164="")," * No olvide digitar la variable Beneficiarios. Digite cero si no tiene.",IF(R164&gt;$C164," * La variable Beneficiarios no puede ser mayor al Total Ambos Sexos.",""))</f>
        <v/>
      </c>
      <c r="CB164" s="29" t="str">
        <f t="shared" ref="CB164:CB166" si="69">IF(AND($C164&gt;0,S164="")," * No olvide digitar la variable Niños, Niñas, Adolescentes y Jóvenes Mejor Niñez. Digite cero si no tiene.",IF(S164&gt;$C164," * La variable Niños, Niñas, Adolescentes y Jóvenes Mejor Niñez no puede ser mayor al Total Ambos Sexos.",""))</f>
        <v/>
      </c>
      <c r="CC164" s="29" t="str">
        <f t="shared" ref="CC164:CC166" si="70">IF(AND($C164&gt;0,T164="")," * No olvide digitar la variable Niños, Niñas, Adolescentes y Jóvenes SENAME. Digite cero si no tiene.",IF(T164&gt;$C164," * La variable Niños, Niñas, Adolescentes y Jóvenes SENAME no puede ser mayor al Total Ambos Sexos.",""))</f>
        <v/>
      </c>
      <c r="CD164" s="29" t="str">
        <f t="shared" ref="CD164:CD166" si="71">IF(AND($C164&gt;0,U164="")," * No olvide digitar la variable Pueblos Originarios. Digite cero si no tiene.",IF(U164&gt;$C164," * La variable Pueblos Originarios no puede ser mayor al Total Ambos Sexos.",""))</f>
        <v/>
      </c>
      <c r="CE164" s="29" t="str">
        <f t="shared" ref="CE164:CE166" si="72">IF(AND($C164&gt;0,V164="")," * No olvide digitar la variable Migrantes. Digite cero si no tiene.",IF(V164&gt;$C164," * La variable Migrantes no puede ser mayor al Total Ambos Sexos.",""))</f>
        <v/>
      </c>
      <c r="CF164" s="29" t="str">
        <f t="shared" ref="CF164:CF166" si="73">IF(AND($E164&gt;0,OR(W164=""))," * No olvide digitar la variable Trans (Masculino). Digite cero si no tiene.",IF((W164)&gt;$E164," * La variable Trans (Masculino) no puede ser mayor al Total Mujeres.",""))</f>
        <v/>
      </c>
      <c r="CG164" s="29" t="str">
        <f t="shared" ref="CG164:CG166" si="74">IF(AND($D164&gt;0,OR(X164=""))," * No olvide digitar la variable Trans (Femenino). Digite cero si no tiene.",IF((X164)&gt;$D164," * La variable Trans (Femenino) no puede ser mayor al Total Hombres.",""))</f>
        <v/>
      </c>
      <c r="CK164" s="30">
        <f>IF(AND(C164&gt;0,R164=""),1,IF(R164&gt;C164,1,0))</f>
        <v>0</v>
      </c>
      <c r="CL164" s="30">
        <f>IF(AND(C164&gt;0,S164=""),1,IF(S164&gt;C164,1,0))</f>
        <v>0</v>
      </c>
      <c r="CM164" s="30">
        <f>IF(AND(C164&gt;0,T164=""),1,IF(T164&gt;C164,1,0))</f>
        <v>0</v>
      </c>
      <c r="CN164" s="30">
        <f>IF(AND(C164&gt;0,U164=""),1,IF(U164&gt;C164,1,0))</f>
        <v>0</v>
      </c>
      <c r="CO164" s="30">
        <f>IF(AND(C164&gt;0,V164=""),1,IF(V164&gt;C164,1,0))</f>
        <v>0</v>
      </c>
      <c r="CP164" s="30">
        <f>IF(AND(E164&gt;0,OR(W164="")),1,IF((W164)&gt;E164,1,0))</f>
        <v>0</v>
      </c>
      <c r="CQ164" s="30">
        <f>IF(AND(D164&gt;0,OR(X164="")),1,IF((X164)&gt;D164,1,0))</f>
        <v>0</v>
      </c>
    </row>
    <row r="165" spans="1:95" x14ac:dyDescent="0.25">
      <c r="A165" s="845"/>
      <c r="B165" s="31" t="s">
        <v>203</v>
      </c>
      <c r="C165" s="32">
        <f t="shared" ref="C165" si="75">SUM(D165:E165)</f>
        <v>0</v>
      </c>
      <c r="D165" s="33">
        <f>SUM(F165+H165+J165+L165)</f>
        <v>0</v>
      </c>
      <c r="E165" s="324">
        <f t="shared" ref="E165:E167" si="76">SUM(G165+I165+K165+M165)</f>
        <v>0</v>
      </c>
      <c r="F165" s="35"/>
      <c r="G165" s="42"/>
      <c r="H165" s="35"/>
      <c r="I165" s="42"/>
      <c r="J165" s="35"/>
      <c r="K165" s="42"/>
      <c r="L165" s="35"/>
      <c r="M165" s="325"/>
      <c r="N165" s="40"/>
      <c r="O165" s="41"/>
      <c r="P165" s="41"/>
      <c r="Q165" s="325"/>
      <c r="R165" s="40"/>
      <c r="S165" s="41"/>
      <c r="T165" s="41"/>
      <c r="U165" s="41"/>
      <c r="V165" s="36"/>
      <c r="W165" s="35"/>
      <c r="X165" s="36"/>
      <c r="Y165" t="str">
        <f>CA165&amp;CB165&amp;CC165&amp;CD165&amp;CE165&amp;CF165&amp;CG165</f>
        <v/>
      </c>
      <c r="CA165" s="29" t="str">
        <f t="shared" si="68"/>
        <v/>
      </c>
      <c r="CB165" s="29" t="str">
        <f t="shared" si="69"/>
        <v/>
      </c>
      <c r="CC165" s="29" t="str">
        <f t="shared" si="70"/>
        <v/>
      </c>
      <c r="CD165" s="29" t="str">
        <f t="shared" si="71"/>
        <v/>
      </c>
      <c r="CE165" s="29" t="str">
        <f t="shared" si="72"/>
        <v/>
      </c>
      <c r="CF165" s="29" t="str">
        <f t="shared" si="73"/>
        <v/>
      </c>
      <c r="CG165" s="29" t="str">
        <f t="shared" si="74"/>
        <v/>
      </c>
      <c r="CK165" s="30">
        <f>IF(AND(C165&gt;0,R165=""),1,IF(R165&gt;C165,1,0))</f>
        <v>0</v>
      </c>
      <c r="CL165" s="30">
        <f>IF(AND(C165&gt;0,S165=""),1,IF(S165&gt;C165,1,0))</f>
        <v>0</v>
      </c>
      <c r="CM165" s="30">
        <f>IF(AND(C165&gt;0,T165=""),1,IF(T165&gt;C165,1,0))</f>
        <v>0</v>
      </c>
      <c r="CN165" s="30">
        <f>IF(AND(C165&gt;0,U165=""),1,IF(U165&gt;C165,1,0))</f>
        <v>0</v>
      </c>
      <c r="CO165" s="30">
        <f>IF(AND(C165&gt;0,V165=""),1,IF(V165&gt;C165,1,0))</f>
        <v>0</v>
      </c>
      <c r="CP165" s="30">
        <f>IF(AND(E165&gt;0,OR(W165="")),1,IF((W165)&gt;E165,1,0))</f>
        <v>0</v>
      </c>
      <c r="CQ165" s="30">
        <f>IF(AND(D165&gt;0,OR(X165="")),1,IF((X165)&gt;D165,1,0))</f>
        <v>0</v>
      </c>
    </row>
    <row r="166" spans="1:95" x14ac:dyDescent="0.25">
      <c r="A166" s="845"/>
      <c r="B166" s="31" t="s">
        <v>176</v>
      </c>
      <c r="C166" s="186">
        <f>SUM(D166:E166)</f>
        <v>0</v>
      </c>
      <c r="D166" s="54">
        <f>SUM(F166+H166+J166+L166)</f>
        <v>0</v>
      </c>
      <c r="E166" s="326">
        <f t="shared" si="76"/>
        <v>0</v>
      </c>
      <c r="F166" s="35"/>
      <c r="G166" s="42"/>
      <c r="H166" s="35"/>
      <c r="I166" s="42"/>
      <c r="J166" s="35"/>
      <c r="K166" s="42"/>
      <c r="L166" s="35"/>
      <c r="M166" s="325"/>
      <c r="N166" s="40"/>
      <c r="O166" s="41"/>
      <c r="P166" s="41"/>
      <c r="Q166" s="325"/>
      <c r="R166" s="40"/>
      <c r="S166" s="41"/>
      <c r="T166" s="41"/>
      <c r="U166" s="41"/>
      <c r="V166" s="36"/>
      <c r="W166" s="35"/>
      <c r="X166" s="36"/>
      <c r="Y166" t="str">
        <f>CA166&amp;CB166&amp;CC166&amp;CD166&amp;CE166&amp;CF166&amp;CG166</f>
        <v/>
      </c>
      <c r="CA166" s="29" t="str">
        <f t="shared" si="68"/>
        <v/>
      </c>
      <c r="CB166" s="29" t="str">
        <f t="shared" si="69"/>
        <v/>
      </c>
      <c r="CC166" s="29" t="str">
        <f t="shared" si="70"/>
        <v/>
      </c>
      <c r="CD166" s="29" t="str">
        <f t="shared" si="71"/>
        <v/>
      </c>
      <c r="CE166" s="29" t="str">
        <f t="shared" si="72"/>
        <v/>
      </c>
      <c r="CF166" s="29" t="str">
        <f t="shared" si="73"/>
        <v/>
      </c>
      <c r="CG166" s="29" t="str">
        <f t="shared" si="74"/>
        <v/>
      </c>
      <c r="CK166" s="30">
        <f>IF(AND(C166&gt;0,R166=""),1,IF(R166&gt;C166,1,0))</f>
        <v>0</v>
      </c>
      <c r="CL166" s="30">
        <f>IF(AND(C166&gt;0,S166=""),1,IF(S166&gt;C166,1,0))</f>
        <v>0</v>
      </c>
      <c r="CM166" s="30">
        <f>IF(AND(C166&gt;0,T166=""),1,IF(T166&gt;C166,1,0))</f>
        <v>0</v>
      </c>
      <c r="CN166" s="30">
        <f>IF(AND(C166&gt;0,U166=""),1,IF(U166&gt;C166,1,0))</f>
        <v>0</v>
      </c>
      <c r="CO166" s="30">
        <f>IF(AND(C166&gt;0,V166=""),1,IF(V166&gt;C166,1,0))</f>
        <v>0</v>
      </c>
      <c r="CP166" s="30">
        <f>IF(AND(E166&gt;0,OR(W166="")),1,IF((W166)&gt;E166,1,0))</f>
        <v>0</v>
      </c>
      <c r="CQ166" s="30">
        <f>IF(AND(D166&gt;0,OR(X166="")),1,IF((X166)&gt;D166,1,0))</f>
        <v>0</v>
      </c>
    </row>
    <row r="167" spans="1:95" x14ac:dyDescent="0.25">
      <c r="A167" s="749"/>
      <c r="B167" s="55" t="s">
        <v>48</v>
      </c>
      <c r="C167" s="186">
        <f>SUM(D167:E167)</f>
        <v>0</v>
      </c>
      <c r="D167" s="54">
        <f>SUM(F167+H167+J167+L167)</f>
        <v>0</v>
      </c>
      <c r="E167" s="326">
        <f t="shared" si="76"/>
        <v>0</v>
      </c>
      <c r="F167" s="59">
        <f t="shared" ref="F167:Q167" si="77">SUM(F164:F166)</f>
        <v>0</v>
      </c>
      <c r="G167" s="66">
        <f t="shared" si="77"/>
        <v>0</v>
      </c>
      <c r="H167" s="59">
        <f t="shared" si="77"/>
        <v>0</v>
      </c>
      <c r="I167" s="66">
        <f t="shared" si="77"/>
        <v>0</v>
      </c>
      <c r="J167" s="59">
        <f t="shared" si="77"/>
        <v>0</v>
      </c>
      <c r="K167" s="66">
        <f t="shared" si="77"/>
        <v>0</v>
      </c>
      <c r="L167" s="59">
        <f t="shared" si="77"/>
        <v>0</v>
      </c>
      <c r="M167" s="123">
        <f t="shared" si="77"/>
        <v>0</v>
      </c>
      <c r="N167" s="64">
        <f t="shared" si="77"/>
        <v>0</v>
      </c>
      <c r="O167" s="65">
        <f t="shared" si="77"/>
        <v>0</v>
      </c>
      <c r="P167" s="65">
        <f t="shared" si="77"/>
        <v>0</v>
      </c>
      <c r="Q167" s="123">
        <f t="shared" si="77"/>
        <v>0</v>
      </c>
      <c r="R167" s="64">
        <f>SUM(R164:R166)</f>
        <v>0</v>
      </c>
      <c r="S167" s="65">
        <f t="shared" ref="S167:X167" si="78">SUM(S164:S166)</f>
        <v>0</v>
      </c>
      <c r="T167" s="65">
        <f t="shared" si="78"/>
        <v>0</v>
      </c>
      <c r="U167" s="65">
        <f t="shared" si="78"/>
        <v>0</v>
      </c>
      <c r="V167" s="60">
        <f t="shared" si="78"/>
        <v>0</v>
      </c>
      <c r="W167" s="59">
        <f t="shared" si="78"/>
        <v>0</v>
      </c>
      <c r="X167" s="60">
        <f t="shared" si="78"/>
        <v>0</v>
      </c>
    </row>
    <row r="168" spans="1:95" x14ac:dyDescent="0.25">
      <c r="A168" s="845" t="s">
        <v>49</v>
      </c>
      <c r="B168" s="845"/>
      <c r="C168" s="186">
        <f>SUM(D168:E168)</f>
        <v>0</v>
      </c>
      <c r="D168" s="54">
        <f>SUM(F168+H168+J168+L168)</f>
        <v>0</v>
      </c>
      <c r="E168" s="326">
        <f>SUM(G168+I168+K168+M168)</f>
        <v>0</v>
      </c>
      <c r="F168" s="69"/>
      <c r="G168" s="70"/>
      <c r="H168" s="69"/>
      <c r="I168" s="70"/>
      <c r="J168" s="69"/>
      <c r="K168" s="70"/>
      <c r="L168" s="69"/>
      <c r="M168" s="331"/>
      <c r="N168" s="74"/>
      <c r="O168" s="75"/>
      <c r="P168" s="75"/>
      <c r="Q168" s="331"/>
      <c r="R168" s="74"/>
      <c r="S168" s="75"/>
      <c r="T168" s="75"/>
      <c r="U168" s="75"/>
      <c r="V168" s="70"/>
      <c r="W168" s="69"/>
      <c r="X168" s="70"/>
      <c r="Y168" t="str">
        <f>CA168&amp;CB168&amp;CC168&amp;CD168&amp;CE168&amp;CF168&amp;CG168</f>
        <v/>
      </c>
      <c r="CA168" s="29" t="str">
        <f>IF(AND($C168&gt;0,R168="")," * No olvide digitar la variable Beneficiarios. Digite cero si no tiene.",IF(R168&gt;$C168," * La variable Beneficiarios no puede ser mayor al Total Ambos Sexos.",""))</f>
        <v/>
      </c>
      <c r="CB168" s="29" t="str">
        <f>IF(AND($C168&gt;0,S168="")," * No olvide digitar la variable Niños, Niñas, Adolescentes y Jóvenes Mejor Niñez. Digite cero si no tiene.",IF(S168&gt;$C168," * La variable Niños, Niñas, Adolescentes y Jóvenes Mejor Niñez no puede ser mayor al Total Ambos Sexos.",""))</f>
        <v/>
      </c>
      <c r="CC168" s="29" t="str">
        <f>IF(AND($C168&gt;0,T168="")," * No olvide digitar la variable Niños, Niñas, Adolescentes y Jóvenes SENAME. Digite cero si no tiene.",IF(T168&gt;$C168," * La variable Niños, Niñas, Adolescentes y Jóvenes SENAME no puede ser mayor al Total Ambos Sexos.",""))</f>
        <v/>
      </c>
      <c r="CD168" s="29" t="str">
        <f>IF(AND($C168&gt;0,U168="")," * No olvide digitar la variable Pueblos Originarios. Digite cero si no tiene.",IF(U168&gt;$C168," * La variable Pueblos Originarios no puede ser mayor al Total Ambos Sexos.",""))</f>
        <v/>
      </c>
      <c r="CE168" s="29" t="str">
        <f>IF(AND($C168&gt;0,V168="")," * No olvide digitar la variable Migrantes. Digite cero si no tiene.",IF(V168&gt;$C168," * La variable Migrantes no puede ser mayor al Total Ambos Sexos.",""))</f>
        <v/>
      </c>
      <c r="CF168" s="29" t="str">
        <f>IF(AND($E168&gt;0,OR(W168=""))," * No olvide digitar la variable Trans (Masculino). Digite cero si no tiene.",IF((W168)&gt;$E168," * La variable Trans (Masculino) no puede ser mayor al Total Mujeres.",""))</f>
        <v/>
      </c>
      <c r="CG168" s="29" t="str">
        <f>IF(AND($D168&gt;0,OR(X168=""))," * No olvide digitar la variable Trans (Femenino). Digite cero si no tiene.",IF((X168)&gt;$D168," * La variable Trans (Femenino) no puede ser mayor al Total Hombres.",""))</f>
        <v/>
      </c>
      <c r="CK168" s="30">
        <f>IF(AND(C168&gt;0,R168=""),1,IF(R168&gt;C168,1,0))</f>
        <v>0</v>
      </c>
      <c r="CL168" s="30">
        <f>IF(AND(C168&gt;0,S168=""),1,IF(S168&gt;C168,1,0))</f>
        <v>0</v>
      </c>
      <c r="CM168" s="30">
        <f>IF(AND(C168&gt;0,T168=""),1,IF(T168&gt;C168,1,0))</f>
        <v>0</v>
      </c>
      <c r="CN168" s="30">
        <f>IF(AND(C168&gt;0,U168=""),1,IF(U168&gt;C168,1,0))</f>
        <v>0</v>
      </c>
      <c r="CO168" s="30">
        <f>IF(AND(C168&gt;0,V168=""),1,IF(V168&gt;C168,1,0))</f>
        <v>0</v>
      </c>
      <c r="CP168" s="30">
        <f>IF(AND(E168&gt;0,OR(W168="")),1,IF((W168)&gt;E168,1,0))</f>
        <v>0</v>
      </c>
      <c r="CQ168" s="30">
        <f>IF(AND(D168&gt;0,OR(X168="")),1,IF((X168)&gt;D168,1,0))</f>
        <v>0</v>
      </c>
    </row>
    <row r="169" spans="1:95" ht="18" customHeight="1" x14ac:dyDescent="0.25">
      <c r="A169" s="103" t="s">
        <v>205</v>
      </c>
      <c r="B169" s="750"/>
      <c r="C169" s="750"/>
      <c r="D169" s="750"/>
    </row>
    <row r="170" spans="1:95" x14ac:dyDescent="0.25">
      <c r="A170" s="772" t="s">
        <v>104</v>
      </c>
      <c r="B170" s="772" t="s">
        <v>105</v>
      </c>
      <c r="C170" s="846" t="s">
        <v>206</v>
      </c>
      <c r="D170" s="853" t="s">
        <v>207</v>
      </c>
    </row>
    <row r="171" spans="1:95" ht="18.75" customHeight="1" x14ac:dyDescent="0.25">
      <c r="A171" s="1112"/>
      <c r="B171" s="1112"/>
      <c r="C171" s="1118"/>
      <c r="D171" s="854"/>
    </row>
    <row r="172" spans="1:95" x14ac:dyDescent="0.25">
      <c r="A172" s="333" t="s">
        <v>108</v>
      </c>
      <c r="B172" s="228"/>
      <c r="C172" s="229"/>
      <c r="D172" s="230"/>
    </row>
    <row r="173" spans="1:95" x14ac:dyDescent="0.25">
      <c r="A173" s="334" t="s">
        <v>208</v>
      </c>
      <c r="B173" s="231"/>
      <c r="C173" s="232"/>
      <c r="D173" s="233"/>
    </row>
    <row r="174" spans="1:95" x14ac:dyDescent="0.25">
      <c r="A174" s="335" t="s">
        <v>209</v>
      </c>
      <c r="B174" s="238"/>
      <c r="C174" s="239"/>
      <c r="D174" s="240"/>
    </row>
    <row r="175" spans="1:95" ht="18" customHeight="1" x14ac:dyDescent="0.25">
      <c r="A175" s="103" t="s">
        <v>210</v>
      </c>
    </row>
    <row r="176" spans="1:95" x14ac:dyDescent="0.25">
      <c r="A176" s="752" t="s">
        <v>211</v>
      </c>
      <c r="B176" s="755" t="s">
        <v>191</v>
      </c>
      <c r="C176" s="756"/>
      <c r="D176" s="757"/>
      <c r="E176" s="761" t="s">
        <v>6</v>
      </c>
      <c r="F176" s="762"/>
      <c r="G176" s="762"/>
      <c r="H176" s="762"/>
      <c r="I176" s="762"/>
      <c r="J176" s="762"/>
      <c r="K176" s="762"/>
      <c r="L176" s="336"/>
      <c r="M176" s="764" t="s">
        <v>212</v>
      </c>
      <c r="N176" s="757" t="s">
        <v>213</v>
      </c>
    </row>
    <row r="177" spans="1:14" x14ac:dyDescent="0.25">
      <c r="A177" s="753"/>
      <c r="B177" s="1109"/>
      <c r="C177" s="1056"/>
      <c r="D177" s="1044"/>
      <c r="E177" s="761" t="s">
        <v>214</v>
      </c>
      <c r="F177" s="775"/>
      <c r="G177" s="761" t="s">
        <v>215</v>
      </c>
      <c r="H177" s="775"/>
      <c r="I177" s="761" t="s">
        <v>216</v>
      </c>
      <c r="J177" s="775"/>
      <c r="K177" s="761" t="s">
        <v>201</v>
      </c>
      <c r="L177" s="762"/>
      <c r="M177" s="765"/>
      <c r="N177" s="779"/>
    </row>
    <row r="178" spans="1:14" x14ac:dyDescent="0.25">
      <c r="A178" s="1108"/>
      <c r="B178" s="12" t="s">
        <v>34</v>
      </c>
      <c r="C178" s="337" t="s">
        <v>35</v>
      </c>
      <c r="D178" s="14" t="s">
        <v>36</v>
      </c>
      <c r="E178" s="15" t="s">
        <v>35</v>
      </c>
      <c r="F178" s="107" t="s">
        <v>36</v>
      </c>
      <c r="G178" s="15" t="s">
        <v>35</v>
      </c>
      <c r="H178" s="107" t="s">
        <v>36</v>
      </c>
      <c r="I178" s="15" t="s">
        <v>35</v>
      </c>
      <c r="J178" s="107" t="s">
        <v>36</v>
      </c>
      <c r="K178" s="15" t="s">
        <v>35</v>
      </c>
      <c r="L178" s="108" t="s">
        <v>36</v>
      </c>
      <c r="M178" s="766"/>
      <c r="N178" s="1044"/>
    </row>
    <row r="179" spans="1:14" x14ac:dyDescent="0.25">
      <c r="A179" s="333" t="s">
        <v>217</v>
      </c>
      <c r="B179" s="18">
        <f>SUM(C179:D179)</f>
        <v>0</v>
      </c>
      <c r="C179" s="19">
        <f>SUM(E179+G179+I179+K179)</f>
        <v>0</v>
      </c>
      <c r="D179" s="20">
        <f>SUM(F179+H179+J179+L179)</f>
        <v>0</v>
      </c>
      <c r="E179" s="21"/>
      <c r="F179" s="28"/>
      <c r="G179" s="21"/>
      <c r="H179" s="28"/>
      <c r="I179" s="21"/>
      <c r="J179" s="28"/>
      <c r="K179" s="21"/>
      <c r="L179" s="162"/>
      <c r="M179" s="338"/>
      <c r="N179" s="230"/>
    </row>
    <row r="180" spans="1:14" x14ac:dyDescent="0.25">
      <c r="A180" s="749" t="s">
        <v>218</v>
      </c>
      <c r="B180" s="186">
        <f t="shared" ref="B180" si="79">SUM(C180:D180)</f>
        <v>0</v>
      </c>
      <c r="C180" s="33">
        <f>SUM(E180+G180+I180+K180)</f>
        <v>0</v>
      </c>
      <c r="D180" s="34">
        <f>SUM(F180+H180+J180+L180)</f>
        <v>0</v>
      </c>
      <c r="E180" s="35"/>
      <c r="F180" s="42"/>
      <c r="G180" s="35"/>
      <c r="H180" s="42"/>
      <c r="I180" s="35"/>
      <c r="J180" s="42"/>
      <c r="K180" s="35"/>
      <c r="L180" s="99"/>
      <c r="M180" s="339"/>
      <c r="N180" s="233"/>
    </row>
    <row r="181" spans="1:14" x14ac:dyDescent="0.25">
      <c r="A181" s="742" t="s">
        <v>48</v>
      </c>
      <c r="B181" s="56">
        <f>SUM(B179:B180)</f>
        <v>0</v>
      </c>
      <c r="C181" s="57">
        <f t="shared" ref="C181:N181" si="80">SUM(C179:C180)</f>
        <v>0</v>
      </c>
      <c r="D181" s="341">
        <f t="shared" si="80"/>
        <v>0</v>
      </c>
      <c r="E181" s="56">
        <f>SUM(E179:E180)</f>
        <v>0</v>
      </c>
      <c r="F181" s="341">
        <f t="shared" si="80"/>
        <v>0</v>
      </c>
      <c r="G181" s="56">
        <f t="shared" si="80"/>
        <v>0</v>
      </c>
      <c r="H181" s="341">
        <f t="shared" si="80"/>
        <v>0</v>
      </c>
      <c r="I181" s="56">
        <f t="shared" si="80"/>
        <v>0</v>
      </c>
      <c r="J181" s="341">
        <f t="shared" si="80"/>
        <v>0</v>
      </c>
      <c r="K181" s="56">
        <f t="shared" si="80"/>
        <v>0</v>
      </c>
      <c r="L181" s="341">
        <f t="shared" si="80"/>
        <v>0</v>
      </c>
      <c r="M181" s="342">
        <f t="shared" si="80"/>
        <v>0</v>
      </c>
      <c r="N181" s="58">
        <f t="shared" si="80"/>
        <v>0</v>
      </c>
    </row>
    <row r="205" spans="1:2" ht="48.75" hidden="1" customHeight="1" x14ac:dyDescent="0.25">
      <c r="A205" s="343">
        <f>SUM(C12:C21,C23:C26,B30:B32,E30:E32,B36:B38,E36:E38,C41:C44,C49:C50,C55:C76,B80:I83,B86:D93,B97:F101,B106:F108,B114:B116,B120:E120,B124:B126,B130,C135:C138,B143:B150,B154:C155,C160:C168,B172:D174,B179:B181)</f>
        <v>1550</v>
      </c>
      <c r="B205" s="344">
        <f>SUM(CK12:CS168)</f>
        <v>0</v>
      </c>
    </row>
  </sheetData>
  <mergeCells count="228">
    <mergeCell ref="A176:A178"/>
    <mergeCell ref="B176:D177"/>
    <mergeCell ref="E176:K176"/>
    <mergeCell ref="M176:M178"/>
    <mergeCell ref="N176:N178"/>
    <mergeCell ref="E177:F177"/>
    <mergeCell ref="G177:H177"/>
    <mergeCell ref="I177:J177"/>
    <mergeCell ref="K177:L177"/>
    <mergeCell ref="A160:A162"/>
    <mergeCell ref="A164:A166"/>
    <mergeCell ref="A168:B168"/>
    <mergeCell ref="A170:A171"/>
    <mergeCell ref="B170:B171"/>
    <mergeCell ref="C170:C171"/>
    <mergeCell ref="U157:U159"/>
    <mergeCell ref="V157:V159"/>
    <mergeCell ref="W157:X157"/>
    <mergeCell ref="F158:G158"/>
    <mergeCell ref="H158:I158"/>
    <mergeCell ref="J158:K158"/>
    <mergeCell ref="L158:M158"/>
    <mergeCell ref="W158:W159"/>
    <mergeCell ref="X158:X159"/>
    <mergeCell ref="O157:O159"/>
    <mergeCell ref="P157:P159"/>
    <mergeCell ref="Q157:Q159"/>
    <mergeCell ref="R157:R159"/>
    <mergeCell ref="S157:S159"/>
    <mergeCell ref="T157:T159"/>
    <mergeCell ref="D170:D171"/>
    <mergeCell ref="AP132:AP134"/>
    <mergeCell ref="AQ132:AQ134"/>
    <mergeCell ref="AR132:AR134"/>
    <mergeCell ref="AN132:AN134"/>
    <mergeCell ref="AO132:AO134"/>
    <mergeCell ref="A156:E156"/>
    <mergeCell ref="A157:A159"/>
    <mergeCell ref="B157:B159"/>
    <mergeCell ref="C157:E158"/>
    <mergeCell ref="F157:M157"/>
    <mergeCell ref="N157:N159"/>
    <mergeCell ref="A135:A138"/>
    <mergeCell ref="A140:A142"/>
    <mergeCell ref="B140:F140"/>
    <mergeCell ref="G140:G142"/>
    <mergeCell ref="H140:I141"/>
    <mergeCell ref="B141:B142"/>
    <mergeCell ref="C141:F141"/>
    <mergeCell ref="F133:G133"/>
    <mergeCell ref="H133:I133"/>
    <mergeCell ref="J133:K133"/>
    <mergeCell ref="L133:M133"/>
    <mergeCell ref="N133:O133"/>
    <mergeCell ref="P133:Q133"/>
    <mergeCell ref="R133:S133"/>
    <mergeCell ref="A132:A134"/>
    <mergeCell ref="B132:B134"/>
    <mergeCell ref="C132:E133"/>
    <mergeCell ref="F132:AM132"/>
    <mergeCell ref="T133:U133"/>
    <mergeCell ref="V133:W133"/>
    <mergeCell ref="X133:Y133"/>
    <mergeCell ref="Z133:AA133"/>
    <mergeCell ref="AB133:AC133"/>
    <mergeCell ref="AD133:AE133"/>
    <mergeCell ref="AF133:AG133"/>
    <mergeCell ref="AH133:AI133"/>
    <mergeCell ref="AJ133:AK133"/>
    <mergeCell ref="AL133:AM133"/>
    <mergeCell ref="G122:H122"/>
    <mergeCell ref="I122:J122"/>
    <mergeCell ref="A128:A129"/>
    <mergeCell ref="B128:B129"/>
    <mergeCell ref="C128:D128"/>
    <mergeCell ref="E128:F128"/>
    <mergeCell ref="G128:I128"/>
    <mergeCell ref="A118:A119"/>
    <mergeCell ref="B118:D118"/>
    <mergeCell ref="E118:E119"/>
    <mergeCell ref="A122:A123"/>
    <mergeCell ref="B122:D122"/>
    <mergeCell ref="E122:F122"/>
    <mergeCell ref="A111:A113"/>
    <mergeCell ref="B111:D112"/>
    <mergeCell ref="E111:M111"/>
    <mergeCell ref="O111:O113"/>
    <mergeCell ref="P111:P113"/>
    <mergeCell ref="E112:F112"/>
    <mergeCell ref="G112:H112"/>
    <mergeCell ref="I112:J112"/>
    <mergeCell ref="K112:L112"/>
    <mergeCell ref="M112:N112"/>
    <mergeCell ref="A104:A105"/>
    <mergeCell ref="B104:B105"/>
    <mergeCell ref="C104:C105"/>
    <mergeCell ref="D104:D105"/>
    <mergeCell ref="E104:E105"/>
    <mergeCell ref="F104:F105"/>
    <mergeCell ref="B78:C78"/>
    <mergeCell ref="D78:E78"/>
    <mergeCell ref="F78:G78"/>
    <mergeCell ref="H78:I78"/>
    <mergeCell ref="A95:A96"/>
    <mergeCell ref="B95:B96"/>
    <mergeCell ref="C95:C96"/>
    <mergeCell ref="D95:D96"/>
    <mergeCell ref="E95:F95"/>
    <mergeCell ref="A61:A62"/>
    <mergeCell ref="A63:A66"/>
    <mergeCell ref="A67:A68"/>
    <mergeCell ref="A69:A70"/>
    <mergeCell ref="A71:A76"/>
    <mergeCell ref="A78:A79"/>
    <mergeCell ref="A55:A60"/>
    <mergeCell ref="AL52:AL54"/>
    <mergeCell ref="AM52:AM54"/>
    <mergeCell ref="F53:G53"/>
    <mergeCell ref="H53:I53"/>
    <mergeCell ref="J53:K53"/>
    <mergeCell ref="L53:M53"/>
    <mergeCell ref="N53:O53"/>
    <mergeCell ref="P53:Q53"/>
    <mergeCell ref="R53:S53"/>
    <mergeCell ref="T53:U53"/>
    <mergeCell ref="A51:M51"/>
    <mergeCell ref="A52:B54"/>
    <mergeCell ref="C52:E53"/>
    <mergeCell ref="F52:AK52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N46:AN48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AF47:AG47"/>
    <mergeCell ref="AH47:AI47"/>
    <mergeCell ref="AJ47:AK47"/>
    <mergeCell ref="A43:A44"/>
    <mergeCell ref="A46:B48"/>
    <mergeCell ref="C46:E47"/>
    <mergeCell ref="F46:AK46"/>
    <mergeCell ref="AL46:AL48"/>
    <mergeCell ref="AM46:AM48"/>
    <mergeCell ref="X47:Y47"/>
    <mergeCell ref="Z47:AA47"/>
    <mergeCell ref="AB47:AC47"/>
    <mergeCell ref="AD47:AE47"/>
    <mergeCell ref="A34:A35"/>
    <mergeCell ref="B34:B35"/>
    <mergeCell ref="C34:D34"/>
    <mergeCell ref="E34:G34"/>
    <mergeCell ref="H34:M34"/>
    <mergeCell ref="A41:A42"/>
    <mergeCell ref="AP28:AP29"/>
    <mergeCell ref="AQ28:AQ29"/>
    <mergeCell ref="AR28:AR29"/>
    <mergeCell ref="R28:S28"/>
    <mergeCell ref="T28:U28"/>
    <mergeCell ref="V28:W28"/>
    <mergeCell ref="X28:Y28"/>
    <mergeCell ref="Z28:AA28"/>
    <mergeCell ref="AB28:AC28"/>
    <mergeCell ref="E28:G28"/>
    <mergeCell ref="H28:I28"/>
    <mergeCell ref="J28:K28"/>
    <mergeCell ref="L28:M28"/>
    <mergeCell ref="N28:O28"/>
    <mergeCell ref="P28:Q28"/>
    <mergeCell ref="AS28:AS29"/>
    <mergeCell ref="AT28:AT29"/>
    <mergeCell ref="AU28:AU29"/>
    <mergeCell ref="AD28:AE28"/>
    <mergeCell ref="AF28:AG28"/>
    <mergeCell ref="AH28:AI28"/>
    <mergeCell ref="AJ28:AK28"/>
    <mergeCell ref="AL28:AM28"/>
    <mergeCell ref="AN28:AO28"/>
    <mergeCell ref="A12:A22"/>
    <mergeCell ref="A23:B23"/>
    <mergeCell ref="A25:A26"/>
    <mergeCell ref="A28:A29"/>
    <mergeCell ref="B28:B29"/>
    <mergeCell ref="C28:D28"/>
    <mergeCell ref="AF10:AG10"/>
    <mergeCell ref="AH10:AI10"/>
    <mergeCell ref="AJ10:AK10"/>
    <mergeCell ref="AT10:AT11"/>
    <mergeCell ref="AU10:AU11"/>
    <mergeCell ref="AV9:AV11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O9:AO11"/>
    <mergeCell ref="AP9:AP11"/>
    <mergeCell ref="AQ9:AQ11"/>
    <mergeCell ref="AR9:AR11"/>
    <mergeCell ref="AS9:AS11"/>
    <mergeCell ref="AT9:AU9"/>
    <mergeCell ref="A6:W6"/>
    <mergeCell ref="A9:A11"/>
    <mergeCell ref="B9:B11"/>
    <mergeCell ref="C9:E10"/>
    <mergeCell ref="F9:AM9"/>
    <mergeCell ref="AN9:AN11"/>
    <mergeCell ref="X10:Y10"/>
    <mergeCell ref="Z10:AA10"/>
    <mergeCell ref="AB10:AC10"/>
    <mergeCell ref="AD10:AE10"/>
    <mergeCell ref="AL10:AM10"/>
  </mergeCells>
  <dataValidations count="4">
    <dataValidation type="whole" allowBlank="1" showInputMessage="1" showErrorMessage="1" sqref="B80:I83" xr:uid="{7D49E671-8D62-4B74-8DBD-A152FA3052EA}">
      <formula1>0</formula1>
      <formula2>9.99999999999999E+38</formula2>
    </dataValidation>
    <dataValidation type="whole" allowBlank="1" showInputMessage="1" showErrorMessage="1" sqref="F55:AM76" xr:uid="{F7C77AA1-0FE1-455B-BEFD-4677D0881E45}">
      <formula1>0</formula1>
      <formula2>9.99999999999999E+36</formula2>
    </dataValidation>
    <dataValidation type="whole" operator="greaterThanOrEqual" allowBlank="1" showInputMessage="1" showErrorMessage="1" sqref="B172:D174 B97:F101 B86:D93 B106:F108 E114:P116 B120:E120 E124:J126 C130:I130 F135:AR137 C143:I150 C41:C44 F49:AN50 B154:C155 F168:X168 F12:AV26 C30:AU31 C36:M37 F160:X162 F164:X166 E179:N180" xr:uid="{5DC769EC-8E52-4430-B640-03468C6DBAD9}">
      <formula1>0</formula1>
    </dataValidation>
    <dataValidation type="whole" allowBlank="1" showInputMessage="1" showErrorMessage="1" sqref="F156:AS156 S157" xr:uid="{6DD239C9-3AB3-4D33-B40D-3CE36BD5268D}">
      <formula1>0</formula1>
      <formula2>1E+30</formula2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S205"/>
  <sheetViews>
    <sheetView tabSelected="1" workbookViewId="0">
      <selection activeCell="A4" sqref="A4"/>
    </sheetView>
  </sheetViews>
  <sheetFormatPr baseColWidth="10" defaultColWidth="11.42578125" defaultRowHeight="15" x14ac:dyDescent="0.25"/>
  <cols>
    <col min="1" max="1" width="48.140625" customWidth="1"/>
    <col min="2" max="2" width="32.140625" customWidth="1"/>
    <col min="3" max="4" width="18.85546875" customWidth="1"/>
    <col min="5" max="5" width="17.140625" customWidth="1"/>
    <col min="6" max="6" width="13.85546875" customWidth="1"/>
    <col min="7" max="7" width="14.140625" customWidth="1"/>
    <col min="8" max="8" width="13.42578125" customWidth="1"/>
    <col min="9" max="9" width="13.28515625" customWidth="1"/>
    <col min="10" max="10" width="12.28515625" customWidth="1"/>
    <col min="11" max="11" width="13.42578125" customWidth="1"/>
    <col min="12" max="13" width="12" customWidth="1"/>
    <col min="18" max="45" width="11.42578125" customWidth="1"/>
    <col min="46" max="46" width="11" customWidth="1"/>
    <col min="47" max="78" width="11.42578125" customWidth="1"/>
    <col min="79" max="91" width="11.42578125" hidden="1" customWidth="1"/>
    <col min="92" max="95" width="12.140625" hidden="1" customWidth="1"/>
    <col min="96" max="96" width="12.28515625" hidden="1" customWidth="1"/>
    <col min="97" max="97" width="11.42578125" hidden="1" customWidth="1"/>
    <col min="98" max="148" width="11.42578125" customWidth="1"/>
  </cols>
  <sheetData>
    <row r="1" spans="1:97" x14ac:dyDescent="0.25">
      <c r="A1" s="1" t="s">
        <v>0</v>
      </c>
    </row>
    <row r="2" spans="1:97" x14ac:dyDescent="0.25">
      <c r="A2" s="1" t="str">
        <f>CONCATENATE("COMUNA: ",[13]NOMBRE!B2, " (",[13]NOMBRE!C2,[13]NOMBRE!D2,[13]NOMBRE!E2,[13]NOMBRE!F2,[13]NOMBRE!G2,")")</f>
        <v>COMUNA: LINARES (07401)</v>
      </c>
    </row>
    <row r="3" spans="1:97" x14ac:dyDescent="0.25">
      <c r="A3" s="1" t="str">
        <f>CONCATENATE("ESTABLECIMIENTO/ESTRATEGIA: ", [13]NOMBRE!B3, " (",[13]NOMBRE!C3,[13]NOMBRE!D3,[13]NOMBRE!E3,[13]NOMBRE!F3,[13]NOMBRE!G3,[13]NOMBRE!H3,")")</f>
        <v>ESTABLECIMIENTO/ESTRATEGIA: HOSPITAL PRESIDENTE CARLOS IBAÑEZ DEL CAMPO (116108)</v>
      </c>
    </row>
    <row r="4" spans="1:97" x14ac:dyDescent="0.25">
      <c r="A4" s="1" t="str">
        <f>CONCATENATE("MES: ",[13]NOMBRE!B6, " (",[13]NOMBRE!C6,[13]NOMBRE!D6,")")</f>
        <v>MES: DICIEMBRE (12)</v>
      </c>
    </row>
    <row r="5" spans="1:97" x14ac:dyDescent="0.25">
      <c r="A5" s="1" t="str">
        <f>CONCATENATE("AÑO: ",[13]NOMBRE!B7)</f>
        <v>AÑO: 2025</v>
      </c>
    </row>
    <row r="6" spans="1:97" s="4" customFormat="1" ht="18" customHeight="1" x14ac:dyDescent="0.2">
      <c r="A6" s="751" t="s">
        <v>1</v>
      </c>
      <c r="B6" s="751"/>
      <c r="C6" s="751"/>
      <c r="D6" s="751"/>
      <c r="E6" s="751"/>
      <c r="F6" s="751"/>
      <c r="G6" s="751"/>
      <c r="H6" s="751"/>
      <c r="I6" s="751"/>
      <c r="J6" s="751"/>
      <c r="K6" s="751"/>
      <c r="L6" s="751"/>
      <c r="M6" s="751"/>
      <c r="N6" s="751"/>
      <c r="O6" s="751"/>
      <c r="P6" s="751"/>
      <c r="Q6" s="751"/>
      <c r="R6" s="751"/>
      <c r="S6" s="751"/>
      <c r="T6" s="751"/>
      <c r="U6" s="751"/>
      <c r="V6" s="751"/>
      <c r="W6" s="75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3"/>
      <c r="AR6" s="3"/>
      <c r="AS6" s="3"/>
      <c r="AT6" s="3"/>
      <c r="AU6" s="3"/>
    </row>
    <row r="8" spans="1:97" s="11" customFormat="1" ht="18" customHeight="1" x14ac:dyDescent="0.2">
      <c r="A8" s="5" t="s">
        <v>2</v>
      </c>
      <c r="B8" s="6"/>
      <c r="C8" s="6"/>
      <c r="D8" s="6"/>
      <c r="E8" s="6"/>
      <c r="F8" s="6"/>
      <c r="G8" s="6"/>
      <c r="H8" s="6"/>
      <c r="I8" s="6"/>
      <c r="J8" s="6"/>
      <c r="K8" s="7"/>
      <c r="L8" s="6"/>
      <c r="M8" s="6"/>
      <c r="N8" s="6"/>
      <c r="O8" s="8"/>
      <c r="P8" s="8"/>
      <c r="Q8" s="8"/>
      <c r="R8" s="8"/>
      <c r="S8" s="8"/>
      <c r="T8" s="8"/>
      <c r="U8" s="8"/>
      <c r="V8" s="7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9"/>
      <c r="AQ8" s="9"/>
      <c r="AR8" s="9"/>
      <c r="AS8" s="9"/>
      <c r="AT8" s="9"/>
      <c r="AU8" s="9"/>
      <c r="AV8" s="10"/>
    </row>
    <row r="9" spans="1:97" ht="15" customHeight="1" x14ac:dyDescent="0.25">
      <c r="A9" s="752" t="s">
        <v>3</v>
      </c>
      <c r="B9" s="752" t="s">
        <v>4</v>
      </c>
      <c r="C9" s="755" t="s">
        <v>5</v>
      </c>
      <c r="D9" s="756"/>
      <c r="E9" s="757"/>
      <c r="F9" s="761" t="s">
        <v>6</v>
      </c>
      <c r="G9" s="762"/>
      <c r="H9" s="762"/>
      <c r="I9" s="762"/>
      <c r="J9" s="762"/>
      <c r="K9" s="762"/>
      <c r="L9" s="762"/>
      <c r="M9" s="762"/>
      <c r="N9" s="762"/>
      <c r="O9" s="762"/>
      <c r="P9" s="762"/>
      <c r="Q9" s="762"/>
      <c r="R9" s="762"/>
      <c r="S9" s="762"/>
      <c r="T9" s="762"/>
      <c r="U9" s="762"/>
      <c r="V9" s="762"/>
      <c r="W9" s="762"/>
      <c r="X9" s="762"/>
      <c r="Y9" s="762"/>
      <c r="Z9" s="762"/>
      <c r="AA9" s="762"/>
      <c r="AB9" s="762"/>
      <c r="AC9" s="762"/>
      <c r="AD9" s="762"/>
      <c r="AE9" s="762"/>
      <c r="AF9" s="762"/>
      <c r="AG9" s="762"/>
      <c r="AH9" s="762"/>
      <c r="AI9" s="762"/>
      <c r="AJ9" s="762"/>
      <c r="AK9" s="762"/>
      <c r="AL9" s="762"/>
      <c r="AM9" s="763"/>
      <c r="AN9" s="764" t="s">
        <v>7</v>
      </c>
      <c r="AO9" s="776" t="s">
        <v>8</v>
      </c>
      <c r="AP9" s="776" t="s">
        <v>9</v>
      </c>
      <c r="AQ9" s="757" t="s">
        <v>10</v>
      </c>
      <c r="AR9" s="780" t="s">
        <v>11</v>
      </c>
      <c r="AS9" s="757" t="s">
        <v>12</v>
      </c>
      <c r="AT9" s="783" t="s">
        <v>13</v>
      </c>
      <c r="AU9" s="784"/>
      <c r="AV9" s="772" t="s">
        <v>14</v>
      </c>
    </row>
    <row r="10" spans="1:97" x14ac:dyDescent="0.25">
      <c r="A10" s="753"/>
      <c r="B10" s="753"/>
      <c r="C10" s="1109"/>
      <c r="D10" s="1110"/>
      <c r="E10" s="1111"/>
      <c r="F10" s="761" t="s">
        <v>15</v>
      </c>
      <c r="G10" s="775"/>
      <c r="H10" s="761" t="s">
        <v>16</v>
      </c>
      <c r="I10" s="775"/>
      <c r="J10" s="761" t="s">
        <v>17</v>
      </c>
      <c r="K10" s="775"/>
      <c r="L10" s="761" t="s">
        <v>18</v>
      </c>
      <c r="M10" s="775"/>
      <c r="N10" s="761" t="s">
        <v>19</v>
      </c>
      <c r="O10" s="775"/>
      <c r="P10" s="767" t="s">
        <v>20</v>
      </c>
      <c r="Q10" s="768"/>
      <c r="R10" s="767" t="s">
        <v>21</v>
      </c>
      <c r="S10" s="768"/>
      <c r="T10" s="767" t="s">
        <v>22</v>
      </c>
      <c r="U10" s="768"/>
      <c r="V10" s="767" t="s">
        <v>23</v>
      </c>
      <c r="W10" s="768"/>
      <c r="X10" s="767" t="s">
        <v>24</v>
      </c>
      <c r="Y10" s="768"/>
      <c r="Z10" s="767" t="s">
        <v>25</v>
      </c>
      <c r="AA10" s="768"/>
      <c r="AB10" s="767" t="s">
        <v>26</v>
      </c>
      <c r="AC10" s="768"/>
      <c r="AD10" s="767" t="s">
        <v>27</v>
      </c>
      <c r="AE10" s="768"/>
      <c r="AF10" s="767" t="s">
        <v>28</v>
      </c>
      <c r="AG10" s="768"/>
      <c r="AH10" s="767" t="s">
        <v>29</v>
      </c>
      <c r="AI10" s="768"/>
      <c r="AJ10" s="767" t="s">
        <v>30</v>
      </c>
      <c r="AK10" s="768"/>
      <c r="AL10" s="767" t="s">
        <v>31</v>
      </c>
      <c r="AM10" s="769"/>
      <c r="AN10" s="765"/>
      <c r="AO10" s="777"/>
      <c r="AP10" s="777"/>
      <c r="AQ10" s="779"/>
      <c r="AR10" s="781"/>
      <c r="AS10" s="779"/>
      <c r="AT10" s="770" t="s">
        <v>32</v>
      </c>
      <c r="AU10" s="771" t="s">
        <v>33</v>
      </c>
      <c r="AV10" s="773"/>
    </row>
    <row r="11" spans="1:97" ht="19.5" customHeight="1" x14ac:dyDescent="0.25">
      <c r="A11" s="1108"/>
      <c r="B11" s="1108"/>
      <c r="C11" s="12" t="s">
        <v>34</v>
      </c>
      <c r="D11" s="13" t="s">
        <v>35</v>
      </c>
      <c r="E11" s="14" t="s">
        <v>36</v>
      </c>
      <c r="F11" s="15" t="s">
        <v>35</v>
      </c>
      <c r="G11" s="14" t="s">
        <v>36</v>
      </c>
      <c r="H11" s="15" t="s">
        <v>35</v>
      </c>
      <c r="I11" s="14" t="s">
        <v>36</v>
      </c>
      <c r="J11" s="15" t="s">
        <v>35</v>
      </c>
      <c r="K11" s="14" t="s">
        <v>36</v>
      </c>
      <c r="L11" s="15" t="s">
        <v>35</v>
      </c>
      <c r="M11" s="14" t="s">
        <v>36</v>
      </c>
      <c r="N11" s="15" t="s">
        <v>35</v>
      </c>
      <c r="O11" s="14" t="s">
        <v>36</v>
      </c>
      <c r="P11" s="15" t="s">
        <v>35</v>
      </c>
      <c r="Q11" s="14" t="s">
        <v>36</v>
      </c>
      <c r="R11" s="15" t="s">
        <v>35</v>
      </c>
      <c r="S11" s="14" t="s">
        <v>36</v>
      </c>
      <c r="T11" s="15" t="s">
        <v>35</v>
      </c>
      <c r="U11" s="14" t="s">
        <v>36</v>
      </c>
      <c r="V11" s="15" t="s">
        <v>35</v>
      </c>
      <c r="W11" s="14" t="s">
        <v>36</v>
      </c>
      <c r="X11" s="15" t="s">
        <v>35</v>
      </c>
      <c r="Y11" s="14" t="s">
        <v>36</v>
      </c>
      <c r="Z11" s="15" t="s">
        <v>35</v>
      </c>
      <c r="AA11" s="14" t="s">
        <v>36</v>
      </c>
      <c r="AB11" s="15" t="s">
        <v>35</v>
      </c>
      <c r="AC11" s="14" t="s">
        <v>36</v>
      </c>
      <c r="AD11" s="15" t="s">
        <v>35</v>
      </c>
      <c r="AE11" s="14" t="s">
        <v>36</v>
      </c>
      <c r="AF11" s="15" t="s">
        <v>35</v>
      </c>
      <c r="AG11" s="14" t="s">
        <v>36</v>
      </c>
      <c r="AH11" s="15" t="s">
        <v>35</v>
      </c>
      <c r="AI11" s="14" t="s">
        <v>36</v>
      </c>
      <c r="AJ11" s="15" t="s">
        <v>35</v>
      </c>
      <c r="AK11" s="14" t="s">
        <v>36</v>
      </c>
      <c r="AL11" s="15" t="s">
        <v>35</v>
      </c>
      <c r="AM11" s="16" t="s">
        <v>36</v>
      </c>
      <c r="AN11" s="766"/>
      <c r="AO11" s="778"/>
      <c r="AP11" s="778"/>
      <c r="AQ11" s="1111"/>
      <c r="AR11" s="1121"/>
      <c r="AS11" s="1111"/>
      <c r="AT11" s="770"/>
      <c r="AU11" s="771"/>
      <c r="AV11" s="1112"/>
    </row>
    <row r="12" spans="1:97" ht="15" customHeight="1" x14ac:dyDescent="0.25">
      <c r="A12" s="785" t="s">
        <v>37</v>
      </c>
      <c r="B12" s="17" t="s">
        <v>38</v>
      </c>
      <c r="C12" s="18">
        <f>SUM(D12+E12)</f>
        <v>0</v>
      </c>
      <c r="D12" s="19">
        <f>SUM(F12+H12+J12+L12+N12+P12+R12+T12+V12+X12+Z12+AB12+AD12+AF12+AH12+AJ12+AL12)</f>
        <v>0</v>
      </c>
      <c r="E12" s="20">
        <f>SUM(G12+I12+K12+M12+O12+Q12+S12+U12+W12+Y12+AA12+AC12+AE12+AG12+AI12+AK12+AM12)</f>
        <v>0</v>
      </c>
      <c r="F12" s="21"/>
      <c r="G12" s="22"/>
      <c r="H12" s="21"/>
      <c r="I12" s="22"/>
      <c r="J12" s="21"/>
      <c r="K12" s="23"/>
      <c r="L12" s="21"/>
      <c r="M12" s="23"/>
      <c r="N12" s="21"/>
      <c r="O12" s="23"/>
      <c r="P12" s="21"/>
      <c r="Q12" s="23"/>
      <c r="R12" s="21"/>
      <c r="S12" s="23"/>
      <c r="T12" s="21"/>
      <c r="U12" s="23"/>
      <c r="V12" s="21"/>
      <c r="W12" s="23"/>
      <c r="X12" s="21"/>
      <c r="Y12" s="23"/>
      <c r="Z12" s="21"/>
      <c r="AA12" s="23"/>
      <c r="AB12" s="21"/>
      <c r="AC12" s="23"/>
      <c r="AD12" s="21"/>
      <c r="AE12" s="23"/>
      <c r="AF12" s="21"/>
      <c r="AG12" s="23"/>
      <c r="AH12" s="21"/>
      <c r="AI12" s="23"/>
      <c r="AJ12" s="21"/>
      <c r="AK12" s="23"/>
      <c r="AL12" s="24"/>
      <c r="AM12" s="25"/>
      <c r="AN12" s="26"/>
      <c r="AO12" s="27"/>
      <c r="AP12" s="27"/>
      <c r="AQ12" s="22"/>
      <c r="AR12" s="28"/>
      <c r="AS12" s="22"/>
      <c r="AT12" s="21"/>
      <c r="AU12" s="23"/>
      <c r="AV12" s="22"/>
      <c r="AW12" t="str">
        <f>CA12&amp;CB12&amp;CC12&amp;CD12&amp;CE12&amp;CF12&amp;CG12&amp;CH12&amp;CI12</f>
        <v/>
      </c>
      <c r="CA12" s="29" t="str">
        <f>IF(AND($C12&gt;0,AN12="")," * No olvide digitar la variable Beneficiarios. Digite Cero si no tiene.",IF(AN12&gt;$C12," * La variable Beneficiarios No puede ser mayor al Total Ambos Sexos.",""))</f>
        <v/>
      </c>
      <c r="CB12" s="29" t="str">
        <f>IF(AND($C12&gt;0,AO12="")," * No olvide digitar la variable Niños, Niñas, adolescentes y Jóvenes SENAME. Digite Cero si no tiene.",IF(AO12&gt;$C12," * La variable Niños, Niñas, adolescentes y Jóvenes SENAME No puede ser mayor al Total Ambos Sexos.",""))</f>
        <v/>
      </c>
      <c r="CC12" s="29" t="str">
        <f>IF(AND($C12&gt;0,AP12="")," * No olvide digitar la variable Niños, Niñas, adolescentes y Jóvenes Mejor Niñez. Digite Cero si no tiene.",IF(AP12&gt;$C12," * La variable Niños, Niñas, adolescentes y Jóvenes Mejor Niñez No puede ser mayor al Total Ambos Sexos.",""))</f>
        <v/>
      </c>
      <c r="CD12" s="29" t="str">
        <f>IF(AND($C12&gt;0,AQ12="")," * No olvide digitar la variable Pueblos originarios. Digite Cero si no tiene.",IF(AQ12&gt;$C12," * La variable Pueblos Originarios No puede ser mayor al Total Ambos Sexos.",""))</f>
        <v/>
      </c>
      <c r="CE12" s="29" t="str">
        <f>IF(AND($C12&gt;0,AR12="")," * No olvide digitar la variable Migrantes. Digite Cero si no tiene.",IF(AR12&gt;$C12," * La variable Migrantes No puede ser mayor al Total Ambos Sexos.",""))</f>
        <v/>
      </c>
      <c r="CF12" s="29" t="str">
        <f>IF(AND($C12&gt;0,AS12="")," * No olvide digitar la variable Demencia. Digite Cero si no tiene.",IF(AS12&gt;$C12," * La variable Demencia No puede ser mayor al Total Ambos Sexos.",""))</f>
        <v/>
      </c>
      <c r="CG12" s="29" t="str">
        <f>IF(AND($E12&gt;0,OR(AT12=""))," * No olvide digitar la variable Trans (Masculino). Digite Cero si no tiene.",IF((AT12)&gt;$E12," * La variable Trans (Masculino) No puede ser mayor al Total Mujeres.",""))</f>
        <v/>
      </c>
      <c r="CH12" s="29" t="str">
        <f>IF(AND(D12&gt;0,OR(AU12=""))," * No olvide digitar la variable Trans (Femenino). Digite Cero si no tiene.",IF((AU12)&gt;D12," * La variable Trans (Femenino) No puede ser mayor al Total Hombres.",""))</f>
        <v/>
      </c>
      <c r="CI12" s="29" t="str">
        <f>IF(AND($C12&gt;0,AV12="")," * No olvide digitar la variable Cuidadores de personas con demencia. Digite Cero si no tiene.",IF(AV12&gt;$C12," * La variable Cuidadores de personas con demencia No puede ser mayor al Total Ambos Sexos.",""))</f>
        <v/>
      </c>
      <c r="CK12" s="30">
        <f t="shared" ref="CK12:CP12" si="0">IF(AND($C12&gt;0,AN12=""),1,IF(AN12&gt;$C12,1,0))</f>
        <v>0</v>
      </c>
      <c r="CL12" s="30">
        <f t="shared" si="0"/>
        <v>0</v>
      </c>
      <c r="CM12" s="30">
        <f t="shared" si="0"/>
        <v>0</v>
      </c>
      <c r="CN12" s="30">
        <f t="shared" si="0"/>
        <v>0</v>
      </c>
      <c r="CO12" s="30">
        <f t="shared" si="0"/>
        <v>0</v>
      </c>
      <c r="CP12" s="30">
        <f t="shared" si="0"/>
        <v>0</v>
      </c>
      <c r="CQ12" s="30">
        <f>IF(AND($E12&gt;0,OR(AT12="")),1,IF((AT12)&gt;$E12,1,0))</f>
        <v>0</v>
      </c>
      <c r="CR12" s="30">
        <f>IF(AND($D12&gt;0,OR(AU12="")),1,IF((AU12)&gt;$D12,1,0))</f>
        <v>0</v>
      </c>
      <c r="CS12" s="30">
        <f>IF(AND($C12&gt;0,AV12=""),1,IF(AV12&gt;$C12,1,0))</f>
        <v>0</v>
      </c>
    </row>
    <row r="13" spans="1:97" ht="15" customHeight="1" x14ac:dyDescent="0.25">
      <c r="A13" s="786"/>
      <c r="B13" s="31" t="s">
        <v>39</v>
      </c>
      <c r="C13" s="32">
        <f t="shared" ref="C13:C26" si="1">SUM(D13+E13)</f>
        <v>216</v>
      </c>
      <c r="D13" s="33">
        <f t="shared" ref="D13:E26" si="2">SUM(F13+H13+J13+L13+N13+P13+R13+T13+V13+X13+Z13+AB13+AD13+AF13+AH13+AJ13+AL13)</f>
        <v>64</v>
      </c>
      <c r="E13" s="34">
        <f t="shared" si="2"/>
        <v>152</v>
      </c>
      <c r="F13" s="35">
        <v>0</v>
      </c>
      <c r="G13" s="36">
        <v>0</v>
      </c>
      <c r="H13" s="35">
        <v>5</v>
      </c>
      <c r="I13" s="36">
        <v>2</v>
      </c>
      <c r="J13" s="35">
        <v>18</v>
      </c>
      <c r="K13" s="37">
        <v>32</v>
      </c>
      <c r="L13" s="35">
        <v>27</v>
      </c>
      <c r="M13" s="37">
        <v>79</v>
      </c>
      <c r="N13" s="35">
        <v>6</v>
      </c>
      <c r="O13" s="37">
        <v>4</v>
      </c>
      <c r="P13" s="35">
        <v>5</v>
      </c>
      <c r="Q13" s="37">
        <v>7</v>
      </c>
      <c r="R13" s="35">
        <v>1</v>
      </c>
      <c r="S13" s="37">
        <v>2</v>
      </c>
      <c r="T13" s="35">
        <v>0</v>
      </c>
      <c r="U13" s="37">
        <v>2</v>
      </c>
      <c r="V13" s="35">
        <v>1</v>
      </c>
      <c r="W13" s="37">
        <v>1</v>
      </c>
      <c r="X13" s="35">
        <v>1</v>
      </c>
      <c r="Y13" s="37">
        <v>7</v>
      </c>
      <c r="Z13" s="35">
        <v>0</v>
      </c>
      <c r="AA13" s="37">
        <v>7</v>
      </c>
      <c r="AB13" s="35">
        <v>0</v>
      </c>
      <c r="AC13" s="37">
        <v>4</v>
      </c>
      <c r="AD13" s="35">
        <v>0</v>
      </c>
      <c r="AE13" s="37">
        <v>0</v>
      </c>
      <c r="AF13" s="35">
        <v>0</v>
      </c>
      <c r="AG13" s="37">
        <v>0</v>
      </c>
      <c r="AH13" s="35">
        <v>0</v>
      </c>
      <c r="AI13" s="37">
        <v>1</v>
      </c>
      <c r="AJ13" s="35">
        <v>0</v>
      </c>
      <c r="AK13" s="37">
        <v>4</v>
      </c>
      <c r="AL13" s="38">
        <v>0</v>
      </c>
      <c r="AM13" s="39">
        <v>0</v>
      </c>
      <c r="AN13" s="40">
        <v>216</v>
      </c>
      <c r="AO13" s="41">
        <v>0</v>
      </c>
      <c r="AP13" s="41">
        <v>59</v>
      </c>
      <c r="AQ13" s="36">
        <v>72</v>
      </c>
      <c r="AR13" s="42">
        <v>0</v>
      </c>
      <c r="AS13" s="36">
        <v>0</v>
      </c>
      <c r="AT13" s="35">
        <v>0</v>
      </c>
      <c r="AU13" s="37">
        <v>0</v>
      </c>
      <c r="AV13" s="36">
        <v>0</v>
      </c>
      <c r="AW13" t="str">
        <f t="shared" ref="AW13:AW26" si="3">CA13&amp;CB13&amp;CC13&amp;CD13&amp;CE13&amp;CF13&amp;CG13&amp;CH13&amp;CI13</f>
        <v/>
      </c>
      <c r="CA13" s="29" t="str">
        <f t="shared" ref="CA13:CA21" si="4">IF(AND($C13&gt;0,AN13="")," * No olvide digitar la variable Beneficiarios. Digite Cero si no tiene.",IF(AN13&gt;$C13," * La variable Beneficiarios No puede ser mayor al Total Ambos Sexos.",""))</f>
        <v/>
      </c>
      <c r="CB13" s="29" t="str">
        <f t="shared" ref="CB13:CB21" si="5">IF(AND($C13&gt;0,AO13="")," * No olvide digitar la variable Niños, Niñas, adolescentes y Jóvenes SENAME. Digite Cero si no tiene.",IF(AO13&gt;$C13," * La variable Niños, Niñas, adolescentes y Jóvenes SENAME No puede ser mayor al Total Ambos Sexos.",""))</f>
        <v/>
      </c>
      <c r="CC13" s="29" t="str">
        <f t="shared" ref="CC13:CC21" si="6">IF(AND($C13&gt;0,AP13="")," * No olvide digitar la variable Niños, Niñas, adolescentes y Jóvenes Mejor Niñez. Digite Cero si no tiene.",IF(AP13&gt;$C13," * La variable Niños, Niñas, adolescentes y Jóvenes Mejor Niñez No puede ser mayor al Total Ambos Sexos.",""))</f>
        <v/>
      </c>
      <c r="CD13" s="29" t="str">
        <f t="shared" ref="CD13:CD21" si="7">IF(AND($C13&gt;0,AQ13="")," * No olvide digitar la variable Pueblos originarios. Digite Cero si no tiene.",IF(AQ13&gt;$C13," * La variable Pueblos Originarios No puede ser mayor al Total Ambos Sexos.",""))</f>
        <v/>
      </c>
      <c r="CE13" s="29" t="str">
        <f t="shared" ref="CE13:CE21" si="8">IF(AND($C13&gt;0,AR13="")," * No olvide digitar la variable Migrantes. Digite Cero si no tiene.",IF(AR13&gt;$C13," * La variable Migrantes No puede ser mayor al Total Ambos Sexos.",""))</f>
        <v/>
      </c>
      <c r="CF13" s="29" t="str">
        <f t="shared" ref="CF13:CF21" si="9">IF(AND($C13&gt;0,AS13="")," * No olvide digitar la variable Demencia. Digite Cero si no tiene.",IF(AS13&gt;$C13," * La variable Demencia No puede ser mayor al Total Ambos Sexos.",""))</f>
        <v/>
      </c>
      <c r="CG13" s="29" t="str">
        <f t="shared" ref="CG13:CG21" si="10">IF(AND($E13&gt;0,OR(AT13=""))," * No olvide digitar la variable Trans (Masculino). Digite Cero si no tiene.",IF((AT13)&gt;$E13," * La variable Trans (Masculino) No puede ser mayor al Total Mujeres.",""))</f>
        <v/>
      </c>
      <c r="CH13" s="29" t="str">
        <f t="shared" ref="CH13:CH21" si="11">IF(AND(D13&gt;0,OR(AU13=""))," * No olvide digitar la variable Trans (Femenino). Digite Cero si no tiene.",IF((AU13)&gt;D13," * La variable Trans (Femenino) No puede ser mayor al Total Hombres.",""))</f>
        <v/>
      </c>
      <c r="CI13" s="29" t="str">
        <f t="shared" ref="CI13:CI21" si="12">IF(AND($C13&gt;0,AV13="")," * No olvide digitar la variable Cuidadores de personas con demencia. Digite Cero si no tiene.",IF(AV13&gt;$C13," * La variable Cuidadores de personas con demencia No puede ser mayor al Total Ambos Sexos.",""))</f>
        <v/>
      </c>
      <c r="CK13" s="30">
        <f t="shared" ref="CK13:CK21" si="13">IF(AND(C13&gt;0,AN13=""),1,IF(AN13&gt;C13,1,0))</f>
        <v>0</v>
      </c>
      <c r="CL13" s="30">
        <f t="shared" ref="CL13:CL21" si="14">IF(AND(C13&gt;0,AO13=""),1,IF(AO13&gt;C13,1,0))</f>
        <v>0</v>
      </c>
      <c r="CM13" s="30">
        <f t="shared" ref="CM13:CM21" si="15">IF(AND(C13&gt;0,AP13=""),1,IF(AP13&gt;C13,1,0))</f>
        <v>0</v>
      </c>
      <c r="CN13" s="30">
        <f t="shared" ref="CN13:CN21" si="16">IF(AND(C13&gt;0,AQ13=""),1,IF(AQ13&gt;C13,1,0))</f>
        <v>0</v>
      </c>
      <c r="CO13" s="30">
        <f t="shared" ref="CO13:CO21" si="17">IF(AND(C13&gt;0,AR13=""),1,IF(AR13&gt;C13,1,0))</f>
        <v>0</v>
      </c>
      <c r="CP13" s="30">
        <f t="shared" ref="CP13:CP21" si="18">IF(AND(C13&gt;0,AS13=""),1,IF(AS13&gt;C13,1,0))</f>
        <v>0</v>
      </c>
      <c r="CQ13" s="30">
        <f t="shared" ref="CQ13:CQ21" si="19">IF(AND(E13&gt;0,OR(AT13="")),1,IF((AT13)&gt;E13,1,0))</f>
        <v>0</v>
      </c>
      <c r="CR13" s="30">
        <f t="shared" ref="CR13:CR21" si="20">IF(AND(D13&gt;0,OR(AU13="")),1,IF((AU13)&gt;D13,1,0))</f>
        <v>0</v>
      </c>
      <c r="CS13" s="30">
        <f t="shared" ref="CS13:CS26" si="21">IF(AND($C13&gt;0,AV13=""),1,IF(AV13&gt;$C13,1,0))</f>
        <v>0</v>
      </c>
    </row>
    <row r="14" spans="1:97" ht="15" customHeight="1" x14ac:dyDescent="0.25">
      <c r="A14" s="786"/>
      <c r="B14" s="31" t="s">
        <v>40</v>
      </c>
      <c r="C14" s="32">
        <f t="shared" si="1"/>
        <v>235</v>
      </c>
      <c r="D14" s="33">
        <f t="shared" si="2"/>
        <v>106</v>
      </c>
      <c r="E14" s="34">
        <f t="shared" si="2"/>
        <v>129</v>
      </c>
      <c r="F14" s="35">
        <v>0</v>
      </c>
      <c r="G14" s="36">
        <v>0</v>
      </c>
      <c r="H14" s="35">
        <v>0</v>
      </c>
      <c r="I14" s="36">
        <v>0</v>
      </c>
      <c r="J14" s="35">
        <v>0</v>
      </c>
      <c r="K14" s="37">
        <v>0</v>
      </c>
      <c r="L14" s="35">
        <v>0</v>
      </c>
      <c r="M14" s="37">
        <v>3</v>
      </c>
      <c r="N14" s="35">
        <v>8</v>
      </c>
      <c r="O14" s="37">
        <v>10</v>
      </c>
      <c r="P14" s="35">
        <v>2</v>
      </c>
      <c r="Q14" s="37">
        <v>5</v>
      </c>
      <c r="R14" s="35">
        <v>10</v>
      </c>
      <c r="S14" s="37">
        <v>3</v>
      </c>
      <c r="T14" s="35">
        <v>19</v>
      </c>
      <c r="U14" s="37">
        <v>10</v>
      </c>
      <c r="V14" s="35">
        <v>15</v>
      </c>
      <c r="W14" s="37">
        <v>14</v>
      </c>
      <c r="X14" s="35">
        <v>12</v>
      </c>
      <c r="Y14" s="37">
        <v>10</v>
      </c>
      <c r="Z14" s="35">
        <v>9</v>
      </c>
      <c r="AA14" s="37">
        <v>9</v>
      </c>
      <c r="AB14" s="35">
        <v>7</v>
      </c>
      <c r="AC14" s="37">
        <v>29</v>
      </c>
      <c r="AD14" s="35">
        <v>12</v>
      </c>
      <c r="AE14" s="37">
        <v>16</v>
      </c>
      <c r="AF14" s="35">
        <v>5</v>
      </c>
      <c r="AG14" s="37">
        <v>8</v>
      </c>
      <c r="AH14" s="35">
        <v>4</v>
      </c>
      <c r="AI14" s="37">
        <v>9</v>
      </c>
      <c r="AJ14" s="35">
        <v>3</v>
      </c>
      <c r="AK14" s="37">
        <v>1</v>
      </c>
      <c r="AL14" s="38">
        <v>0</v>
      </c>
      <c r="AM14" s="39">
        <v>2</v>
      </c>
      <c r="AN14" s="40">
        <v>235</v>
      </c>
      <c r="AO14" s="41">
        <v>0</v>
      </c>
      <c r="AP14" s="41">
        <v>0</v>
      </c>
      <c r="AQ14" s="36">
        <v>35</v>
      </c>
      <c r="AR14" s="42">
        <v>0</v>
      </c>
      <c r="AS14" s="36">
        <v>0</v>
      </c>
      <c r="AT14" s="35">
        <v>0</v>
      </c>
      <c r="AU14" s="37">
        <v>0</v>
      </c>
      <c r="AV14" s="36">
        <v>0</v>
      </c>
      <c r="AW14" t="str">
        <f t="shared" si="3"/>
        <v/>
      </c>
      <c r="CA14" s="29" t="str">
        <f t="shared" si="4"/>
        <v/>
      </c>
      <c r="CB14" s="29" t="str">
        <f t="shared" si="5"/>
        <v/>
      </c>
      <c r="CC14" s="29" t="str">
        <f t="shared" si="6"/>
        <v/>
      </c>
      <c r="CD14" s="29" t="str">
        <f t="shared" si="7"/>
        <v/>
      </c>
      <c r="CE14" s="29" t="str">
        <f t="shared" si="8"/>
        <v/>
      </c>
      <c r="CF14" s="29" t="str">
        <f t="shared" si="9"/>
        <v/>
      </c>
      <c r="CG14" s="29" t="str">
        <f t="shared" si="10"/>
        <v/>
      </c>
      <c r="CH14" s="29" t="str">
        <f t="shared" si="11"/>
        <v/>
      </c>
      <c r="CI14" s="29" t="str">
        <f t="shared" si="12"/>
        <v/>
      </c>
      <c r="CK14" s="30">
        <f t="shared" si="13"/>
        <v>0</v>
      </c>
      <c r="CL14" s="30">
        <f t="shared" si="14"/>
        <v>0</v>
      </c>
      <c r="CM14" s="30">
        <f t="shared" si="15"/>
        <v>0</v>
      </c>
      <c r="CN14" s="30">
        <f t="shared" si="16"/>
        <v>0</v>
      </c>
      <c r="CO14" s="30">
        <f t="shared" si="17"/>
        <v>0</v>
      </c>
      <c r="CP14" s="30">
        <f t="shared" si="18"/>
        <v>0</v>
      </c>
      <c r="CQ14" s="30">
        <f t="shared" si="19"/>
        <v>0</v>
      </c>
      <c r="CR14" s="30">
        <f t="shared" si="20"/>
        <v>0</v>
      </c>
      <c r="CS14" s="30">
        <f t="shared" si="21"/>
        <v>0</v>
      </c>
    </row>
    <row r="15" spans="1:97" ht="15" customHeight="1" x14ac:dyDescent="0.25">
      <c r="A15" s="786"/>
      <c r="B15" s="31" t="s">
        <v>41</v>
      </c>
      <c r="C15" s="32">
        <f t="shared" si="1"/>
        <v>0</v>
      </c>
      <c r="D15" s="33">
        <f t="shared" si="2"/>
        <v>0</v>
      </c>
      <c r="E15" s="34">
        <f t="shared" si="2"/>
        <v>0</v>
      </c>
      <c r="F15" s="35"/>
      <c r="G15" s="36"/>
      <c r="H15" s="35"/>
      <c r="I15" s="36"/>
      <c r="J15" s="35"/>
      <c r="K15" s="37"/>
      <c r="L15" s="35"/>
      <c r="M15" s="37"/>
      <c r="N15" s="35"/>
      <c r="O15" s="37"/>
      <c r="P15" s="35"/>
      <c r="Q15" s="37"/>
      <c r="R15" s="35"/>
      <c r="S15" s="37"/>
      <c r="T15" s="35"/>
      <c r="U15" s="37"/>
      <c r="V15" s="35"/>
      <c r="W15" s="37"/>
      <c r="X15" s="35"/>
      <c r="Y15" s="37"/>
      <c r="Z15" s="35"/>
      <c r="AA15" s="37"/>
      <c r="AB15" s="35"/>
      <c r="AC15" s="37"/>
      <c r="AD15" s="35"/>
      <c r="AE15" s="37"/>
      <c r="AF15" s="35"/>
      <c r="AG15" s="37"/>
      <c r="AH15" s="35"/>
      <c r="AI15" s="37"/>
      <c r="AJ15" s="35"/>
      <c r="AK15" s="37"/>
      <c r="AL15" s="38"/>
      <c r="AM15" s="39"/>
      <c r="AN15" s="40">
        <v>0</v>
      </c>
      <c r="AO15" s="41">
        <v>0</v>
      </c>
      <c r="AP15" s="41">
        <v>0</v>
      </c>
      <c r="AQ15" s="36">
        <v>0</v>
      </c>
      <c r="AR15" s="42">
        <v>0</v>
      </c>
      <c r="AS15" s="36">
        <v>0</v>
      </c>
      <c r="AT15" s="35">
        <v>0</v>
      </c>
      <c r="AU15" s="37">
        <v>0</v>
      </c>
      <c r="AV15" s="36">
        <v>0</v>
      </c>
      <c r="AW15" t="str">
        <f t="shared" si="3"/>
        <v/>
      </c>
      <c r="CA15" s="29" t="str">
        <f t="shared" si="4"/>
        <v/>
      </c>
      <c r="CB15" s="29" t="str">
        <f t="shared" si="5"/>
        <v/>
      </c>
      <c r="CC15" s="29" t="str">
        <f t="shared" si="6"/>
        <v/>
      </c>
      <c r="CD15" s="29" t="str">
        <f t="shared" si="7"/>
        <v/>
      </c>
      <c r="CE15" s="29" t="str">
        <f t="shared" si="8"/>
        <v/>
      </c>
      <c r="CF15" s="29" t="str">
        <f t="shared" si="9"/>
        <v/>
      </c>
      <c r="CG15" s="29" t="str">
        <f t="shared" si="10"/>
        <v/>
      </c>
      <c r="CH15" s="29" t="str">
        <f t="shared" si="11"/>
        <v/>
      </c>
      <c r="CI15" s="29" t="str">
        <f t="shared" si="12"/>
        <v/>
      </c>
      <c r="CK15" s="30">
        <f t="shared" si="13"/>
        <v>0</v>
      </c>
      <c r="CL15" s="30">
        <f t="shared" si="14"/>
        <v>0</v>
      </c>
      <c r="CM15" s="30">
        <f t="shared" si="15"/>
        <v>0</v>
      </c>
      <c r="CN15" s="30">
        <f t="shared" si="16"/>
        <v>0</v>
      </c>
      <c r="CO15" s="30">
        <f t="shared" si="17"/>
        <v>0</v>
      </c>
      <c r="CP15" s="30">
        <f t="shared" si="18"/>
        <v>0</v>
      </c>
      <c r="CQ15" s="30">
        <f t="shared" si="19"/>
        <v>0</v>
      </c>
      <c r="CR15" s="30">
        <f t="shared" si="20"/>
        <v>0</v>
      </c>
      <c r="CS15" s="30">
        <f t="shared" si="21"/>
        <v>0</v>
      </c>
    </row>
    <row r="16" spans="1:97" ht="15" customHeight="1" x14ac:dyDescent="0.25">
      <c r="A16" s="786"/>
      <c r="B16" s="31" t="s">
        <v>42</v>
      </c>
      <c r="C16" s="32">
        <f t="shared" si="1"/>
        <v>153</v>
      </c>
      <c r="D16" s="33">
        <f t="shared" si="2"/>
        <v>65</v>
      </c>
      <c r="E16" s="34">
        <f t="shared" si="2"/>
        <v>88</v>
      </c>
      <c r="F16" s="35">
        <v>0</v>
      </c>
      <c r="G16" s="36">
        <v>0</v>
      </c>
      <c r="H16" s="35">
        <v>0</v>
      </c>
      <c r="I16" s="36">
        <v>1</v>
      </c>
      <c r="J16" s="35">
        <v>9</v>
      </c>
      <c r="K16" s="37">
        <v>11</v>
      </c>
      <c r="L16" s="35">
        <v>13</v>
      </c>
      <c r="M16" s="37">
        <v>31</v>
      </c>
      <c r="N16" s="35">
        <v>5</v>
      </c>
      <c r="O16" s="37">
        <v>3</v>
      </c>
      <c r="P16" s="35">
        <v>6</v>
      </c>
      <c r="Q16" s="37">
        <v>3</v>
      </c>
      <c r="R16" s="35">
        <v>7</v>
      </c>
      <c r="S16" s="37">
        <v>2</v>
      </c>
      <c r="T16" s="35">
        <v>4</v>
      </c>
      <c r="U16" s="37">
        <v>4</v>
      </c>
      <c r="V16" s="35">
        <v>2</v>
      </c>
      <c r="W16" s="37">
        <v>4</v>
      </c>
      <c r="X16" s="35">
        <v>7</v>
      </c>
      <c r="Y16" s="37">
        <v>3</v>
      </c>
      <c r="Z16" s="35">
        <v>2</v>
      </c>
      <c r="AA16" s="37">
        <v>5</v>
      </c>
      <c r="AB16" s="35">
        <v>2</v>
      </c>
      <c r="AC16" s="37">
        <v>6</v>
      </c>
      <c r="AD16" s="35">
        <v>4</v>
      </c>
      <c r="AE16" s="37">
        <v>0</v>
      </c>
      <c r="AF16" s="35">
        <v>2</v>
      </c>
      <c r="AG16" s="37">
        <v>4</v>
      </c>
      <c r="AH16" s="35">
        <v>0</v>
      </c>
      <c r="AI16" s="37">
        <v>8</v>
      </c>
      <c r="AJ16" s="35">
        <v>0</v>
      </c>
      <c r="AK16" s="37">
        <v>3</v>
      </c>
      <c r="AL16" s="38">
        <v>2</v>
      </c>
      <c r="AM16" s="39">
        <v>0</v>
      </c>
      <c r="AN16" s="40">
        <v>153</v>
      </c>
      <c r="AO16" s="41">
        <v>0</v>
      </c>
      <c r="AP16" s="41">
        <v>19</v>
      </c>
      <c r="AQ16" s="36">
        <v>50</v>
      </c>
      <c r="AR16" s="42">
        <v>0</v>
      </c>
      <c r="AS16" s="36">
        <v>0</v>
      </c>
      <c r="AT16" s="35">
        <v>0</v>
      </c>
      <c r="AU16" s="37">
        <v>0</v>
      </c>
      <c r="AV16" s="36">
        <v>0</v>
      </c>
      <c r="AW16" t="str">
        <f t="shared" si="3"/>
        <v/>
      </c>
      <c r="CA16" s="29" t="str">
        <f t="shared" si="4"/>
        <v/>
      </c>
      <c r="CB16" s="29" t="str">
        <f t="shared" si="5"/>
        <v/>
      </c>
      <c r="CC16" s="29" t="str">
        <f t="shared" si="6"/>
        <v/>
      </c>
      <c r="CD16" s="29" t="str">
        <f t="shared" si="7"/>
        <v/>
      </c>
      <c r="CE16" s="29" t="str">
        <f t="shared" si="8"/>
        <v/>
      </c>
      <c r="CF16" s="29" t="str">
        <f t="shared" si="9"/>
        <v/>
      </c>
      <c r="CG16" s="29" t="str">
        <f t="shared" si="10"/>
        <v/>
      </c>
      <c r="CH16" s="29" t="str">
        <f t="shared" si="11"/>
        <v/>
      </c>
      <c r="CI16" s="29" t="str">
        <f t="shared" si="12"/>
        <v/>
      </c>
      <c r="CK16" s="30">
        <f t="shared" si="13"/>
        <v>0</v>
      </c>
      <c r="CL16" s="30">
        <f t="shared" si="14"/>
        <v>0</v>
      </c>
      <c r="CM16" s="30">
        <f t="shared" si="15"/>
        <v>0</v>
      </c>
      <c r="CN16" s="30">
        <f t="shared" si="16"/>
        <v>0</v>
      </c>
      <c r="CO16" s="30">
        <f t="shared" si="17"/>
        <v>0</v>
      </c>
      <c r="CP16" s="30">
        <f t="shared" si="18"/>
        <v>0</v>
      </c>
      <c r="CQ16" s="30">
        <f t="shared" si="19"/>
        <v>0</v>
      </c>
      <c r="CR16" s="30">
        <f t="shared" si="20"/>
        <v>0</v>
      </c>
      <c r="CS16" s="30">
        <f t="shared" si="21"/>
        <v>0</v>
      </c>
    </row>
    <row r="17" spans="1:97" ht="21" x14ac:dyDescent="0.25">
      <c r="A17" s="786"/>
      <c r="B17" s="31" t="s">
        <v>43</v>
      </c>
      <c r="C17" s="32">
        <f t="shared" si="1"/>
        <v>0</v>
      </c>
      <c r="D17" s="33">
        <f t="shared" si="2"/>
        <v>0</v>
      </c>
      <c r="E17" s="34">
        <f t="shared" si="2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>
        <v>0</v>
      </c>
      <c r="AO17" s="41">
        <v>0</v>
      </c>
      <c r="AP17" s="41">
        <v>0</v>
      </c>
      <c r="AQ17" s="36">
        <v>0</v>
      </c>
      <c r="AR17" s="42">
        <v>0</v>
      </c>
      <c r="AS17" s="36">
        <v>0</v>
      </c>
      <c r="AT17" s="35">
        <v>0</v>
      </c>
      <c r="AU17" s="37">
        <v>0</v>
      </c>
      <c r="AV17" s="36">
        <v>0</v>
      </c>
      <c r="AW17" t="str">
        <f t="shared" si="3"/>
        <v/>
      </c>
      <c r="CA17" s="29" t="str">
        <f t="shared" si="4"/>
        <v/>
      </c>
      <c r="CB17" s="29" t="str">
        <f t="shared" si="5"/>
        <v/>
      </c>
      <c r="CC17" s="29" t="str">
        <f t="shared" si="6"/>
        <v/>
      </c>
      <c r="CD17" s="29" t="str">
        <f t="shared" si="7"/>
        <v/>
      </c>
      <c r="CE17" s="29" t="str">
        <f t="shared" si="8"/>
        <v/>
      </c>
      <c r="CF17" s="29" t="str">
        <f t="shared" si="9"/>
        <v/>
      </c>
      <c r="CG17" s="29" t="str">
        <f t="shared" si="10"/>
        <v/>
      </c>
      <c r="CH17" s="29" t="str">
        <f t="shared" si="11"/>
        <v/>
      </c>
      <c r="CI17" s="29" t="str">
        <f t="shared" si="12"/>
        <v/>
      </c>
      <c r="CK17" s="30">
        <f t="shared" si="13"/>
        <v>0</v>
      </c>
      <c r="CL17" s="30">
        <f t="shared" si="14"/>
        <v>0</v>
      </c>
      <c r="CM17" s="30">
        <f t="shared" si="15"/>
        <v>0</v>
      </c>
      <c r="CN17" s="30">
        <f t="shared" si="16"/>
        <v>0</v>
      </c>
      <c r="CO17" s="30">
        <f t="shared" si="17"/>
        <v>0</v>
      </c>
      <c r="CP17" s="30">
        <f t="shared" si="18"/>
        <v>0</v>
      </c>
      <c r="CQ17" s="30">
        <f t="shared" si="19"/>
        <v>0</v>
      </c>
      <c r="CR17" s="30">
        <f t="shared" si="20"/>
        <v>0</v>
      </c>
      <c r="CS17" s="30">
        <f t="shared" si="21"/>
        <v>0</v>
      </c>
    </row>
    <row r="18" spans="1:97" ht="15" customHeight="1" x14ac:dyDescent="0.25">
      <c r="A18" s="786"/>
      <c r="B18" s="31" t="s">
        <v>44</v>
      </c>
      <c r="C18" s="43">
        <f t="shared" si="1"/>
        <v>59</v>
      </c>
      <c r="D18" s="44">
        <f t="shared" si="2"/>
        <v>35</v>
      </c>
      <c r="E18" s="45">
        <f t="shared" si="2"/>
        <v>24</v>
      </c>
      <c r="F18" s="46">
        <v>0</v>
      </c>
      <c r="G18" s="47">
        <v>2</v>
      </c>
      <c r="H18" s="46">
        <v>12</v>
      </c>
      <c r="I18" s="47">
        <v>4</v>
      </c>
      <c r="J18" s="46">
        <v>15</v>
      </c>
      <c r="K18" s="48">
        <v>10</v>
      </c>
      <c r="L18" s="46">
        <v>8</v>
      </c>
      <c r="M18" s="48">
        <v>8</v>
      </c>
      <c r="N18" s="46">
        <v>0</v>
      </c>
      <c r="O18" s="48">
        <v>0</v>
      </c>
      <c r="P18" s="46">
        <v>0</v>
      </c>
      <c r="Q18" s="48">
        <v>0</v>
      </c>
      <c r="R18" s="46">
        <v>0</v>
      </c>
      <c r="S18" s="48">
        <v>0</v>
      </c>
      <c r="T18" s="46">
        <v>0</v>
      </c>
      <c r="U18" s="48">
        <v>0</v>
      </c>
      <c r="V18" s="46">
        <v>0</v>
      </c>
      <c r="W18" s="48">
        <v>0</v>
      </c>
      <c r="X18" s="46">
        <v>0</v>
      </c>
      <c r="Y18" s="48">
        <v>0</v>
      </c>
      <c r="Z18" s="46">
        <v>0</v>
      </c>
      <c r="AA18" s="48">
        <v>0</v>
      </c>
      <c r="AB18" s="46">
        <v>0</v>
      </c>
      <c r="AC18" s="48">
        <v>0</v>
      </c>
      <c r="AD18" s="46">
        <v>0</v>
      </c>
      <c r="AE18" s="48">
        <v>0</v>
      </c>
      <c r="AF18" s="46">
        <v>0</v>
      </c>
      <c r="AG18" s="48">
        <v>0</v>
      </c>
      <c r="AH18" s="46">
        <v>0</v>
      </c>
      <c r="AI18" s="48">
        <v>0</v>
      </c>
      <c r="AJ18" s="46">
        <v>0</v>
      </c>
      <c r="AK18" s="48">
        <v>0</v>
      </c>
      <c r="AL18" s="49">
        <v>0</v>
      </c>
      <c r="AM18" s="50">
        <v>0</v>
      </c>
      <c r="AN18" s="51">
        <v>59</v>
      </c>
      <c r="AO18" s="52">
        <v>0</v>
      </c>
      <c r="AP18" s="52">
        <v>11</v>
      </c>
      <c r="AQ18" s="47">
        <v>8</v>
      </c>
      <c r="AR18" s="53">
        <v>0</v>
      </c>
      <c r="AS18" s="47">
        <v>0</v>
      </c>
      <c r="AT18" s="46">
        <v>0</v>
      </c>
      <c r="AU18" s="48">
        <v>0</v>
      </c>
      <c r="AV18" s="47">
        <v>0</v>
      </c>
      <c r="AW18" t="str">
        <f t="shared" si="3"/>
        <v/>
      </c>
      <c r="CA18" s="29" t="str">
        <f t="shared" si="4"/>
        <v/>
      </c>
      <c r="CB18" s="29" t="str">
        <f t="shared" si="5"/>
        <v/>
      </c>
      <c r="CC18" s="29" t="str">
        <f t="shared" si="6"/>
        <v/>
      </c>
      <c r="CD18" s="29" t="str">
        <f t="shared" si="7"/>
        <v/>
      </c>
      <c r="CE18" s="29" t="str">
        <f t="shared" si="8"/>
        <v/>
      </c>
      <c r="CF18" s="29" t="str">
        <f t="shared" si="9"/>
        <v/>
      </c>
      <c r="CG18" s="29" t="str">
        <f t="shared" si="10"/>
        <v/>
      </c>
      <c r="CH18" s="29" t="str">
        <f t="shared" si="11"/>
        <v/>
      </c>
      <c r="CI18" s="29" t="str">
        <f t="shared" si="12"/>
        <v/>
      </c>
      <c r="CK18" s="30">
        <f t="shared" si="13"/>
        <v>0</v>
      </c>
      <c r="CL18" s="30">
        <f t="shared" si="14"/>
        <v>0</v>
      </c>
      <c r="CM18" s="30">
        <f t="shared" si="15"/>
        <v>0</v>
      </c>
      <c r="CN18" s="30">
        <f t="shared" si="16"/>
        <v>0</v>
      </c>
      <c r="CO18" s="30">
        <f t="shared" si="17"/>
        <v>0</v>
      </c>
      <c r="CP18" s="30">
        <f t="shared" si="18"/>
        <v>0</v>
      </c>
      <c r="CQ18" s="30">
        <f t="shared" si="19"/>
        <v>0</v>
      </c>
      <c r="CR18" s="30">
        <f t="shared" si="20"/>
        <v>0</v>
      </c>
      <c r="CS18" s="30">
        <f t="shared" si="21"/>
        <v>0</v>
      </c>
    </row>
    <row r="19" spans="1:97" ht="21" x14ac:dyDescent="0.25">
      <c r="A19" s="786"/>
      <c r="B19" s="31" t="s">
        <v>45</v>
      </c>
      <c r="C19" s="43">
        <f t="shared" si="1"/>
        <v>0</v>
      </c>
      <c r="D19" s="44">
        <f t="shared" si="2"/>
        <v>0</v>
      </c>
      <c r="E19" s="45">
        <f t="shared" si="2"/>
        <v>0</v>
      </c>
      <c r="F19" s="46"/>
      <c r="G19" s="47"/>
      <c r="H19" s="46"/>
      <c r="I19" s="47"/>
      <c r="J19" s="46"/>
      <c r="K19" s="48"/>
      <c r="L19" s="46"/>
      <c r="M19" s="48"/>
      <c r="N19" s="46"/>
      <c r="O19" s="48"/>
      <c r="P19" s="46"/>
      <c r="Q19" s="48"/>
      <c r="R19" s="46"/>
      <c r="S19" s="48"/>
      <c r="T19" s="46"/>
      <c r="U19" s="48"/>
      <c r="V19" s="46"/>
      <c r="W19" s="48"/>
      <c r="X19" s="46"/>
      <c r="Y19" s="48"/>
      <c r="Z19" s="46"/>
      <c r="AA19" s="48"/>
      <c r="AB19" s="46"/>
      <c r="AC19" s="48"/>
      <c r="AD19" s="46"/>
      <c r="AE19" s="48"/>
      <c r="AF19" s="46"/>
      <c r="AG19" s="48"/>
      <c r="AH19" s="46"/>
      <c r="AI19" s="48"/>
      <c r="AJ19" s="46"/>
      <c r="AK19" s="48"/>
      <c r="AL19" s="49"/>
      <c r="AM19" s="50"/>
      <c r="AN19" s="51"/>
      <c r="AO19" s="52"/>
      <c r="AP19" s="52"/>
      <c r="AQ19" s="47"/>
      <c r="AR19" s="53"/>
      <c r="AS19" s="47"/>
      <c r="AT19" s="46"/>
      <c r="AU19" s="48"/>
      <c r="AV19" s="47"/>
      <c r="AW19" t="str">
        <f t="shared" si="3"/>
        <v/>
      </c>
      <c r="CA19" s="29" t="str">
        <f t="shared" si="4"/>
        <v/>
      </c>
      <c r="CB19" s="29" t="str">
        <f t="shared" si="5"/>
        <v/>
      </c>
      <c r="CC19" s="29" t="str">
        <f t="shared" si="6"/>
        <v/>
      </c>
      <c r="CD19" s="29" t="str">
        <f t="shared" si="7"/>
        <v/>
      </c>
      <c r="CE19" s="29" t="str">
        <f t="shared" si="8"/>
        <v/>
      </c>
      <c r="CF19" s="29" t="str">
        <f t="shared" si="9"/>
        <v/>
      </c>
      <c r="CG19" s="29" t="str">
        <f t="shared" si="10"/>
        <v/>
      </c>
      <c r="CH19" s="29" t="str">
        <f t="shared" si="11"/>
        <v/>
      </c>
      <c r="CI19" s="29" t="str">
        <f t="shared" si="12"/>
        <v/>
      </c>
      <c r="CK19" s="30">
        <f t="shared" si="13"/>
        <v>0</v>
      </c>
      <c r="CL19" s="30">
        <f t="shared" si="14"/>
        <v>0</v>
      </c>
      <c r="CM19" s="30">
        <f t="shared" si="15"/>
        <v>0</v>
      </c>
      <c r="CN19" s="30">
        <f t="shared" si="16"/>
        <v>0</v>
      </c>
      <c r="CO19" s="30">
        <f t="shared" si="17"/>
        <v>0</v>
      </c>
      <c r="CP19" s="30">
        <f t="shared" si="18"/>
        <v>0</v>
      </c>
      <c r="CQ19" s="30">
        <f t="shared" si="19"/>
        <v>0</v>
      </c>
      <c r="CR19" s="30">
        <f t="shared" si="20"/>
        <v>0</v>
      </c>
      <c r="CS19" s="30">
        <f t="shared" si="21"/>
        <v>0</v>
      </c>
    </row>
    <row r="20" spans="1:97" ht="15" customHeight="1" x14ac:dyDescent="0.25">
      <c r="A20" s="786"/>
      <c r="B20" s="31" t="s">
        <v>46</v>
      </c>
      <c r="C20" s="43">
        <f t="shared" si="1"/>
        <v>0</v>
      </c>
      <c r="D20" s="44">
        <f t="shared" si="2"/>
        <v>0</v>
      </c>
      <c r="E20" s="45">
        <f t="shared" si="2"/>
        <v>0</v>
      </c>
      <c r="F20" s="46"/>
      <c r="G20" s="47"/>
      <c r="H20" s="46"/>
      <c r="I20" s="47"/>
      <c r="J20" s="46"/>
      <c r="K20" s="48"/>
      <c r="L20" s="46"/>
      <c r="M20" s="48"/>
      <c r="N20" s="46"/>
      <c r="O20" s="48"/>
      <c r="P20" s="46"/>
      <c r="Q20" s="48"/>
      <c r="R20" s="46"/>
      <c r="S20" s="48"/>
      <c r="T20" s="46"/>
      <c r="U20" s="48"/>
      <c r="V20" s="46"/>
      <c r="W20" s="48"/>
      <c r="X20" s="46"/>
      <c r="Y20" s="48"/>
      <c r="Z20" s="46"/>
      <c r="AA20" s="48"/>
      <c r="AB20" s="46"/>
      <c r="AC20" s="48"/>
      <c r="AD20" s="46"/>
      <c r="AE20" s="48"/>
      <c r="AF20" s="46"/>
      <c r="AG20" s="48"/>
      <c r="AH20" s="46"/>
      <c r="AI20" s="48"/>
      <c r="AJ20" s="46"/>
      <c r="AK20" s="48"/>
      <c r="AL20" s="49"/>
      <c r="AM20" s="50"/>
      <c r="AN20" s="51"/>
      <c r="AO20" s="52"/>
      <c r="AP20" s="52"/>
      <c r="AQ20" s="47"/>
      <c r="AR20" s="53"/>
      <c r="AS20" s="47"/>
      <c r="AT20" s="46"/>
      <c r="AU20" s="48"/>
      <c r="AV20" s="47"/>
      <c r="AW20" t="str">
        <f t="shared" si="3"/>
        <v/>
      </c>
      <c r="CA20" s="29" t="str">
        <f t="shared" si="4"/>
        <v/>
      </c>
      <c r="CB20" s="29" t="str">
        <f t="shared" si="5"/>
        <v/>
      </c>
      <c r="CC20" s="29" t="str">
        <f t="shared" si="6"/>
        <v/>
      </c>
      <c r="CD20" s="29" t="str">
        <f t="shared" si="7"/>
        <v/>
      </c>
      <c r="CE20" s="29" t="str">
        <f t="shared" si="8"/>
        <v/>
      </c>
      <c r="CF20" s="29" t="str">
        <f t="shared" si="9"/>
        <v/>
      </c>
      <c r="CG20" s="29" t="str">
        <f t="shared" si="10"/>
        <v/>
      </c>
      <c r="CH20" s="29" t="str">
        <f t="shared" si="11"/>
        <v/>
      </c>
      <c r="CI20" s="29" t="str">
        <f t="shared" si="12"/>
        <v/>
      </c>
      <c r="CK20" s="30">
        <f t="shared" si="13"/>
        <v>0</v>
      </c>
      <c r="CL20" s="30">
        <f t="shared" si="14"/>
        <v>0</v>
      </c>
      <c r="CM20" s="30">
        <f t="shared" si="15"/>
        <v>0</v>
      </c>
      <c r="CN20" s="30">
        <f t="shared" si="16"/>
        <v>0</v>
      </c>
      <c r="CO20" s="30">
        <f t="shared" si="17"/>
        <v>0</v>
      </c>
      <c r="CP20" s="30">
        <f t="shared" si="18"/>
        <v>0</v>
      </c>
      <c r="CQ20" s="30">
        <f t="shared" si="19"/>
        <v>0</v>
      </c>
      <c r="CR20" s="30">
        <f t="shared" si="20"/>
        <v>0</v>
      </c>
      <c r="CS20" s="30">
        <f t="shared" si="21"/>
        <v>0</v>
      </c>
    </row>
    <row r="21" spans="1:97" ht="21" x14ac:dyDescent="0.25">
      <c r="A21" s="786"/>
      <c r="B21" s="31" t="s">
        <v>47</v>
      </c>
      <c r="C21" s="43">
        <f t="shared" si="1"/>
        <v>0</v>
      </c>
      <c r="D21" s="54">
        <f t="shared" si="2"/>
        <v>0</v>
      </c>
      <c r="E21" s="45">
        <f t="shared" si="2"/>
        <v>0</v>
      </c>
      <c r="F21" s="46"/>
      <c r="G21" s="47"/>
      <c r="H21" s="46"/>
      <c r="I21" s="47"/>
      <c r="J21" s="46"/>
      <c r="K21" s="48"/>
      <c r="L21" s="46"/>
      <c r="M21" s="48"/>
      <c r="N21" s="46"/>
      <c r="O21" s="48"/>
      <c r="P21" s="46"/>
      <c r="Q21" s="48"/>
      <c r="R21" s="46"/>
      <c r="S21" s="48"/>
      <c r="T21" s="46"/>
      <c r="U21" s="48"/>
      <c r="V21" s="46"/>
      <c r="W21" s="48"/>
      <c r="X21" s="46"/>
      <c r="Y21" s="48"/>
      <c r="Z21" s="46"/>
      <c r="AA21" s="48"/>
      <c r="AB21" s="46"/>
      <c r="AC21" s="48"/>
      <c r="AD21" s="46"/>
      <c r="AE21" s="48"/>
      <c r="AF21" s="46"/>
      <c r="AG21" s="48"/>
      <c r="AH21" s="46"/>
      <c r="AI21" s="48"/>
      <c r="AJ21" s="46"/>
      <c r="AK21" s="48"/>
      <c r="AL21" s="49"/>
      <c r="AM21" s="50"/>
      <c r="AN21" s="51"/>
      <c r="AO21" s="52"/>
      <c r="AP21" s="52"/>
      <c r="AQ21" s="47"/>
      <c r="AR21" s="53"/>
      <c r="AS21" s="47"/>
      <c r="AT21" s="46"/>
      <c r="AU21" s="48"/>
      <c r="AV21" s="47"/>
      <c r="AW21" t="str">
        <f t="shared" si="3"/>
        <v/>
      </c>
      <c r="CA21" s="29" t="str">
        <f t="shared" si="4"/>
        <v/>
      </c>
      <c r="CB21" s="29" t="str">
        <f t="shared" si="5"/>
        <v/>
      </c>
      <c r="CC21" s="29" t="str">
        <f t="shared" si="6"/>
        <v/>
      </c>
      <c r="CD21" s="29" t="str">
        <f t="shared" si="7"/>
        <v/>
      </c>
      <c r="CE21" s="29" t="str">
        <f t="shared" si="8"/>
        <v/>
      </c>
      <c r="CF21" s="29" t="str">
        <f t="shared" si="9"/>
        <v/>
      </c>
      <c r="CG21" s="29" t="str">
        <f t="shared" si="10"/>
        <v/>
      </c>
      <c r="CH21" s="29" t="str">
        <f t="shared" si="11"/>
        <v/>
      </c>
      <c r="CI21" s="29" t="str">
        <f t="shared" si="12"/>
        <v/>
      </c>
      <c r="CK21" s="30">
        <f t="shared" si="13"/>
        <v>0</v>
      </c>
      <c r="CL21" s="30">
        <f t="shared" si="14"/>
        <v>0</v>
      </c>
      <c r="CM21" s="30">
        <f t="shared" si="15"/>
        <v>0</v>
      </c>
      <c r="CN21" s="30">
        <f t="shared" si="16"/>
        <v>0</v>
      </c>
      <c r="CO21" s="30">
        <f t="shared" si="17"/>
        <v>0</v>
      </c>
      <c r="CP21" s="30">
        <f t="shared" si="18"/>
        <v>0</v>
      </c>
      <c r="CQ21" s="30">
        <f t="shared" si="19"/>
        <v>0</v>
      </c>
      <c r="CR21" s="30">
        <f t="shared" si="20"/>
        <v>0</v>
      </c>
      <c r="CS21" s="30">
        <f t="shared" si="21"/>
        <v>0</v>
      </c>
    </row>
    <row r="22" spans="1:97" ht="15" customHeight="1" x14ac:dyDescent="0.25">
      <c r="A22" s="1122"/>
      <c r="B22" s="55" t="s">
        <v>48</v>
      </c>
      <c r="C22" s="56">
        <f>SUM(D22+E22)</f>
        <v>663</v>
      </c>
      <c r="D22" s="57">
        <f t="shared" si="2"/>
        <v>270</v>
      </c>
      <c r="E22" s="58">
        <f>SUM(G22+I22+K22+M22+O22+Q22+S22+U22+W22+Y22+AA22+AC22+AE22+AG22+AI22+AK22+AM22)</f>
        <v>393</v>
      </c>
      <c r="F22" s="59">
        <f>SUM(F12:F21)</f>
        <v>0</v>
      </c>
      <c r="G22" s="60">
        <f t="shared" ref="G22:AS22" si="22">SUM(G12:G21)</f>
        <v>2</v>
      </c>
      <c r="H22" s="59">
        <f t="shared" si="22"/>
        <v>17</v>
      </c>
      <c r="I22" s="60">
        <f t="shared" si="22"/>
        <v>7</v>
      </c>
      <c r="J22" s="59">
        <f t="shared" si="22"/>
        <v>42</v>
      </c>
      <c r="K22" s="61">
        <f t="shared" si="22"/>
        <v>53</v>
      </c>
      <c r="L22" s="59">
        <f t="shared" si="22"/>
        <v>48</v>
      </c>
      <c r="M22" s="61">
        <f t="shared" si="22"/>
        <v>121</v>
      </c>
      <c r="N22" s="59">
        <f t="shared" si="22"/>
        <v>19</v>
      </c>
      <c r="O22" s="61">
        <f t="shared" si="22"/>
        <v>17</v>
      </c>
      <c r="P22" s="59">
        <f t="shared" si="22"/>
        <v>13</v>
      </c>
      <c r="Q22" s="61">
        <f t="shared" si="22"/>
        <v>15</v>
      </c>
      <c r="R22" s="59">
        <f t="shared" si="22"/>
        <v>18</v>
      </c>
      <c r="S22" s="61">
        <f t="shared" si="22"/>
        <v>7</v>
      </c>
      <c r="T22" s="59">
        <f t="shared" si="22"/>
        <v>23</v>
      </c>
      <c r="U22" s="61">
        <f t="shared" si="22"/>
        <v>16</v>
      </c>
      <c r="V22" s="59">
        <f t="shared" si="22"/>
        <v>18</v>
      </c>
      <c r="W22" s="61">
        <f t="shared" si="22"/>
        <v>19</v>
      </c>
      <c r="X22" s="59">
        <f t="shared" si="22"/>
        <v>20</v>
      </c>
      <c r="Y22" s="61">
        <f t="shared" si="22"/>
        <v>20</v>
      </c>
      <c r="Z22" s="59">
        <f t="shared" si="22"/>
        <v>11</v>
      </c>
      <c r="AA22" s="61">
        <f t="shared" si="22"/>
        <v>21</v>
      </c>
      <c r="AB22" s="59">
        <f t="shared" si="22"/>
        <v>9</v>
      </c>
      <c r="AC22" s="61">
        <f t="shared" si="22"/>
        <v>39</v>
      </c>
      <c r="AD22" s="59">
        <f t="shared" si="22"/>
        <v>16</v>
      </c>
      <c r="AE22" s="61">
        <f t="shared" si="22"/>
        <v>16</v>
      </c>
      <c r="AF22" s="59">
        <f t="shared" si="22"/>
        <v>7</v>
      </c>
      <c r="AG22" s="61">
        <f t="shared" si="22"/>
        <v>12</v>
      </c>
      <c r="AH22" s="59">
        <f t="shared" si="22"/>
        <v>4</v>
      </c>
      <c r="AI22" s="61">
        <f t="shared" si="22"/>
        <v>18</v>
      </c>
      <c r="AJ22" s="59">
        <f t="shared" si="22"/>
        <v>3</v>
      </c>
      <c r="AK22" s="61">
        <f t="shared" si="22"/>
        <v>8</v>
      </c>
      <c r="AL22" s="62">
        <f t="shared" si="22"/>
        <v>2</v>
      </c>
      <c r="AM22" s="63">
        <f t="shared" si="22"/>
        <v>2</v>
      </c>
      <c r="AN22" s="64">
        <f t="shared" si="22"/>
        <v>663</v>
      </c>
      <c r="AO22" s="65">
        <f t="shared" si="22"/>
        <v>0</v>
      </c>
      <c r="AP22" s="65">
        <f>SUM(AP12:AP21)</f>
        <v>89</v>
      </c>
      <c r="AQ22" s="60">
        <f t="shared" si="22"/>
        <v>165</v>
      </c>
      <c r="AR22" s="66">
        <f t="shared" si="22"/>
        <v>0</v>
      </c>
      <c r="AS22" s="60">
        <f t="shared" si="22"/>
        <v>0</v>
      </c>
      <c r="AT22" s="59">
        <f>SUM(AT12:AT21)</f>
        <v>0</v>
      </c>
      <c r="AU22" s="61">
        <f>SUM(AU12:AU21)</f>
        <v>0</v>
      </c>
      <c r="AV22" s="60">
        <f>SUM(AV12:AV21)</f>
        <v>0</v>
      </c>
    </row>
    <row r="23" spans="1:97" ht="15" customHeight="1" x14ac:dyDescent="0.25">
      <c r="A23" s="788" t="s">
        <v>49</v>
      </c>
      <c r="B23" s="789"/>
      <c r="C23" s="67">
        <f t="shared" si="1"/>
        <v>0</v>
      </c>
      <c r="D23" s="68">
        <f t="shared" si="2"/>
        <v>0</v>
      </c>
      <c r="E23" s="58">
        <f t="shared" si="2"/>
        <v>0</v>
      </c>
      <c r="F23" s="69"/>
      <c r="G23" s="70"/>
      <c r="H23" s="69"/>
      <c r="I23" s="70"/>
      <c r="J23" s="69"/>
      <c r="K23" s="71"/>
      <c r="L23" s="69"/>
      <c r="M23" s="71"/>
      <c r="N23" s="69"/>
      <c r="O23" s="71"/>
      <c r="P23" s="69"/>
      <c r="Q23" s="71"/>
      <c r="R23" s="69"/>
      <c r="S23" s="71"/>
      <c r="T23" s="69"/>
      <c r="U23" s="71"/>
      <c r="V23" s="69"/>
      <c r="W23" s="71"/>
      <c r="X23" s="69"/>
      <c r="Y23" s="71"/>
      <c r="Z23" s="69"/>
      <c r="AA23" s="71"/>
      <c r="AB23" s="69"/>
      <c r="AC23" s="71"/>
      <c r="AD23" s="69"/>
      <c r="AE23" s="71"/>
      <c r="AF23" s="69"/>
      <c r="AG23" s="71"/>
      <c r="AH23" s="69"/>
      <c r="AI23" s="71"/>
      <c r="AJ23" s="69"/>
      <c r="AK23" s="71"/>
      <c r="AL23" s="72"/>
      <c r="AM23" s="73"/>
      <c r="AN23" s="74"/>
      <c r="AO23" s="75"/>
      <c r="AP23" s="75"/>
      <c r="AQ23" s="70"/>
      <c r="AR23" s="76"/>
      <c r="AS23" s="70"/>
      <c r="AT23" s="69"/>
      <c r="AU23" s="71"/>
      <c r="AV23" s="70"/>
      <c r="AW23" t="str">
        <f t="shared" si="3"/>
        <v/>
      </c>
      <c r="CA23" s="29" t="str">
        <f t="shared" ref="CA23:CA26" si="23">IF(AND($C23&gt;0,AN23="")," * No olvide digitar la variable Beneficiarios. Digite Cero si no tiene.",IF(AN23&gt;$C23," * La variable Beneficiarios No puede ser mayor al Total Ambos Sexos.",""))</f>
        <v/>
      </c>
      <c r="CB23" s="29" t="str">
        <f t="shared" ref="CB23:CB26" si="24">IF(AND($C23&gt;0,AO23="")," * No olvide digitar la variable Niños, Niñas, adolescentes y Jóvenes SENAME. Digite Cero si no tiene.",IF(AO23&gt;$C23," * La variable Niños, Niñas, adolescentes y Jóvenes SENAME No puede ser mayor al Total Ambos Sexos.",""))</f>
        <v/>
      </c>
      <c r="CC23" s="29" t="str">
        <f t="shared" ref="CC23:CC26" si="25">IF(AND($C23&gt;0,AP23="")," * No olvide digitar la variable Niños, Niñas, adolescentes y Jóvenes Mejor Niñez. Digite Cero si no tiene.",IF(AP23&gt;$C23," * La variable Niños, Niñas, adolescentes y Jóvenes Mejor Niñez No puede ser mayor al Total Ambos Sexos.",""))</f>
        <v/>
      </c>
      <c r="CD23" s="29" t="str">
        <f t="shared" ref="CD23:CD26" si="26">IF(AND($C23&gt;0,AQ23="")," * No olvide digitar la variable Pueblos originarios. Digite Cero si no tiene.",IF(AQ23&gt;$C23," * La variable Pueblos Originarios No puede ser mayor al Total Ambos Sexos.",""))</f>
        <v/>
      </c>
      <c r="CE23" s="29" t="str">
        <f t="shared" ref="CE23:CE26" si="27">IF(AND($C23&gt;0,AR23="")," * No olvide digitar la variable Migrantes. Digite Cero si no tiene.",IF(AR23&gt;$C23," * La variable Migrantes No puede ser mayor al Total Ambos Sexos.",""))</f>
        <v/>
      </c>
      <c r="CF23" s="29" t="str">
        <f t="shared" ref="CF23:CF26" si="28">IF(AND($C23&gt;0,AS23="")," * No olvide digitar la variable Demencia. Digite Cero si no tiene.",IF(AS23&gt;$C23," * La variable Demencia No puede ser mayor al Total Ambos Sexos.",""))</f>
        <v/>
      </c>
      <c r="CG23" s="29" t="str">
        <f t="shared" ref="CG23:CG26" si="29">IF(AND($E23&gt;0,OR(AT23=""))," * No olvide digitar la variable Trans (Masculino). Digite Cero si no tiene.",IF((AT23)&gt;$E23," * La variable Trans (Masculino) No puede ser mayor al Total Mujeres.",""))</f>
        <v/>
      </c>
      <c r="CH23" s="29" t="str">
        <f t="shared" ref="CH23:CH26" si="30">IF(AND(D23&gt;0,OR(AU23=""))," * No olvide digitar la variable Trans (Femenino). Digite Cero si no tiene.",IF((AU23)&gt;D23," * La variable Trans (Femenino) No puede ser mayor al Total Hombres.",""))</f>
        <v/>
      </c>
      <c r="CI23" s="29" t="str">
        <f t="shared" ref="CI23:CI26" si="31">IF(AND($C23&gt;0,AV23="")," * No olvide digitar la variable Cuidadores de personas con demencia. Digite Cero si no tiene.",IF(AV23&gt;$C23," * La variable Cuidadores de personas con demencia No puede ser mayor al Total Ambos Sexos.",""))</f>
        <v/>
      </c>
      <c r="CK23" s="30">
        <f>IF(AND(C23&gt;0,AN23=""),1,IF(AN23&gt;C23,1,0))</f>
        <v>0</v>
      </c>
      <c r="CL23" s="30">
        <f>IF(AND(C23&gt;0,AO23=""),1,IF(AO23&gt;C23,1,0))</f>
        <v>0</v>
      </c>
      <c r="CM23" s="30">
        <f>IF(AND(C23&gt;0,AP23=""),1,IF(AP23&gt;C23,1,0))</f>
        <v>0</v>
      </c>
      <c r="CN23" s="30">
        <f>IF(AND(C23&gt;0,AQ23=""),1,IF(AQ23&gt;C23,1,0))</f>
        <v>0</v>
      </c>
      <c r="CO23" s="30">
        <f>IF(AND(C23&gt;0,AR23=""),1,IF(AR23&gt;C23,1,0))</f>
        <v>0</v>
      </c>
      <c r="CP23" s="30">
        <f>IF(AND(C23&gt;0,AS23=""),1,IF(AS23&gt;C23,1,0))</f>
        <v>0</v>
      </c>
      <c r="CQ23" s="30">
        <f>IF(AND(E23&gt;0,OR(AT23="")),1,IF((AT23)&gt;E23,1,0))</f>
        <v>0</v>
      </c>
      <c r="CR23" s="30">
        <f>IF(AND(D23&gt;0,OR(AU23="")),1,IF((AU23)&gt;D23,1,0))</f>
        <v>0</v>
      </c>
      <c r="CS23" s="30">
        <f t="shared" si="21"/>
        <v>0</v>
      </c>
    </row>
    <row r="24" spans="1:97" ht="15" customHeight="1" x14ac:dyDescent="0.25">
      <c r="A24" s="77" t="s">
        <v>50</v>
      </c>
      <c r="B24" s="78" t="s">
        <v>39</v>
      </c>
      <c r="C24" s="79">
        <f t="shared" si="1"/>
        <v>4</v>
      </c>
      <c r="D24" s="80">
        <f t="shared" si="2"/>
        <v>2</v>
      </c>
      <c r="E24" s="81">
        <f t="shared" si="2"/>
        <v>2</v>
      </c>
      <c r="F24" s="82">
        <v>0</v>
      </c>
      <c r="G24" s="83">
        <v>0</v>
      </c>
      <c r="H24" s="82">
        <v>0</v>
      </c>
      <c r="I24" s="83">
        <v>0</v>
      </c>
      <c r="J24" s="82">
        <v>2</v>
      </c>
      <c r="K24" s="84">
        <v>1</v>
      </c>
      <c r="L24" s="82">
        <v>0</v>
      </c>
      <c r="M24" s="84">
        <v>1</v>
      </c>
      <c r="N24" s="82">
        <v>0</v>
      </c>
      <c r="O24" s="84">
        <v>0</v>
      </c>
      <c r="P24" s="82">
        <v>0</v>
      </c>
      <c r="Q24" s="84">
        <v>0</v>
      </c>
      <c r="R24" s="82">
        <v>0</v>
      </c>
      <c r="S24" s="84">
        <v>0</v>
      </c>
      <c r="T24" s="82">
        <v>0</v>
      </c>
      <c r="U24" s="84">
        <v>0</v>
      </c>
      <c r="V24" s="82">
        <v>0</v>
      </c>
      <c r="W24" s="84">
        <v>0</v>
      </c>
      <c r="X24" s="82">
        <v>0</v>
      </c>
      <c r="Y24" s="84">
        <v>0</v>
      </c>
      <c r="Z24" s="82">
        <v>0</v>
      </c>
      <c r="AA24" s="84">
        <v>0</v>
      </c>
      <c r="AB24" s="82">
        <v>0</v>
      </c>
      <c r="AC24" s="84">
        <v>0</v>
      </c>
      <c r="AD24" s="82">
        <v>0</v>
      </c>
      <c r="AE24" s="84">
        <v>0</v>
      </c>
      <c r="AF24" s="82">
        <v>0</v>
      </c>
      <c r="AG24" s="84">
        <v>0</v>
      </c>
      <c r="AH24" s="82">
        <v>0</v>
      </c>
      <c r="AI24" s="84">
        <v>0</v>
      </c>
      <c r="AJ24" s="82">
        <v>0</v>
      </c>
      <c r="AK24" s="84">
        <v>0</v>
      </c>
      <c r="AL24" s="85">
        <v>0</v>
      </c>
      <c r="AM24" s="86">
        <v>0</v>
      </c>
      <c r="AN24" s="87">
        <v>4</v>
      </c>
      <c r="AO24" s="88">
        <v>0</v>
      </c>
      <c r="AP24" s="88">
        <v>0</v>
      </c>
      <c r="AQ24" s="83">
        <v>0</v>
      </c>
      <c r="AR24" s="89">
        <v>0</v>
      </c>
      <c r="AS24" s="83">
        <v>0</v>
      </c>
      <c r="AT24" s="82">
        <v>0</v>
      </c>
      <c r="AU24" s="84">
        <v>0</v>
      </c>
      <c r="AV24" s="83">
        <v>0</v>
      </c>
      <c r="AW24" t="str">
        <f>CA24&amp;CB24&amp;CC24&amp;CD24&amp;CE24&amp;CF24&amp;CG24&amp;CH24&amp;CI24</f>
        <v/>
      </c>
      <c r="CA24" s="29" t="str">
        <f t="shared" si="23"/>
        <v/>
      </c>
      <c r="CB24" s="29" t="str">
        <f t="shared" si="24"/>
        <v/>
      </c>
      <c r="CC24" s="29" t="str">
        <f t="shared" si="25"/>
        <v/>
      </c>
      <c r="CD24" s="29" t="str">
        <f t="shared" si="26"/>
        <v/>
      </c>
      <c r="CE24" s="29" t="str">
        <f t="shared" si="27"/>
        <v/>
      </c>
      <c r="CF24" s="29" t="str">
        <f t="shared" si="28"/>
        <v/>
      </c>
      <c r="CG24" s="29" t="str">
        <f t="shared" si="29"/>
        <v/>
      </c>
      <c r="CH24" s="29" t="str">
        <f t="shared" si="30"/>
        <v/>
      </c>
      <c r="CI24" s="29" t="str">
        <f t="shared" si="31"/>
        <v/>
      </c>
      <c r="CK24" s="30">
        <f>IF(AND(C24&gt;0,AN24=""),1,IF(AN24&gt;C24,1,0))</f>
        <v>0</v>
      </c>
      <c r="CL24" s="30">
        <f>IF(AND(C24&gt;0,AO24=""),1,IF(AO24&gt;C24,1,0))</f>
        <v>0</v>
      </c>
      <c r="CM24" s="30">
        <f>IF(AND(C24&gt;0,AP24=""),1,IF(AP24&gt;C24,1,0))</f>
        <v>0</v>
      </c>
      <c r="CN24" s="30">
        <f>IF(AND(C24&gt;0,AQ24=""),1,IF(AQ24&gt;C24,1,0))</f>
        <v>0</v>
      </c>
      <c r="CO24" s="30">
        <f>IF(AND(C24&gt;0,AR24=""),1,IF(AR24&gt;C24,1,0))</f>
        <v>0</v>
      </c>
      <c r="CP24" s="30">
        <f>IF(AND(C24&gt;0,AS24=""),1,IF(AS24&gt;C24,1,0))</f>
        <v>0</v>
      </c>
      <c r="CQ24" s="30">
        <f>IF(AND(E24&gt;0,OR(AT24="")),1,IF((AT24)&gt;E24,1,0))</f>
        <v>0</v>
      </c>
      <c r="CR24" s="30">
        <f>IF(AND(D24&gt;0,OR(AU24="")),1,IF((AU24)&gt;D24,1,0))</f>
        <v>0</v>
      </c>
      <c r="CS24" s="30">
        <f t="shared" si="21"/>
        <v>0</v>
      </c>
    </row>
    <row r="25" spans="1:97" ht="15" customHeight="1" x14ac:dyDescent="0.25">
      <c r="A25" s="785" t="s">
        <v>51</v>
      </c>
      <c r="B25" s="90" t="s">
        <v>39</v>
      </c>
      <c r="C25" s="18">
        <f t="shared" si="1"/>
        <v>127</v>
      </c>
      <c r="D25" s="19">
        <f t="shared" si="2"/>
        <v>40</v>
      </c>
      <c r="E25" s="20">
        <f t="shared" si="2"/>
        <v>87</v>
      </c>
      <c r="F25" s="21">
        <v>0</v>
      </c>
      <c r="G25" s="22">
        <v>0</v>
      </c>
      <c r="H25" s="21">
        <v>0</v>
      </c>
      <c r="I25" s="22">
        <v>0</v>
      </c>
      <c r="J25" s="21">
        <v>0</v>
      </c>
      <c r="K25" s="23">
        <v>0</v>
      </c>
      <c r="L25" s="21">
        <v>0</v>
      </c>
      <c r="M25" s="23">
        <v>2</v>
      </c>
      <c r="N25" s="21">
        <v>8</v>
      </c>
      <c r="O25" s="23">
        <v>8</v>
      </c>
      <c r="P25" s="21">
        <v>8</v>
      </c>
      <c r="Q25" s="23">
        <v>5</v>
      </c>
      <c r="R25" s="21">
        <v>5</v>
      </c>
      <c r="S25" s="23">
        <v>16</v>
      </c>
      <c r="T25" s="21">
        <v>4</v>
      </c>
      <c r="U25" s="23">
        <v>11</v>
      </c>
      <c r="V25" s="21">
        <v>3</v>
      </c>
      <c r="W25" s="23">
        <v>8</v>
      </c>
      <c r="X25" s="21">
        <v>2</v>
      </c>
      <c r="Y25" s="23">
        <v>10</v>
      </c>
      <c r="Z25" s="21">
        <v>3</v>
      </c>
      <c r="AA25" s="23">
        <v>7</v>
      </c>
      <c r="AB25" s="21">
        <v>3</v>
      </c>
      <c r="AC25" s="23">
        <v>6</v>
      </c>
      <c r="AD25" s="21">
        <v>3</v>
      </c>
      <c r="AE25" s="23">
        <v>11</v>
      </c>
      <c r="AF25" s="21">
        <v>0</v>
      </c>
      <c r="AG25" s="23">
        <v>2</v>
      </c>
      <c r="AH25" s="21">
        <v>1</v>
      </c>
      <c r="AI25" s="23">
        <v>1</v>
      </c>
      <c r="AJ25" s="21">
        <v>0</v>
      </c>
      <c r="AK25" s="23">
        <v>0</v>
      </c>
      <c r="AL25" s="24">
        <v>0</v>
      </c>
      <c r="AM25" s="25">
        <v>0</v>
      </c>
      <c r="AN25" s="26">
        <v>127</v>
      </c>
      <c r="AO25" s="27">
        <v>0</v>
      </c>
      <c r="AP25" s="27">
        <v>0</v>
      </c>
      <c r="AQ25" s="22">
        <v>20</v>
      </c>
      <c r="AR25" s="28">
        <v>0</v>
      </c>
      <c r="AS25" s="22">
        <v>0</v>
      </c>
      <c r="AT25" s="21">
        <v>0</v>
      </c>
      <c r="AU25" s="23">
        <v>0</v>
      </c>
      <c r="AV25" s="22">
        <v>0</v>
      </c>
      <c r="AW25" t="str">
        <f t="shared" si="3"/>
        <v/>
      </c>
      <c r="CA25" s="29" t="str">
        <f t="shared" si="23"/>
        <v/>
      </c>
      <c r="CB25" s="29" t="str">
        <f t="shared" si="24"/>
        <v/>
      </c>
      <c r="CC25" s="29" t="str">
        <f t="shared" si="25"/>
        <v/>
      </c>
      <c r="CD25" s="29" t="str">
        <f t="shared" si="26"/>
        <v/>
      </c>
      <c r="CE25" s="29" t="str">
        <f t="shared" si="27"/>
        <v/>
      </c>
      <c r="CF25" s="29" t="str">
        <f t="shared" si="28"/>
        <v/>
      </c>
      <c r="CG25" s="29" t="str">
        <f t="shared" si="29"/>
        <v/>
      </c>
      <c r="CH25" s="29" t="str">
        <f t="shared" si="30"/>
        <v/>
      </c>
      <c r="CI25" s="29" t="str">
        <f t="shared" si="31"/>
        <v/>
      </c>
      <c r="CK25" s="30">
        <f>IF(AND(C25&gt;0,AN25=""),1,IF(AN25&gt;C25,1,0))</f>
        <v>0</v>
      </c>
      <c r="CL25" s="30">
        <f>IF(AND(C25&gt;0,AO25=""),1,IF(AO25&gt;C25,1,0))</f>
        <v>0</v>
      </c>
      <c r="CM25" s="30">
        <f>IF(AND(C25&gt;0,AP25=""),1,IF(AP25&gt;C25,1,0))</f>
        <v>0</v>
      </c>
      <c r="CN25" s="30">
        <f>IF(AND(C25&gt;0,AQ25=""),1,IF(AQ25&gt;C25,1,0))</f>
        <v>0</v>
      </c>
      <c r="CO25" s="30">
        <f>IF(AND(C25&gt;0,AR25=""),1,IF(AR25&gt;C25,1,0))</f>
        <v>0</v>
      </c>
      <c r="CP25" s="30">
        <f>IF(AND(C25&gt;0,AS25=""),1,IF(AS25&gt;C25,1,0))</f>
        <v>0</v>
      </c>
      <c r="CQ25" s="30">
        <f>IF(AND(E25&gt;0,OR(AT25="")),1,IF((AT25)&gt;E25,1,0))</f>
        <v>0</v>
      </c>
      <c r="CR25" s="30">
        <f>IF(AND(D25&gt;0,OR(AU25="")),1,IF((AU25)&gt;D25,1,0))</f>
        <v>0</v>
      </c>
      <c r="CS25" s="30">
        <f>IF(AND($C25&gt;0,AV25=""),1,IF(AV25&gt;$C25,1,0))</f>
        <v>0</v>
      </c>
    </row>
    <row r="26" spans="1:97" ht="15" customHeight="1" x14ac:dyDescent="0.25">
      <c r="A26" s="1122"/>
      <c r="B26" s="1123" t="s">
        <v>52</v>
      </c>
      <c r="C26" s="736">
        <f t="shared" si="1"/>
        <v>0</v>
      </c>
      <c r="D26" s="93">
        <f t="shared" si="2"/>
        <v>0</v>
      </c>
      <c r="E26" s="1124">
        <f t="shared" si="2"/>
        <v>0</v>
      </c>
      <c r="F26" s="95"/>
      <c r="G26" s="1125"/>
      <c r="H26" s="95"/>
      <c r="I26" s="96"/>
      <c r="J26" s="95"/>
      <c r="K26" s="96"/>
      <c r="L26" s="95"/>
      <c r="M26" s="96"/>
      <c r="N26" s="95"/>
      <c r="O26" s="97"/>
      <c r="P26" s="95"/>
      <c r="Q26" s="1125"/>
      <c r="R26" s="1126"/>
      <c r="S26" s="96"/>
      <c r="T26" s="95"/>
      <c r="U26" s="96"/>
      <c r="V26" s="95"/>
      <c r="W26" s="96"/>
      <c r="X26" s="95"/>
      <c r="Y26" s="1125"/>
      <c r="Z26" s="95"/>
      <c r="AA26" s="1125"/>
      <c r="AB26" s="95"/>
      <c r="AC26" s="96"/>
      <c r="AD26" s="95"/>
      <c r="AE26" s="1125"/>
      <c r="AF26" s="95"/>
      <c r="AG26" s="1125"/>
      <c r="AH26" s="95"/>
      <c r="AI26" s="96"/>
      <c r="AJ26" s="95"/>
      <c r="AK26" s="96"/>
      <c r="AL26" s="98"/>
      <c r="AM26" s="99"/>
      <c r="AN26" s="100"/>
      <c r="AO26" s="101"/>
      <c r="AP26" s="101"/>
      <c r="AQ26" s="97"/>
      <c r="AR26" s="102"/>
      <c r="AS26" s="97"/>
      <c r="AT26" s="95"/>
      <c r="AU26" s="96"/>
      <c r="AV26" s="97"/>
      <c r="AW26" t="str">
        <f t="shared" si="3"/>
        <v/>
      </c>
      <c r="CA26" s="29" t="str">
        <f t="shared" si="23"/>
        <v/>
      </c>
      <c r="CB26" s="29" t="str">
        <f t="shared" si="24"/>
        <v/>
      </c>
      <c r="CC26" s="29" t="str">
        <f t="shared" si="25"/>
        <v/>
      </c>
      <c r="CD26" s="29" t="str">
        <f t="shared" si="26"/>
        <v/>
      </c>
      <c r="CE26" s="29" t="str">
        <f t="shared" si="27"/>
        <v/>
      </c>
      <c r="CF26" s="29" t="str">
        <f t="shared" si="28"/>
        <v/>
      </c>
      <c r="CG26" s="29" t="str">
        <f t="shared" si="29"/>
        <v/>
      </c>
      <c r="CH26" s="29" t="str">
        <f t="shared" si="30"/>
        <v/>
      </c>
      <c r="CI26" s="29" t="str">
        <f t="shared" si="31"/>
        <v/>
      </c>
      <c r="CK26" s="30">
        <f>IF(AND(C26&gt;0,AN26=""),1,IF(AN26&gt;C26,1,0))</f>
        <v>0</v>
      </c>
      <c r="CL26" s="30">
        <f>IF(AND(C26&gt;0,AO26=""),1,IF(AO26&gt;C26,1,0))</f>
        <v>0</v>
      </c>
      <c r="CM26" s="30">
        <f>IF(AND(C26&gt;0,AP26=""),1,IF(AP26&gt;C26,1,0))</f>
        <v>0</v>
      </c>
      <c r="CN26" s="30">
        <f>IF(AND(C26&gt;0,AQ26=""),1,IF(AQ26&gt;C26,1,0))</f>
        <v>0</v>
      </c>
      <c r="CO26" s="30">
        <f>IF(AND(C26&gt;0,AR26=""),1,IF(AR26&gt;C26,1,0))</f>
        <v>0</v>
      </c>
      <c r="CP26" s="30">
        <f>IF(AND(C26&gt;0,AS26=""),1,IF(AS26&gt;C26,1,0))</f>
        <v>0</v>
      </c>
      <c r="CQ26" s="30">
        <f>IF(AND(E26&gt;0,OR(AT26="")),1,IF((AT26)&gt;E26,1,0))</f>
        <v>0</v>
      </c>
      <c r="CR26" s="30">
        <f>IF(AND(D26&gt;0,OR(AU26="")),1,IF((AU26)&gt;D26,1,0))</f>
        <v>0</v>
      </c>
      <c r="CS26" s="30">
        <f t="shared" si="21"/>
        <v>0</v>
      </c>
    </row>
    <row r="27" spans="1:97" s="11" customFormat="1" ht="18" customHeight="1" x14ac:dyDescent="0.2">
      <c r="A27" s="103" t="s">
        <v>53</v>
      </c>
      <c r="B27" s="103"/>
      <c r="C27" s="5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"/>
      <c r="P27" s="10"/>
      <c r="Q27" s="10"/>
      <c r="R27" s="10"/>
      <c r="S27" s="10"/>
      <c r="T27" s="10"/>
      <c r="U27" s="10"/>
      <c r="V27" s="104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97" ht="21.75" customHeight="1" x14ac:dyDescent="0.25">
      <c r="A28" s="772" t="s">
        <v>3</v>
      </c>
      <c r="B28" s="772" t="s">
        <v>54</v>
      </c>
      <c r="C28" s="761" t="s">
        <v>55</v>
      </c>
      <c r="D28" s="775"/>
      <c r="E28" s="761" t="s">
        <v>56</v>
      </c>
      <c r="F28" s="762"/>
      <c r="G28" s="775"/>
      <c r="H28" s="761" t="s">
        <v>15</v>
      </c>
      <c r="I28" s="775"/>
      <c r="J28" s="761" t="s">
        <v>16</v>
      </c>
      <c r="K28" s="775"/>
      <c r="L28" s="761" t="s">
        <v>17</v>
      </c>
      <c r="M28" s="775"/>
      <c r="N28" s="761" t="s">
        <v>18</v>
      </c>
      <c r="O28" s="775"/>
      <c r="P28" s="761" t="s">
        <v>19</v>
      </c>
      <c r="Q28" s="775"/>
      <c r="R28" s="767" t="s">
        <v>20</v>
      </c>
      <c r="S28" s="768"/>
      <c r="T28" s="767" t="s">
        <v>21</v>
      </c>
      <c r="U28" s="768"/>
      <c r="V28" s="767" t="s">
        <v>22</v>
      </c>
      <c r="W28" s="768"/>
      <c r="X28" s="767" t="s">
        <v>23</v>
      </c>
      <c r="Y28" s="768"/>
      <c r="Z28" s="767" t="s">
        <v>24</v>
      </c>
      <c r="AA28" s="768"/>
      <c r="AB28" s="767" t="s">
        <v>25</v>
      </c>
      <c r="AC28" s="768"/>
      <c r="AD28" s="767" t="s">
        <v>26</v>
      </c>
      <c r="AE28" s="768"/>
      <c r="AF28" s="767" t="s">
        <v>27</v>
      </c>
      <c r="AG28" s="768"/>
      <c r="AH28" s="767" t="s">
        <v>28</v>
      </c>
      <c r="AI28" s="768"/>
      <c r="AJ28" s="767" t="s">
        <v>29</v>
      </c>
      <c r="AK28" s="768"/>
      <c r="AL28" s="767" t="s">
        <v>30</v>
      </c>
      <c r="AM28" s="768"/>
      <c r="AN28" s="767" t="s">
        <v>31</v>
      </c>
      <c r="AO28" s="769"/>
      <c r="AP28" s="764" t="s">
        <v>10</v>
      </c>
      <c r="AQ28" s="776" t="s">
        <v>11</v>
      </c>
      <c r="AR28" s="776" t="s">
        <v>8</v>
      </c>
      <c r="AS28" s="776" t="s">
        <v>9</v>
      </c>
      <c r="AT28" s="776" t="s">
        <v>57</v>
      </c>
      <c r="AU28" s="757" t="s">
        <v>58</v>
      </c>
    </row>
    <row r="29" spans="1:97" ht="42" x14ac:dyDescent="0.25">
      <c r="A29" s="1112"/>
      <c r="B29" s="1112"/>
      <c r="C29" s="742" t="s">
        <v>59</v>
      </c>
      <c r="D29" s="742" t="s">
        <v>60</v>
      </c>
      <c r="E29" s="15" t="s">
        <v>34</v>
      </c>
      <c r="F29" s="106" t="s">
        <v>35</v>
      </c>
      <c r="G29" s="107" t="s">
        <v>36</v>
      </c>
      <c r="H29" s="15" t="s">
        <v>35</v>
      </c>
      <c r="I29" s="107" t="s">
        <v>36</v>
      </c>
      <c r="J29" s="15" t="s">
        <v>35</v>
      </c>
      <c r="K29" s="107" t="s">
        <v>36</v>
      </c>
      <c r="L29" s="15" t="s">
        <v>35</v>
      </c>
      <c r="M29" s="107" t="s">
        <v>36</v>
      </c>
      <c r="N29" s="15" t="s">
        <v>35</v>
      </c>
      <c r="O29" s="107" t="s">
        <v>36</v>
      </c>
      <c r="P29" s="15" t="s">
        <v>35</v>
      </c>
      <c r="Q29" s="107" t="s">
        <v>36</v>
      </c>
      <c r="R29" s="15" t="s">
        <v>35</v>
      </c>
      <c r="S29" s="107" t="s">
        <v>36</v>
      </c>
      <c r="T29" s="15" t="s">
        <v>35</v>
      </c>
      <c r="U29" s="108" t="s">
        <v>36</v>
      </c>
      <c r="V29" s="15" t="s">
        <v>35</v>
      </c>
      <c r="W29" s="107" t="s">
        <v>36</v>
      </c>
      <c r="X29" s="15" t="s">
        <v>35</v>
      </c>
      <c r="Y29" s="107" t="s">
        <v>36</v>
      </c>
      <c r="Z29" s="15" t="s">
        <v>35</v>
      </c>
      <c r="AA29" s="107" t="s">
        <v>36</v>
      </c>
      <c r="AB29" s="15" t="s">
        <v>35</v>
      </c>
      <c r="AC29" s="107" t="s">
        <v>36</v>
      </c>
      <c r="AD29" s="15" t="s">
        <v>35</v>
      </c>
      <c r="AE29" s="107" t="s">
        <v>36</v>
      </c>
      <c r="AF29" s="15" t="s">
        <v>35</v>
      </c>
      <c r="AG29" s="107" t="s">
        <v>36</v>
      </c>
      <c r="AH29" s="15" t="s">
        <v>35</v>
      </c>
      <c r="AI29" s="107" t="s">
        <v>36</v>
      </c>
      <c r="AJ29" s="15" t="s">
        <v>35</v>
      </c>
      <c r="AK29" s="107" t="s">
        <v>36</v>
      </c>
      <c r="AL29" s="15" t="s">
        <v>35</v>
      </c>
      <c r="AM29" s="107" t="s">
        <v>36</v>
      </c>
      <c r="AN29" s="15" t="s">
        <v>35</v>
      </c>
      <c r="AO29" s="109" t="s">
        <v>36</v>
      </c>
      <c r="AP29" s="766"/>
      <c r="AQ29" s="778"/>
      <c r="AR29" s="778"/>
      <c r="AS29" s="778"/>
      <c r="AT29" s="778"/>
      <c r="AU29" s="1111"/>
    </row>
    <row r="30" spans="1:97" x14ac:dyDescent="0.25">
      <c r="A30" s="90" t="s">
        <v>61</v>
      </c>
      <c r="B30" s="110">
        <f>SUM(C30:D30)</f>
        <v>0</v>
      </c>
      <c r="C30" s="22"/>
      <c r="D30" s="111"/>
      <c r="E30" s="112">
        <f>SUM(F30+G30)</f>
        <v>0</v>
      </c>
      <c r="F30" s="113">
        <f>SUM(H30+J30+L30+N30+P30+R30+T30+V30+X30+Z30+AB30+AD30+AF30+AH30+AJ30+AL30+AN30)</f>
        <v>0</v>
      </c>
      <c r="G30" s="114">
        <f>SUM(I30+K30+M30+O30+Q30+S30+U30+W30+Y30+AA30+AC30+AE30+AG30+AI30+AK30+AM30+AO30)</f>
        <v>0</v>
      </c>
      <c r="H30" s="21"/>
      <c r="I30" s="22"/>
      <c r="J30" s="21"/>
      <c r="K30" s="23"/>
      <c r="L30" s="21"/>
      <c r="M30" s="23"/>
      <c r="N30" s="21"/>
      <c r="O30" s="23"/>
      <c r="P30" s="21"/>
      <c r="Q30" s="22"/>
      <c r="R30" s="21"/>
      <c r="S30" s="22"/>
      <c r="T30" s="24"/>
      <c r="U30" s="23"/>
      <c r="V30" s="21"/>
      <c r="W30" s="23"/>
      <c r="X30" s="21"/>
      <c r="Y30" s="23"/>
      <c r="Z30" s="21"/>
      <c r="AA30" s="22"/>
      <c r="AB30" s="21"/>
      <c r="AC30" s="22"/>
      <c r="AD30" s="21"/>
      <c r="AE30" s="23"/>
      <c r="AF30" s="21"/>
      <c r="AG30" s="22"/>
      <c r="AH30" s="21"/>
      <c r="AI30" s="22"/>
      <c r="AJ30" s="21"/>
      <c r="AK30" s="23"/>
      <c r="AL30" s="21"/>
      <c r="AM30" s="23"/>
      <c r="AN30" s="24"/>
      <c r="AO30" s="25"/>
      <c r="AP30" s="26"/>
      <c r="AQ30" s="27"/>
      <c r="AR30" s="27"/>
      <c r="AS30" s="27"/>
      <c r="AT30" s="27"/>
      <c r="AU30" s="22"/>
      <c r="AV30" t="str">
        <f>CA30&amp;CB30&amp;CC30&amp;CD30&amp;CE30&amp;CF30</f>
        <v/>
      </c>
      <c r="CA30" s="29" t="str">
        <f>IF(AND($E30&gt;0,AP30=""),"  * No olvide digitar la variable Pueblos originarios. Digite Cero si no tiene.",IF(AP30&gt;E30," * La variable Pueblos originarios No puede ser mayor al Total Ambos Sexos.",""))</f>
        <v/>
      </c>
      <c r="CB30" s="29" t="str">
        <f>IF(AND($E30&gt;0,AQ30=""),"  * No olvide digitar la variable Migrantes. Digite Cero si no tiene.",IF(AQ30&gt;$E30," * La variable Migrantes No puede ser mayor al Total Ambos Sexos.",""))</f>
        <v/>
      </c>
      <c r="CC30" s="29" t="str">
        <f>IF(AND($E30&gt;0,AR30=""),"  * No olvide digitar la variable Niños, Niñas, adolescentes y jóvenes SENAME. Digite Cero si no tiene.",IF(AR30&gt;$E30," * La variable Niños, Niñas, adolescentes y jóvenes SENAME No puede ser mayor al Total Ambos Sexos.",""))</f>
        <v/>
      </c>
      <c r="CD30" s="29" t="str">
        <f>IF(AND($E30&gt;0,AS30=""),"  * No olvide digitar la variable Niños, Niñas, adolescentes y jóvenes Mejor Niñez. Digite Cero si no tiene.",IF(AS30&gt;$E30," * La variable Niños, Niñas, adolescentes y jóvenes Mejor Niñez No puede ser mayor al Total Ambos Sexos.",""))</f>
        <v/>
      </c>
      <c r="CE30" s="29" t="str">
        <f>IF(AND($E30&gt;0,AT30="")," * No olvide digitar la variable Personas con sospecha de demencia. Digite Cero si no tiene.",IF(AT30&gt;$E30," * La variable Personas con sospecha de demencia No puede ser mayor al Total Ambos Sexos.",""))</f>
        <v/>
      </c>
      <c r="CF30" s="29" t="str">
        <f>IF(AND($E30&gt;0,AU30="")," * No olvide digitar la variable Personas con diagnóstico de demencia. Digite Cero si no tiene.",IF(AU30&gt;$E30," * La variable Personas con diagnóstico de demencia No puede ser mayor al Total Ambos Sexos.",""))</f>
        <v/>
      </c>
      <c r="CK30" s="30">
        <f>IF(AND(E30&gt;0,AP30=""),1,IF(AP30&gt;E30,1,0))</f>
        <v>0</v>
      </c>
      <c r="CL30" s="30">
        <f>IF(AND(E30&gt;0,AQ30=""),1,IF(AQ30&gt;E30,1,0))</f>
        <v>0</v>
      </c>
      <c r="CM30" s="30">
        <f>IF(AND(E30&gt;0,AR30=""),1,IF(AR30&gt;E30,1,0))</f>
        <v>0</v>
      </c>
      <c r="CN30" s="30">
        <f>IF(AND(E30&gt;0,AS30=""),1,IF(AS30&gt;E30,1,0))</f>
        <v>0</v>
      </c>
      <c r="CO30" s="30">
        <f>IF(AND(E30&gt;0,AT30=""),1,IF(AT30&gt;E30,1,0))</f>
        <v>0</v>
      </c>
      <c r="CP30" s="30">
        <f>IF(AND(E30&gt;0,AU30=""),1,IF(AU30&gt;E30,1,0))</f>
        <v>0</v>
      </c>
    </row>
    <row r="31" spans="1:97" x14ac:dyDescent="0.25">
      <c r="A31" s="115" t="s">
        <v>62</v>
      </c>
      <c r="B31" s="116">
        <f>SUM(C31:D31)</f>
        <v>0</v>
      </c>
      <c r="C31" s="97"/>
      <c r="D31" s="117"/>
      <c r="E31" s="118">
        <f>SUM(F31+G31)</f>
        <v>0</v>
      </c>
      <c r="F31" s="119">
        <f>SUM(H31+J31+L31+N31+P31+R31+T31+V31+X31+Z31+AB31+AD31+AF31+AH31+AJ31+AL31+AN31)</f>
        <v>0</v>
      </c>
      <c r="G31" s="120">
        <f>SUM(I31+K31+M31+O31+Q31+S31+U31+W31+Y31+AA31+AC31+AE31+AG31+AI31+AK31+AM31+AO31)</f>
        <v>0</v>
      </c>
      <c r="H31" s="95"/>
      <c r="I31" s="97"/>
      <c r="J31" s="95"/>
      <c r="K31" s="96"/>
      <c r="L31" s="95"/>
      <c r="M31" s="96"/>
      <c r="N31" s="95"/>
      <c r="O31" s="96"/>
      <c r="P31" s="95"/>
      <c r="Q31" s="97"/>
      <c r="R31" s="95"/>
      <c r="S31" s="97"/>
      <c r="T31" s="98"/>
      <c r="U31" s="96"/>
      <c r="V31" s="95"/>
      <c r="W31" s="96"/>
      <c r="X31" s="95"/>
      <c r="Y31" s="96"/>
      <c r="Z31" s="95"/>
      <c r="AA31" s="97"/>
      <c r="AB31" s="95"/>
      <c r="AC31" s="97"/>
      <c r="AD31" s="95"/>
      <c r="AE31" s="96"/>
      <c r="AF31" s="95"/>
      <c r="AG31" s="97"/>
      <c r="AH31" s="95"/>
      <c r="AI31" s="97"/>
      <c r="AJ31" s="95"/>
      <c r="AK31" s="96"/>
      <c r="AL31" s="95"/>
      <c r="AM31" s="96"/>
      <c r="AN31" s="98"/>
      <c r="AO31" s="99"/>
      <c r="AP31" s="100"/>
      <c r="AQ31" s="101"/>
      <c r="AR31" s="101"/>
      <c r="AS31" s="101"/>
      <c r="AT31" s="101"/>
      <c r="AU31" s="97"/>
      <c r="AV31" t="str">
        <f>CA31&amp;CB31&amp;CC31&amp;CD31&amp;CE31&amp;CF31</f>
        <v/>
      </c>
      <c r="CA31" s="29" t="str">
        <f>IF(AND($E31&gt;0,AP31=""),"  * No olvide digitar la variable Pueblos originarios. Digite Cero si no tiene.",IF(AP31&gt;E31," * La variable Pueblos originarios No puede ser mayor al Total Ambos Sexos.",""))</f>
        <v/>
      </c>
      <c r="CB31" s="29" t="str">
        <f>IF(AND($E31&gt;0,AQ31=""),"  * No olvide digitar la variable Migrantes. Digite Cero si no tiene.",IF(AQ31&gt;$E31," * La variable Migrantes No puede ser mayor al Total Ambos Sexos.",""))</f>
        <v/>
      </c>
      <c r="CC31" s="29" t="str">
        <f>IF(AND($E31&gt;0,AR31=""),"  * No olvide digitar la variable Niños, Niñas, adolescentes y jóvenes SENAME. Digite Cero si no tiene.",IF(AR31&gt;$E31," * La variable Niños, Niñas, adolescentes y jóvenes SENAME No puede ser mayor al Total Ambos Sexos.",""))</f>
        <v/>
      </c>
      <c r="CD31" s="29" t="str">
        <f>IF(AND($E31&gt;0,AS31=""),"  * No olvide digitar la variable Niños, Niñas, adolescentes y jóvenes Mejor Niñez. Digite Cero si no tiene.",IF(AS31&gt;$E31," * La variable Niños, Niñas, adolescentes y jóvenes Mejor Niñez No puede ser mayor al Total Ambos Sexos.",""))</f>
        <v/>
      </c>
      <c r="CE31" s="29" t="str">
        <f>IF(AND($E31&gt;0,AT31="")," * No olvide digitar la variable Personas con sospecha de demencia. Digite Cero si no tiene.",IF(AT31&gt;$E31," * La variable Personas con sospecha de demencia No puede ser mayor al Total Ambos Sexos.",""))</f>
        <v/>
      </c>
      <c r="CF31" s="29" t="str">
        <f>IF(AND($E31&gt;0,AU31="")," * No olvide digitar la variable Personas con diagnóstico de demencia. Digite Cero si no tiene.",IF(AU31&gt;$E31," * La variable Personas con diagnóstico de demencia No puede ser mayor al Total Ambos Sexos.",""))</f>
        <v/>
      </c>
      <c r="CK31" s="30">
        <f>IF(AND(E31&gt;0,AP31=""),1,IF(AP31&gt;E31,1,0))</f>
        <v>0</v>
      </c>
      <c r="CL31" s="30">
        <f>IF(AND(E31&gt;0,AQ31=""),1,IF(AQ31&gt;E31,1,0))</f>
        <v>0</v>
      </c>
      <c r="CM31" s="30">
        <f>IF(AND(E31&gt;0,AR31=""),1,IF(AR31&gt;E31,1,0))</f>
        <v>0</v>
      </c>
      <c r="CN31" s="30">
        <f>IF(AND(E31&gt;0,AS31=""),1,IF(AS31&gt;E31,1,0))</f>
        <v>0</v>
      </c>
      <c r="CO31" s="30">
        <f>IF(AND(E31&gt;0,AT31=""),1,IF(AT31&gt;E31,1,0))</f>
        <v>0</v>
      </c>
      <c r="CP31" s="30">
        <f>IF(AND(E31&gt;0,AU31=""),1,IF(AU31&gt;E31,1,0))</f>
        <v>0</v>
      </c>
    </row>
    <row r="32" spans="1:97" s="124" customFormat="1" ht="15" customHeight="1" x14ac:dyDescent="0.15">
      <c r="A32" s="121" t="s">
        <v>48</v>
      </c>
      <c r="B32" s="122">
        <f t="shared" ref="B32:H32" si="32">SUM(B30:B31)</f>
        <v>0</v>
      </c>
      <c r="C32" s="60">
        <f t="shared" si="32"/>
        <v>0</v>
      </c>
      <c r="D32" s="122">
        <f t="shared" si="32"/>
        <v>0</v>
      </c>
      <c r="E32" s="66">
        <f t="shared" si="32"/>
        <v>0</v>
      </c>
      <c r="F32" s="66">
        <f t="shared" si="32"/>
        <v>0</v>
      </c>
      <c r="G32" s="66">
        <f t="shared" si="32"/>
        <v>0</v>
      </c>
      <c r="H32" s="59">
        <f t="shared" si="32"/>
        <v>0</v>
      </c>
      <c r="I32" s="66">
        <f t="shared" ref="I32:AU32" si="33">SUM(I30:I31)</f>
        <v>0</v>
      </c>
      <c r="J32" s="59">
        <f t="shared" si="33"/>
        <v>0</v>
      </c>
      <c r="K32" s="66">
        <f t="shared" si="33"/>
        <v>0</v>
      </c>
      <c r="L32" s="59">
        <f t="shared" si="33"/>
        <v>0</v>
      </c>
      <c r="M32" s="66">
        <f t="shared" si="33"/>
        <v>0</v>
      </c>
      <c r="N32" s="59">
        <f t="shared" si="33"/>
        <v>0</v>
      </c>
      <c r="O32" s="66">
        <f t="shared" si="33"/>
        <v>0</v>
      </c>
      <c r="P32" s="59">
        <f t="shared" si="33"/>
        <v>0</v>
      </c>
      <c r="Q32" s="66">
        <f t="shared" si="33"/>
        <v>0</v>
      </c>
      <c r="R32" s="59">
        <f t="shared" si="33"/>
        <v>0</v>
      </c>
      <c r="S32" s="66">
        <f t="shared" si="33"/>
        <v>0</v>
      </c>
      <c r="T32" s="59">
        <f t="shared" si="33"/>
        <v>0</v>
      </c>
      <c r="U32" s="66">
        <f t="shared" si="33"/>
        <v>0</v>
      </c>
      <c r="V32" s="59">
        <f t="shared" si="33"/>
        <v>0</v>
      </c>
      <c r="W32" s="66">
        <f t="shared" si="33"/>
        <v>0</v>
      </c>
      <c r="X32" s="59">
        <f t="shared" si="33"/>
        <v>0</v>
      </c>
      <c r="Y32" s="66">
        <f t="shared" si="33"/>
        <v>0</v>
      </c>
      <c r="Z32" s="59">
        <f t="shared" si="33"/>
        <v>0</v>
      </c>
      <c r="AA32" s="66">
        <f t="shared" si="33"/>
        <v>0</v>
      </c>
      <c r="AB32" s="59">
        <f t="shared" si="33"/>
        <v>0</v>
      </c>
      <c r="AC32" s="66">
        <f t="shared" si="33"/>
        <v>0</v>
      </c>
      <c r="AD32" s="59">
        <f t="shared" si="33"/>
        <v>0</v>
      </c>
      <c r="AE32" s="66">
        <f t="shared" si="33"/>
        <v>0</v>
      </c>
      <c r="AF32" s="59">
        <f t="shared" si="33"/>
        <v>0</v>
      </c>
      <c r="AG32" s="66">
        <f t="shared" si="33"/>
        <v>0</v>
      </c>
      <c r="AH32" s="59">
        <f t="shared" si="33"/>
        <v>0</v>
      </c>
      <c r="AI32" s="66">
        <f t="shared" si="33"/>
        <v>0</v>
      </c>
      <c r="AJ32" s="59">
        <f t="shared" si="33"/>
        <v>0</v>
      </c>
      <c r="AK32" s="66">
        <f t="shared" si="33"/>
        <v>0</v>
      </c>
      <c r="AL32" s="59">
        <f t="shared" si="33"/>
        <v>0</v>
      </c>
      <c r="AM32" s="66">
        <f t="shared" si="33"/>
        <v>0</v>
      </c>
      <c r="AN32" s="59">
        <f t="shared" si="33"/>
        <v>0</v>
      </c>
      <c r="AO32" s="123">
        <f t="shared" si="33"/>
        <v>0</v>
      </c>
      <c r="AP32" s="64">
        <f t="shared" si="33"/>
        <v>0</v>
      </c>
      <c r="AQ32" s="65">
        <f t="shared" si="33"/>
        <v>0</v>
      </c>
      <c r="AR32" s="65">
        <f t="shared" si="33"/>
        <v>0</v>
      </c>
      <c r="AS32" s="65">
        <f t="shared" si="33"/>
        <v>0</v>
      </c>
      <c r="AT32" s="65">
        <f t="shared" si="33"/>
        <v>0</v>
      </c>
      <c r="AU32" s="60">
        <f t="shared" si="33"/>
        <v>0</v>
      </c>
    </row>
    <row r="33" spans="1:42" s="11" customFormat="1" ht="18" customHeight="1" x14ac:dyDescent="0.2">
      <c r="A33" s="103" t="s">
        <v>63</v>
      </c>
      <c r="B33" s="103"/>
      <c r="C33" s="5"/>
      <c r="D33" s="103"/>
      <c r="E33" s="103"/>
      <c r="F33" s="103"/>
      <c r="G33" s="103"/>
      <c r="H33" s="103"/>
      <c r="I33" s="103"/>
      <c r="J33" s="103"/>
      <c r="K33" s="103"/>
      <c r="L33" s="103"/>
      <c r="M33" s="103"/>
    </row>
    <row r="34" spans="1:42" ht="24" customHeight="1" x14ac:dyDescent="0.25">
      <c r="A34" s="772" t="s">
        <v>3</v>
      </c>
      <c r="B34" s="772" t="s">
        <v>64</v>
      </c>
      <c r="C34" s="761" t="s">
        <v>65</v>
      </c>
      <c r="D34" s="775"/>
      <c r="E34" s="761" t="s">
        <v>56</v>
      </c>
      <c r="F34" s="762"/>
      <c r="G34" s="775"/>
      <c r="H34" s="790" t="s">
        <v>66</v>
      </c>
      <c r="I34" s="791"/>
      <c r="J34" s="791"/>
      <c r="K34" s="791"/>
      <c r="L34" s="791"/>
      <c r="M34" s="792"/>
    </row>
    <row r="35" spans="1:42" ht="42" x14ac:dyDescent="0.25">
      <c r="A35" s="1112"/>
      <c r="B35" s="1112"/>
      <c r="C35" s="15" t="s">
        <v>59</v>
      </c>
      <c r="D35" s="734" t="s">
        <v>67</v>
      </c>
      <c r="E35" s="15" t="s">
        <v>34</v>
      </c>
      <c r="F35" s="106" t="s">
        <v>35</v>
      </c>
      <c r="G35" s="126" t="s">
        <v>36</v>
      </c>
      <c r="H35" s="127" t="s">
        <v>68</v>
      </c>
      <c r="I35" s="128" t="s">
        <v>69</v>
      </c>
      <c r="J35" s="128" t="s">
        <v>70</v>
      </c>
      <c r="K35" s="128" t="s">
        <v>71</v>
      </c>
      <c r="L35" s="128" t="s">
        <v>72</v>
      </c>
      <c r="M35" s="129" t="s">
        <v>73</v>
      </c>
    </row>
    <row r="36" spans="1:42" ht="15" customHeight="1" x14ac:dyDescent="0.25">
      <c r="A36" s="90" t="s">
        <v>61</v>
      </c>
      <c r="B36" s="110">
        <f>SUM(C36:D36)</f>
        <v>2</v>
      </c>
      <c r="C36" s="21"/>
      <c r="D36" s="22">
        <v>2</v>
      </c>
      <c r="E36" s="130">
        <f>SUM(F36:G36)</f>
        <v>9</v>
      </c>
      <c r="F36" s="28">
        <v>2</v>
      </c>
      <c r="G36" s="22">
        <v>7</v>
      </c>
      <c r="H36" s="21"/>
      <c r="I36" s="27"/>
      <c r="J36" s="27"/>
      <c r="K36" s="27">
        <v>2</v>
      </c>
      <c r="L36" s="27"/>
      <c r="M36" s="23"/>
    </row>
    <row r="37" spans="1:42" ht="15" customHeight="1" x14ac:dyDescent="0.25">
      <c r="A37" s="735" t="s">
        <v>62</v>
      </c>
      <c r="B37" s="1127">
        <f>SUM(C37:D37)</f>
        <v>0</v>
      </c>
      <c r="C37" s="1128"/>
      <c r="D37" s="1125"/>
      <c r="E37" s="1129">
        <f>SUM(F37:G37)</f>
        <v>0</v>
      </c>
      <c r="F37" s="1130"/>
      <c r="G37" s="1125"/>
      <c r="H37" s="1128"/>
      <c r="I37" s="134"/>
      <c r="J37" s="134"/>
      <c r="K37" s="134"/>
      <c r="L37" s="134"/>
      <c r="M37" s="135"/>
    </row>
    <row r="38" spans="1:42" ht="15" customHeight="1" x14ac:dyDescent="0.25">
      <c r="A38" s="121" t="s">
        <v>48</v>
      </c>
      <c r="B38" s="122">
        <f t="shared" ref="B38:M38" si="34">SUM(B36:B37)</f>
        <v>2</v>
      </c>
      <c r="C38" s="136">
        <f t="shared" si="34"/>
        <v>0</v>
      </c>
      <c r="D38" s="137">
        <f t="shared" si="34"/>
        <v>2</v>
      </c>
      <c r="E38" s="136">
        <f t="shared" si="34"/>
        <v>9</v>
      </c>
      <c r="F38" s="138">
        <f t="shared" si="34"/>
        <v>2</v>
      </c>
      <c r="G38" s="138">
        <f t="shared" si="34"/>
        <v>7</v>
      </c>
      <c r="H38" s="136">
        <f t="shared" si="34"/>
        <v>0</v>
      </c>
      <c r="I38" s="139">
        <f t="shared" si="34"/>
        <v>0</v>
      </c>
      <c r="J38" s="139">
        <f t="shared" si="34"/>
        <v>0</v>
      </c>
      <c r="K38" s="139">
        <f t="shared" si="34"/>
        <v>2</v>
      </c>
      <c r="L38" s="139">
        <f t="shared" si="34"/>
        <v>0</v>
      </c>
      <c r="M38" s="140">
        <f t="shared" si="34"/>
        <v>0</v>
      </c>
    </row>
    <row r="39" spans="1:42" s="11" customFormat="1" ht="18" customHeight="1" x14ac:dyDescent="0.2">
      <c r="A39" s="141" t="s">
        <v>74</v>
      </c>
      <c r="B39" s="6"/>
      <c r="C39" s="6"/>
    </row>
    <row r="40" spans="1:42" x14ac:dyDescent="0.25">
      <c r="A40" s="142" t="s">
        <v>3</v>
      </c>
      <c r="B40" s="143" t="s">
        <v>4</v>
      </c>
      <c r="C40" s="143" t="s">
        <v>5</v>
      </c>
    </row>
    <row r="41" spans="1:42" x14ac:dyDescent="0.25">
      <c r="A41" s="785" t="s">
        <v>75</v>
      </c>
      <c r="B41" s="78" t="s">
        <v>52</v>
      </c>
      <c r="C41" s="144"/>
    </row>
    <row r="42" spans="1:42" x14ac:dyDescent="0.25">
      <c r="A42" s="1122"/>
      <c r="B42" s="145" t="s">
        <v>39</v>
      </c>
      <c r="C42" s="146"/>
    </row>
    <row r="43" spans="1:42" x14ac:dyDescent="0.25">
      <c r="A43" s="785" t="s">
        <v>76</v>
      </c>
      <c r="B43" s="78" t="s">
        <v>52</v>
      </c>
      <c r="C43" s="144"/>
    </row>
    <row r="44" spans="1:42" x14ac:dyDescent="0.25">
      <c r="A44" s="1122"/>
      <c r="B44" s="147" t="s">
        <v>39</v>
      </c>
      <c r="C44" s="117"/>
    </row>
    <row r="45" spans="1:42" s="11" customFormat="1" ht="18" customHeight="1" x14ac:dyDescent="0.2">
      <c r="A45" s="103" t="s">
        <v>77</v>
      </c>
      <c r="B45" s="148"/>
      <c r="C45" s="148"/>
      <c r="D45" s="1131"/>
      <c r="E45" s="1131"/>
      <c r="F45" s="1131"/>
      <c r="G45" s="1131"/>
      <c r="H45" s="1131"/>
      <c r="I45" s="1131"/>
      <c r="J45" s="1131"/>
      <c r="K45" s="1131"/>
      <c r="L45" s="1132"/>
      <c r="M45" s="1133"/>
      <c r="N45" s="1134"/>
      <c r="O45" s="660"/>
      <c r="P45" s="660"/>
      <c r="Q45" s="660"/>
      <c r="R45" s="660"/>
      <c r="S45" s="660"/>
      <c r="T45" s="660"/>
      <c r="U45" s="660"/>
      <c r="V45" s="1135"/>
      <c r="W45" s="660"/>
      <c r="X45" s="660"/>
      <c r="Y45" s="660"/>
      <c r="Z45" s="660"/>
      <c r="AA45" s="660"/>
      <c r="AB45" s="660"/>
      <c r="AC45" s="660"/>
      <c r="AD45" s="660"/>
      <c r="AE45" s="660"/>
      <c r="AF45" s="660"/>
      <c r="AG45" s="660"/>
      <c r="AH45" s="660"/>
      <c r="AI45" s="660"/>
      <c r="AJ45" s="660"/>
      <c r="AK45" s="660"/>
      <c r="AL45" s="660"/>
      <c r="AM45" s="660"/>
      <c r="AN45" s="155"/>
      <c r="AO45" s="156"/>
      <c r="AP45" s="156"/>
    </row>
    <row r="46" spans="1:42" ht="15" customHeight="1" x14ac:dyDescent="0.25">
      <c r="A46" s="793" t="s">
        <v>78</v>
      </c>
      <c r="B46" s="794"/>
      <c r="C46" s="799" t="s">
        <v>5</v>
      </c>
      <c r="D46" s="800"/>
      <c r="E46" s="801"/>
      <c r="F46" s="761" t="s">
        <v>6</v>
      </c>
      <c r="G46" s="762"/>
      <c r="H46" s="762"/>
      <c r="I46" s="762"/>
      <c r="J46" s="762"/>
      <c r="K46" s="762"/>
      <c r="L46" s="762"/>
      <c r="M46" s="762"/>
      <c r="N46" s="762"/>
      <c r="O46" s="762"/>
      <c r="P46" s="762"/>
      <c r="Q46" s="762"/>
      <c r="R46" s="762"/>
      <c r="S46" s="762"/>
      <c r="T46" s="762"/>
      <c r="U46" s="762"/>
      <c r="V46" s="762"/>
      <c r="W46" s="762"/>
      <c r="X46" s="762"/>
      <c r="Y46" s="762"/>
      <c r="Z46" s="762"/>
      <c r="AA46" s="762"/>
      <c r="AB46" s="762"/>
      <c r="AC46" s="762"/>
      <c r="AD46" s="762"/>
      <c r="AE46" s="762"/>
      <c r="AF46" s="762"/>
      <c r="AG46" s="762"/>
      <c r="AH46" s="762"/>
      <c r="AI46" s="762"/>
      <c r="AJ46" s="762"/>
      <c r="AK46" s="763"/>
      <c r="AL46" s="764" t="s">
        <v>7</v>
      </c>
      <c r="AM46" s="776" t="s">
        <v>10</v>
      </c>
      <c r="AN46" s="757" t="s">
        <v>11</v>
      </c>
    </row>
    <row r="47" spans="1:42" x14ac:dyDescent="0.25">
      <c r="A47" s="795"/>
      <c r="B47" s="796"/>
      <c r="C47" s="1136"/>
      <c r="D47" s="1137"/>
      <c r="E47" s="1138"/>
      <c r="F47" s="761" t="s">
        <v>16</v>
      </c>
      <c r="G47" s="775"/>
      <c r="H47" s="761" t="s">
        <v>17</v>
      </c>
      <c r="I47" s="775"/>
      <c r="J47" s="761" t="s">
        <v>18</v>
      </c>
      <c r="K47" s="775"/>
      <c r="L47" s="761" t="s">
        <v>19</v>
      </c>
      <c r="M47" s="775"/>
      <c r="N47" s="767" t="s">
        <v>20</v>
      </c>
      <c r="O47" s="768"/>
      <c r="P47" s="767" t="s">
        <v>21</v>
      </c>
      <c r="Q47" s="768"/>
      <c r="R47" s="767" t="s">
        <v>22</v>
      </c>
      <c r="S47" s="768"/>
      <c r="T47" s="767" t="s">
        <v>23</v>
      </c>
      <c r="U47" s="768"/>
      <c r="V47" s="767" t="s">
        <v>24</v>
      </c>
      <c r="W47" s="768"/>
      <c r="X47" s="767" t="s">
        <v>25</v>
      </c>
      <c r="Y47" s="768"/>
      <c r="Z47" s="767" t="s">
        <v>26</v>
      </c>
      <c r="AA47" s="768"/>
      <c r="AB47" s="767" t="s">
        <v>27</v>
      </c>
      <c r="AC47" s="768"/>
      <c r="AD47" s="767" t="s">
        <v>28</v>
      </c>
      <c r="AE47" s="768"/>
      <c r="AF47" s="767" t="s">
        <v>29</v>
      </c>
      <c r="AG47" s="768"/>
      <c r="AH47" s="767" t="s">
        <v>30</v>
      </c>
      <c r="AI47" s="768"/>
      <c r="AJ47" s="767" t="s">
        <v>31</v>
      </c>
      <c r="AK47" s="769"/>
      <c r="AL47" s="765"/>
      <c r="AM47" s="777"/>
      <c r="AN47" s="779"/>
    </row>
    <row r="48" spans="1:42" x14ac:dyDescent="0.25">
      <c r="A48" s="1139"/>
      <c r="B48" s="1140"/>
      <c r="C48" s="157" t="s">
        <v>34</v>
      </c>
      <c r="D48" s="158" t="s">
        <v>35</v>
      </c>
      <c r="E48" s="1141" t="s">
        <v>36</v>
      </c>
      <c r="F48" s="15" t="s">
        <v>35</v>
      </c>
      <c r="G48" s="107" t="s">
        <v>36</v>
      </c>
      <c r="H48" s="15" t="s">
        <v>35</v>
      </c>
      <c r="I48" s="107" t="s">
        <v>36</v>
      </c>
      <c r="J48" s="15" t="s">
        <v>35</v>
      </c>
      <c r="K48" s="107" t="s">
        <v>36</v>
      </c>
      <c r="L48" s="15" t="s">
        <v>35</v>
      </c>
      <c r="M48" s="107" t="s">
        <v>36</v>
      </c>
      <c r="N48" s="15" t="s">
        <v>35</v>
      </c>
      <c r="O48" s="107" t="s">
        <v>36</v>
      </c>
      <c r="P48" s="15" t="s">
        <v>35</v>
      </c>
      <c r="Q48" s="107" t="s">
        <v>36</v>
      </c>
      <c r="R48" s="15" t="s">
        <v>35</v>
      </c>
      <c r="S48" s="107" t="s">
        <v>36</v>
      </c>
      <c r="T48" s="15" t="s">
        <v>35</v>
      </c>
      <c r="U48" s="107" t="s">
        <v>36</v>
      </c>
      <c r="V48" s="15" t="s">
        <v>35</v>
      </c>
      <c r="W48" s="107" t="s">
        <v>36</v>
      </c>
      <c r="X48" s="15" t="s">
        <v>35</v>
      </c>
      <c r="Y48" s="107" t="s">
        <v>36</v>
      </c>
      <c r="Z48" s="15" t="s">
        <v>35</v>
      </c>
      <c r="AA48" s="107" t="s">
        <v>36</v>
      </c>
      <c r="AB48" s="15" t="s">
        <v>35</v>
      </c>
      <c r="AC48" s="107" t="s">
        <v>36</v>
      </c>
      <c r="AD48" s="15" t="s">
        <v>35</v>
      </c>
      <c r="AE48" s="107" t="s">
        <v>36</v>
      </c>
      <c r="AF48" s="15" t="s">
        <v>35</v>
      </c>
      <c r="AG48" s="107" t="s">
        <v>36</v>
      </c>
      <c r="AH48" s="15" t="s">
        <v>35</v>
      </c>
      <c r="AI48" s="107" t="s">
        <v>36</v>
      </c>
      <c r="AJ48" s="160" t="s">
        <v>35</v>
      </c>
      <c r="AK48" s="109" t="s">
        <v>36</v>
      </c>
      <c r="AL48" s="766"/>
      <c r="AM48" s="778"/>
      <c r="AN48" s="1111"/>
    </row>
    <row r="49" spans="1:91" x14ac:dyDescent="0.25">
      <c r="A49" s="161" t="s">
        <v>79</v>
      </c>
      <c r="B49" s="161" t="s">
        <v>80</v>
      </c>
      <c r="C49" s="18">
        <f>SUM(D49+E49)</f>
        <v>0</v>
      </c>
      <c r="D49" s="19">
        <f>SUM(F49+H49+J49+L49+N49+P49+R49+T49+V49+X49+Z49+AB49+AD49+AF49+AH49+AJ49)</f>
        <v>0</v>
      </c>
      <c r="E49" s="20">
        <f>SUM(G49+I49+K49+M49+O49+Q49+S49+U49+W49+Y49+AA49+AC49+AE49+AG49+AI49+AK49)</f>
        <v>0</v>
      </c>
      <c r="F49" s="21"/>
      <c r="G49" s="28"/>
      <c r="H49" s="21"/>
      <c r="I49" s="28"/>
      <c r="J49" s="21"/>
      <c r="K49" s="23"/>
      <c r="L49" s="21"/>
      <c r="M49" s="23"/>
      <c r="N49" s="24"/>
      <c r="O49" s="23"/>
      <c r="P49" s="24"/>
      <c r="Q49" s="23"/>
      <c r="R49" s="24"/>
      <c r="S49" s="23"/>
      <c r="T49" s="24"/>
      <c r="U49" s="23"/>
      <c r="V49" s="24"/>
      <c r="W49" s="23"/>
      <c r="X49" s="24"/>
      <c r="Y49" s="23"/>
      <c r="Z49" s="24"/>
      <c r="AA49" s="23"/>
      <c r="AB49" s="24"/>
      <c r="AC49" s="23"/>
      <c r="AD49" s="24"/>
      <c r="AE49" s="23"/>
      <c r="AF49" s="24"/>
      <c r="AG49" s="23"/>
      <c r="AH49" s="24"/>
      <c r="AI49" s="23"/>
      <c r="AJ49" s="162"/>
      <c r="AK49" s="25"/>
      <c r="AL49" s="163"/>
      <c r="AM49" s="164"/>
      <c r="AN49" s="165"/>
      <c r="AO49" t="str">
        <f>CA49&amp;CB49&amp;CC49&amp;CD49</f>
        <v/>
      </c>
      <c r="CA49" s="29" t="str">
        <f>IF(AND($C49&gt;0,AL49="")," * No olvide digitar la variable Beneficiarios. Digite Cero si no tiene.",IF(AL49&gt;$C49,"  * La variable Beneficiarios No puede ser mayor al Total Ambos Sexos.",""))</f>
        <v/>
      </c>
      <c r="CB49" s="29" t="str">
        <f>IF(AND($C49&gt;0,AM49=""),"  * No olvide digitar la variable Pueblos originarios. Digite Cero si no tiene.",IF(AM49&gt;$C49,"  * La variable Pueblos originarios No puede ser mayor al Total Ambos Sexos.",""))</f>
        <v/>
      </c>
      <c r="CC49" s="29" t="str">
        <f>IF(AND($C49&gt;0,AN49="")," * No olvide digitar la variable Migrantes. Digite Cero si no tiene.",IF(AN49&gt;$C49,"  * La variable Migrantes No puede ser mayor al Total Ambos Sexos.",""))</f>
        <v/>
      </c>
      <c r="CK49" s="30">
        <f>IF(AND(C49&gt;0,AL49=""),1,IF(AL49&gt;C49,1,0))</f>
        <v>0</v>
      </c>
      <c r="CL49" s="30">
        <f>IF(AND(C49&gt;0,AM49=""),1,IF(AM49&gt;C49,1,0))</f>
        <v>0</v>
      </c>
      <c r="CM49" s="30">
        <f>IF(AND(C49&gt;0,AN49=""),1,IF(AN49&gt;C49,1,0))</f>
        <v>0</v>
      </c>
    </row>
    <row r="50" spans="1:91" x14ac:dyDescent="0.25">
      <c r="A50" s="1142" t="s">
        <v>81</v>
      </c>
      <c r="B50" s="1142" t="s">
        <v>80</v>
      </c>
      <c r="C50" s="736">
        <f>SUM(D50+E50)</f>
        <v>0</v>
      </c>
      <c r="D50" s="93">
        <f>SUM(F50+H50+J50+L50+N50+P50+R50+T50+V50+X50+Z50+AB50+AD50+AF50+AH50+AJ50)</f>
        <v>0</v>
      </c>
      <c r="E50" s="738">
        <f>SUM(G50+I50+K50+M50+O50+Q50+S50+U50+W50+Y50+AA50+AC50+AE50+AG50+AI50+AK50)</f>
        <v>0</v>
      </c>
      <c r="F50" s="1128"/>
      <c r="G50" s="1130"/>
      <c r="H50" s="1128"/>
      <c r="I50" s="1130"/>
      <c r="J50" s="1128"/>
      <c r="K50" s="135"/>
      <c r="L50" s="1128"/>
      <c r="M50" s="135"/>
      <c r="N50" s="1126"/>
      <c r="O50" s="135"/>
      <c r="P50" s="1126"/>
      <c r="Q50" s="135"/>
      <c r="R50" s="1126"/>
      <c r="S50" s="135"/>
      <c r="T50" s="1126"/>
      <c r="U50" s="135"/>
      <c r="V50" s="1126"/>
      <c r="W50" s="135"/>
      <c r="X50" s="1126"/>
      <c r="Y50" s="135"/>
      <c r="Z50" s="1126"/>
      <c r="AA50" s="135"/>
      <c r="AB50" s="1126"/>
      <c r="AC50" s="135"/>
      <c r="AD50" s="1126"/>
      <c r="AE50" s="135"/>
      <c r="AF50" s="1126"/>
      <c r="AG50" s="135"/>
      <c r="AH50" s="1126"/>
      <c r="AI50" s="135"/>
      <c r="AJ50" s="1143"/>
      <c r="AK50" s="168"/>
      <c r="AL50" s="169"/>
      <c r="AM50" s="170"/>
      <c r="AN50" s="1144"/>
      <c r="AO50" t="str">
        <f>CA50&amp;CB50&amp;CC50&amp;CD50</f>
        <v/>
      </c>
      <c r="CA50" s="29" t="str">
        <f>IF(AND($C50&gt;0,AL50="")," * No olvide digitar la variable Beneficiarios. Digite Cero si no tiene.",IF(AL50&gt;$C50,"  * La variable Beneficiarios No puede ser mayor al Total Ambos Sexos.",""))</f>
        <v/>
      </c>
      <c r="CB50" s="29" t="str">
        <f>IF(AND($C50&gt;0,AM50=""),"  * No olvide digitar la variable Pueblos originarios. Digite Cero si no tiene.",IF(AM50&gt;$C50,"  * La variable Pueblos originarios No puede ser mayor al Total Ambos Sexos.",""))</f>
        <v/>
      </c>
      <c r="CC50" s="29" t="str">
        <f>IF(AND($C50&gt;0,AN50="")," * No olvide digitar la variable Migrantes. Digite Cero si no tiene.",IF(AN50&gt;$C50,"  * La variable Migrantes No puede ser mayor al Total Ambos Sexos.",""))</f>
        <v/>
      </c>
      <c r="CK50" s="30">
        <f>IF(AND(C50&gt;0,AL50=""),1,IF(AL50&gt;C50,1,0))</f>
        <v>0</v>
      </c>
      <c r="CL50" s="30">
        <f>IF(AND(C50&gt;0,AM50=""),1,IF(AM50&gt;C50,1,0))</f>
        <v>0</v>
      </c>
      <c r="CM50" s="30">
        <f>IF(AND(C50&gt;0,AN50=""),1,IF(AN50&gt;C50,1,0))</f>
        <v>0</v>
      </c>
    </row>
    <row r="51" spans="1:91" s="11" customFormat="1" ht="18" customHeight="1" x14ac:dyDescent="0.2">
      <c r="A51" s="805" t="s">
        <v>82</v>
      </c>
      <c r="B51" s="805"/>
      <c r="C51" s="805"/>
      <c r="D51" s="805"/>
      <c r="E51" s="805"/>
      <c r="F51" s="805"/>
      <c r="G51" s="805"/>
      <c r="H51" s="805"/>
      <c r="I51" s="805"/>
      <c r="J51" s="805"/>
      <c r="K51" s="805"/>
      <c r="L51" s="805"/>
      <c r="M51" s="805"/>
      <c r="N51" s="171"/>
      <c r="O51" s="172"/>
      <c r="P51" s="172"/>
      <c r="Q51" s="172"/>
      <c r="R51" s="172"/>
      <c r="S51" s="172"/>
      <c r="T51" s="172"/>
      <c r="U51" s="172"/>
      <c r="V51" s="173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4"/>
    </row>
    <row r="52" spans="1:91" ht="15" customHeight="1" x14ac:dyDescent="0.25">
      <c r="A52" s="793" t="s">
        <v>3</v>
      </c>
      <c r="B52" s="794"/>
      <c r="C52" s="800" t="s">
        <v>5</v>
      </c>
      <c r="D52" s="800"/>
      <c r="E52" s="801"/>
      <c r="F52" s="806" t="s">
        <v>6</v>
      </c>
      <c r="G52" s="807"/>
      <c r="H52" s="807"/>
      <c r="I52" s="807"/>
      <c r="J52" s="807"/>
      <c r="K52" s="807"/>
      <c r="L52" s="807"/>
      <c r="M52" s="807"/>
      <c r="N52" s="807"/>
      <c r="O52" s="807"/>
      <c r="P52" s="807"/>
      <c r="Q52" s="807"/>
      <c r="R52" s="807"/>
      <c r="S52" s="807"/>
      <c r="T52" s="807"/>
      <c r="U52" s="807"/>
      <c r="V52" s="807"/>
      <c r="W52" s="807"/>
      <c r="X52" s="807"/>
      <c r="Y52" s="807"/>
      <c r="Z52" s="807"/>
      <c r="AA52" s="807"/>
      <c r="AB52" s="807"/>
      <c r="AC52" s="807"/>
      <c r="AD52" s="807"/>
      <c r="AE52" s="807"/>
      <c r="AF52" s="807"/>
      <c r="AG52" s="807"/>
      <c r="AH52" s="807"/>
      <c r="AI52" s="807"/>
      <c r="AJ52" s="807"/>
      <c r="AK52" s="808"/>
      <c r="AL52" s="764" t="s">
        <v>10</v>
      </c>
      <c r="AM52" s="757" t="s">
        <v>11</v>
      </c>
    </row>
    <row r="53" spans="1:91" x14ac:dyDescent="0.25">
      <c r="A53" s="795"/>
      <c r="B53" s="796"/>
      <c r="C53" s="1137"/>
      <c r="D53" s="1137"/>
      <c r="E53" s="1138"/>
      <c r="F53" s="761" t="s">
        <v>16</v>
      </c>
      <c r="G53" s="775"/>
      <c r="H53" s="761" t="s">
        <v>17</v>
      </c>
      <c r="I53" s="775"/>
      <c r="J53" s="761" t="s">
        <v>18</v>
      </c>
      <c r="K53" s="775"/>
      <c r="L53" s="761" t="s">
        <v>19</v>
      </c>
      <c r="M53" s="775"/>
      <c r="N53" s="767" t="s">
        <v>20</v>
      </c>
      <c r="O53" s="768"/>
      <c r="P53" s="767" t="s">
        <v>21</v>
      </c>
      <c r="Q53" s="768"/>
      <c r="R53" s="767" t="s">
        <v>22</v>
      </c>
      <c r="S53" s="768"/>
      <c r="T53" s="767" t="s">
        <v>23</v>
      </c>
      <c r="U53" s="768"/>
      <c r="V53" s="767" t="s">
        <v>24</v>
      </c>
      <c r="W53" s="768"/>
      <c r="X53" s="767" t="s">
        <v>25</v>
      </c>
      <c r="Y53" s="768"/>
      <c r="Z53" s="767" t="s">
        <v>26</v>
      </c>
      <c r="AA53" s="768"/>
      <c r="AB53" s="767" t="s">
        <v>27</v>
      </c>
      <c r="AC53" s="768"/>
      <c r="AD53" s="767" t="s">
        <v>28</v>
      </c>
      <c r="AE53" s="768"/>
      <c r="AF53" s="767" t="s">
        <v>29</v>
      </c>
      <c r="AG53" s="768"/>
      <c r="AH53" s="767" t="s">
        <v>30</v>
      </c>
      <c r="AI53" s="768"/>
      <c r="AJ53" s="767" t="s">
        <v>31</v>
      </c>
      <c r="AK53" s="769"/>
      <c r="AL53" s="765"/>
      <c r="AM53" s="779"/>
    </row>
    <row r="54" spans="1:91" x14ac:dyDescent="0.25">
      <c r="A54" s="1139"/>
      <c r="B54" s="1140"/>
      <c r="C54" s="175" t="s">
        <v>34</v>
      </c>
      <c r="D54" s="176" t="s">
        <v>35</v>
      </c>
      <c r="E54" s="177" t="s">
        <v>36</v>
      </c>
      <c r="F54" s="12" t="s">
        <v>35</v>
      </c>
      <c r="G54" s="178" t="s">
        <v>36</v>
      </c>
      <c r="H54" s="12" t="s">
        <v>35</v>
      </c>
      <c r="I54" s="178" t="s">
        <v>36</v>
      </c>
      <c r="J54" s="12" t="s">
        <v>35</v>
      </c>
      <c r="K54" s="178" t="s">
        <v>36</v>
      </c>
      <c r="L54" s="12" t="s">
        <v>35</v>
      </c>
      <c r="M54" s="178" t="s">
        <v>36</v>
      </c>
      <c r="N54" s="12" t="s">
        <v>35</v>
      </c>
      <c r="O54" s="178" t="s">
        <v>36</v>
      </c>
      <c r="P54" s="12" t="s">
        <v>35</v>
      </c>
      <c r="Q54" s="178" t="s">
        <v>36</v>
      </c>
      <c r="R54" s="12" t="s">
        <v>35</v>
      </c>
      <c r="S54" s="178" t="s">
        <v>36</v>
      </c>
      <c r="T54" s="12" t="s">
        <v>35</v>
      </c>
      <c r="U54" s="178" t="s">
        <v>36</v>
      </c>
      <c r="V54" s="12" t="s">
        <v>35</v>
      </c>
      <c r="W54" s="178" t="s">
        <v>36</v>
      </c>
      <c r="X54" s="12" t="s">
        <v>35</v>
      </c>
      <c r="Y54" s="178" t="s">
        <v>36</v>
      </c>
      <c r="Z54" s="12" t="s">
        <v>35</v>
      </c>
      <c r="AA54" s="178" t="s">
        <v>36</v>
      </c>
      <c r="AB54" s="12" t="s">
        <v>35</v>
      </c>
      <c r="AC54" s="178" t="s">
        <v>36</v>
      </c>
      <c r="AD54" s="12" t="s">
        <v>35</v>
      </c>
      <c r="AE54" s="178" t="s">
        <v>36</v>
      </c>
      <c r="AF54" s="12" t="s">
        <v>35</v>
      </c>
      <c r="AG54" s="178" t="s">
        <v>36</v>
      </c>
      <c r="AH54" s="12" t="s">
        <v>35</v>
      </c>
      <c r="AI54" s="178" t="s">
        <v>36</v>
      </c>
      <c r="AJ54" s="179" t="s">
        <v>35</v>
      </c>
      <c r="AK54" s="180" t="s">
        <v>36</v>
      </c>
      <c r="AL54" s="766"/>
      <c r="AM54" s="1111"/>
    </row>
    <row r="55" spans="1:91" x14ac:dyDescent="0.25">
      <c r="A55" s="809" t="s">
        <v>83</v>
      </c>
      <c r="B55" s="181" t="s">
        <v>38</v>
      </c>
      <c r="C55" s="18">
        <f>SUM(D55+E55)</f>
        <v>0</v>
      </c>
      <c r="D55" s="19">
        <f t="shared" ref="D55:E60" si="35">SUM(F55+H55+J55+L55+N55+P55+R55+T55+V55+X55+Z55+AB55+AD55+AF55+AH55+AJ55)</f>
        <v>0</v>
      </c>
      <c r="E55" s="20">
        <f t="shared" si="35"/>
        <v>0</v>
      </c>
      <c r="F55" s="21"/>
      <c r="G55" s="22"/>
      <c r="H55" s="21"/>
      <c r="I55" s="23"/>
      <c r="J55" s="21"/>
      <c r="K55" s="23"/>
      <c r="L55" s="21"/>
      <c r="M55" s="23"/>
      <c r="N55" s="24"/>
      <c r="O55" s="23"/>
      <c r="P55" s="24"/>
      <c r="Q55" s="23"/>
      <c r="R55" s="24"/>
      <c r="S55" s="23"/>
      <c r="T55" s="24"/>
      <c r="U55" s="23"/>
      <c r="V55" s="24"/>
      <c r="W55" s="23"/>
      <c r="X55" s="24"/>
      <c r="Y55" s="23"/>
      <c r="Z55" s="24"/>
      <c r="AA55" s="23"/>
      <c r="AB55" s="24"/>
      <c r="AC55" s="23"/>
      <c r="AD55" s="24"/>
      <c r="AE55" s="23"/>
      <c r="AF55" s="24"/>
      <c r="AG55" s="23"/>
      <c r="AH55" s="24"/>
      <c r="AI55" s="23"/>
      <c r="AJ55" s="24"/>
      <c r="AK55" s="25"/>
      <c r="AL55" s="163"/>
      <c r="AM55" s="165"/>
      <c r="AN55" t="str">
        <f t="shared" ref="AN55:AN76" si="36">CA55&amp;CB55&amp;CC55</f>
        <v/>
      </c>
      <c r="CA55" s="29" t="str">
        <f>IF(AND($C55&gt;0,AL55="")," * No olvide digitar la variable Pueblos Originarios. Digite cero si no tiene.",IF(AL55&gt;$C55," * La variable Pueblos Originarios no puede ser mayor al Total Ambos Sexos.",""))</f>
        <v/>
      </c>
      <c r="CB55" s="29" t="str">
        <f>IF(AND($C55&gt;0,AM55="")," * No olvide digitar la variable Migrantes. Digite cero si no tiene.",IF(AM55&gt;$C55," * La variable Migrantes no puede ser mayor al Total Ambos Sexos.",""))</f>
        <v/>
      </c>
      <c r="CK55" s="30">
        <f t="shared" ref="CK55:CK76" si="37">IF(AND(C55&gt;0,AL55=""),1,IF(AL55&gt;C55,1,0))</f>
        <v>0</v>
      </c>
      <c r="CL55" s="30">
        <f t="shared" ref="CL55:CL76" si="38">IF(AND(C55&gt;0,AM55=""),1,IF(AM55&gt;C55,1,0))</f>
        <v>0</v>
      </c>
    </row>
    <row r="56" spans="1:91" x14ac:dyDescent="0.25">
      <c r="A56" s="810"/>
      <c r="B56" s="182" t="s">
        <v>52</v>
      </c>
      <c r="C56" s="32">
        <f t="shared" ref="C56:C76" si="39">SUM(D56+E56)</f>
        <v>0</v>
      </c>
      <c r="D56" s="33">
        <f t="shared" si="35"/>
        <v>0</v>
      </c>
      <c r="E56" s="34">
        <f t="shared" si="35"/>
        <v>0</v>
      </c>
      <c r="F56" s="35"/>
      <c r="G56" s="36"/>
      <c r="H56" s="35"/>
      <c r="I56" s="37"/>
      <c r="J56" s="35"/>
      <c r="K56" s="37"/>
      <c r="L56" s="35"/>
      <c r="M56" s="37"/>
      <c r="N56" s="38"/>
      <c r="O56" s="37"/>
      <c r="P56" s="38"/>
      <c r="Q56" s="37"/>
      <c r="R56" s="38"/>
      <c r="S56" s="37"/>
      <c r="T56" s="38"/>
      <c r="U56" s="37"/>
      <c r="V56" s="38"/>
      <c r="W56" s="37"/>
      <c r="X56" s="38"/>
      <c r="Y56" s="37"/>
      <c r="Z56" s="38"/>
      <c r="AA56" s="37"/>
      <c r="AB56" s="38"/>
      <c r="AC56" s="37"/>
      <c r="AD56" s="38"/>
      <c r="AE56" s="37"/>
      <c r="AF56" s="38"/>
      <c r="AG56" s="37"/>
      <c r="AH56" s="38"/>
      <c r="AI56" s="37"/>
      <c r="AJ56" s="38"/>
      <c r="AK56" s="39"/>
      <c r="AL56" s="183"/>
      <c r="AM56" s="184"/>
      <c r="AN56" t="str">
        <f t="shared" si="36"/>
        <v/>
      </c>
      <c r="CA56" s="29" t="str">
        <f t="shared" ref="CA56:CA76" si="40">IF(AND($C56&gt;0,AL56="")," * No olvide digitar la variable Pueblos Originarios. Digite cero si no tiene.",IF(AL56&gt;$C56," * La variable Pueblos Originarios no puede ser mayor al Total Ambos Sexos.",""))</f>
        <v/>
      </c>
      <c r="CB56" s="29" t="str">
        <f t="shared" ref="CB56:CB76" si="41">IF(AND($C56&gt;0,AM56="")," * No olvide digitar la variable Migrantes. Digite cero si no tiene.",IF(AM56&gt;$C56," * La variable Migrantes no puede ser mayor al Total Ambos Sexos.",""))</f>
        <v/>
      </c>
      <c r="CK56" s="30">
        <f t="shared" si="37"/>
        <v>0</v>
      </c>
      <c r="CL56" s="30">
        <f t="shared" si="38"/>
        <v>0</v>
      </c>
    </row>
    <row r="57" spans="1:91" x14ac:dyDescent="0.25">
      <c r="A57" s="810"/>
      <c r="B57" s="182" t="s">
        <v>39</v>
      </c>
      <c r="C57" s="32">
        <f t="shared" si="39"/>
        <v>0</v>
      </c>
      <c r="D57" s="33">
        <f t="shared" si="35"/>
        <v>0</v>
      </c>
      <c r="E57" s="34">
        <f t="shared" si="35"/>
        <v>0</v>
      </c>
      <c r="F57" s="35"/>
      <c r="G57" s="36"/>
      <c r="H57" s="35"/>
      <c r="I57" s="37"/>
      <c r="J57" s="35"/>
      <c r="K57" s="37"/>
      <c r="L57" s="35"/>
      <c r="M57" s="37"/>
      <c r="N57" s="38"/>
      <c r="O57" s="37"/>
      <c r="P57" s="38"/>
      <c r="Q57" s="37"/>
      <c r="R57" s="38"/>
      <c r="S57" s="37"/>
      <c r="T57" s="38"/>
      <c r="U57" s="37"/>
      <c r="V57" s="38"/>
      <c r="W57" s="37"/>
      <c r="X57" s="38"/>
      <c r="Y57" s="37"/>
      <c r="Z57" s="38"/>
      <c r="AA57" s="37"/>
      <c r="AB57" s="38"/>
      <c r="AC57" s="37"/>
      <c r="AD57" s="38"/>
      <c r="AE57" s="37"/>
      <c r="AF57" s="38"/>
      <c r="AG57" s="37"/>
      <c r="AH57" s="38"/>
      <c r="AI57" s="37"/>
      <c r="AJ57" s="38"/>
      <c r="AK57" s="39"/>
      <c r="AL57" s="183"/>
      <c r="AM57" s="184"/>
      <c r="AN57" t="str">
        <f t="shared" si="36"/>
        <v/>
      </c>
      <c r="CA57" s="29" t="str">
        <f t="shared" si="40"/>
        <v/>
      </c>
      <c r="CB57" s="29" t="str">
        <f t="shared" si="41"/>
        <v/>
      </c>
      <c r="CK57" s="30">
        <f t="shared" si="37"/>
        <v>0</v>
      </c>
      <c r="CL57" s="30">
        <f t="shared" si="38"/>
        <v>0</v>
      </c>
    </row>
    <row r="58" spans="1:91" x14ac:dyDescent="0.25">
      <c r="A58" s="810"/>
      <c r="B58" s="182" t="s">
        <v>84</v>
      </c>
      <c r="C58" s="32">
        <f t="shared" si="39"/>
        <v>0</v>
      </c>
      <c r="D58" s="33">
        <f t="shared" si="35"/>
        <v>0</v>
      </c>
      <c r="E58" s="34">
        <f t="shared" si="35"/>
        <v>0</v>
      </c>
      <c r="F58" s="35"/>
      <c r="G58" s="36"/>
      <c r="H58" s="35"/>
      <c r="I58" s="37"/>
      <c r="J58" s="35"/>
      <c r="K58" s="37"/>
      <c r="L58" s="35"/>
      <c r="M58" s="37"/>
      <c r="N58" s="38"/>
      <c r="O58" s="37"/>
      <c r="P58" s="38"/>
      <c r="Q58" s="37"/>
      <c r="R58" s="38"/>
      <c r="S58" s="37"/>
      <c r="T58" s="38"/>
      <c r="U58" s="37"/>
      <c r="V58" s="38"/>
      <c r="W58" s="37"/>
      <c r="X58" s="38"/>
      <c r="Y58" s="37"/>
      <c r="Z58" s="38"/>
      <c r="AA58" s="37"/>
      <c r="AB58" s="38"/>
      <c r="AC58" s="37"/>
      <c r="AD58" s="38"/>
      <c r="AE58" s="37"/>
      <c r="AF58" s="38"/>
      <c r="AG58" s="37"/>
      <c r="AH58" s="38"/>
      <c r="AI58" s="37"/>
      <c r="AJ58" s="38"/>
      <c r="AK58" s="39"/>
      <c r="AL58" s="183"/>
      <c r="AM58" s="184"/>
      <c r="AN58" t="str">
        <f t="shared" si="36"/>
        <v/>
      </c>
      <c r="CA58" s="29" t="str">
        <f t="shared" si="40"/>
        <v/>
      </c>
      <c r="CB58" s="29" t="str">
        <f t="shared" si="41"/>
        <v/>
      </c>
      <c r="CK58" s="30">
        <f t="shared" si="37"/>
        <v>0</v>
      </c>
      <c r="CL58" s="30">
        <f t="shared" si="38"/>
        <v>0</v>
      </c>
    </row>
    <row r="59" spans="1:91" x14ac:dyDescent="0.25">
      <c r="A59" s="810"/>
      <c r="B59" s="182" t="s">
        <v>42</v>
      </c>
      <c r="C59" s="32">
        <f t="shared" si="39"/>
        <v>0</v>
      </c>
      <c r="D59" s="33">
        <f t="shared" si="35"/>
        <v>0</v>
      </c>
      <c r="E59" s="34">
        <f t="shared" si="35"/>
        <v>0</v>
      </c>
      <c r="F59" s="35"/>
      <c r="G59" s="36"/>
      <c r="H59" s="35"/>
      <c r="I59" s="37"/>
      <c r="J59" s="35"/>
      <c r="K59" s="37"/>
      <c r="L59" s="35"/>
      <c r="M59" s="37"/>
      <c r="N59" s="38"/>
      <c r="O59" s="37"/>
      <c r="P59" s="38"/>
      <c r="Q59" s="37"/>
      <c r="R59" s="38"/>
      <c r="S59" s="37"/>
      <c r="T59" s="38"/>
      <c r="U59" s="37"/>
      <c r="V59" s="38"/>
      <c r="W59" s="37"/>
      <c r="X59" s="38"/>
      <c r="Y59" s="37"/>
      <c r="Z59" s="38"/>
      <c r="AA59" s="37"/>
      <c r="AB59" s="38"/>
      <c r="AC59" s="37"/>
      <c r="AD59" s="38"/>
      <c r="AE59" s="37"/>
      <c r="AF59" s="38"/>
      <c r="AG59" s="37"/>
      <c r="AH59" s="38"/>
      <c r="AI59" s="37"/>
      <c r="AJ59" s="38"/>
      <c r="AK59" s="39"/>
      <c r="AL59" s="183"/>
      <c r="AM59" s="184"/>
      <c r="AN59" t="str">
        <f t="shared" si="36"/>
        <v/>
      </c>
      <c r="CA59" s="29" t="str">
        <f t="shared" si="40"/>
        <v/>
      </c>
      <c r="CB59" s="29" t="str">
        <f t="shared" si="41"/>
        <v/>
      </c>
      <c r="CK59" s="30">
        <f t="shared" si="37"/>
        <v>0</v>
      </c>
      <c r="CL59" s="30">
        <f t="shared" si="38"/>
        <v>0</v>
      </c>
    </row>
    <row r="60" spans="1:91" x14ac:dyDescent="0.25">
      <c r="A60" s="1145"/>
      <c r="B60" s="185" t="s">
        <v>85</v>
      </c>
      <c r="C60" s="186">
        <f t="shared" si="39"/>
        <v>0</v>
      </c>
      <c r="D60" s="54">
        <f t="shared" si="35"/>
        <v>0</v>
      </c>
      <c r="E60" s="187">
        <f t="shared" si="35"/>
        <v>0</v>
      </c>
      <c r="F60" s="95"/>
      <c r="G60" s="97"/>
      <c r="H60" s="95"/>
      <c r="I60" s="96"/>
      <c r="J60" s="95"/>
      <c r="K60" s="96"/>
      <c r="L60" s="95"/>
      <c r="M60" s="96"/>
      <c r="N60" s="98"/>
      <c r="O60" s="96"/>
      <c r="P60" s="98"/>
      <c r="Q60" s="96"/>
      <c r="R60" s="98"/>
      <c r="S60" s="96"/>
      <c r="T60" s="98"/>
      <c r="U60" s="96"/>
      <c r="V60" s="98"/>
      <c r="W60" s="96"/>
      <c r="X60" s="98"/>
      <c r="Y60" s="96"/>
      <c r="Z60" s="98"/>
      <c r="AA60" s="96"/>
      <c r="AB60" s="98"/>
      <c r="AC60" s="96"/>
      <c r="AD60" s="98"/>
      <c r="AE60" s="96"/>
      <c r="AF60" s="98"/>
      <c r="AG60" s="96"/>
      <c r="AH60" s="98"/>
      <c r="AI60" s="96"/>
      <c r="AJ60" s="98"/>
      <c r="AK60" s="99"/>
      <c r="AL60" s="188"/>
      <c r="AM60" s="189"/>
      <c r="AN60" t="str">
        <f t="shared" si="36"/>
        <v/>
      </c>
      <c r="CA60" s="29" t="str">
        <f t="shared" si="40"/>
        <v/>
      </c>
      <c r="CB60" s="29" t="str">
        <f t="shared" si="41"/>
        <v/>
      </c>
      <c r="CK60" s="30">
        <f t="shared" si="37"/>
        <v>0</v>
      </c>
      <c r="CL60" s="30">
        <f t="shared" si="38"/>
        <v>0</v>
      </c>
    </row>
    <row r="61" spans="1:91" x14ac:dyDescent="0.25">
      <c r="A61" s="809" t="s">
        <v>86</v>
      </c>
      <c r="B61" s="181" t="s">
        <v>39</v>
      </c>
      <c r="C61" s="18">
        <f t="shared" si="39"/>
        <v>0</v>
      </c>
      <c r="D61" s="19">
        <f t="shared" ref="D61:E66" si="42">SUM(H61+J61+L61)</f>
        <v>0</v>
      </c>
      <c r="E61" s="20">
        <f t="shared" si="42"/>
        <v>0</v>
      </c>
      <c r="F61" s="190"/>
      <c r="G61" s="191"/>
      <c r="H61" s="21"/>
      <c r="I61" s="23"/>
      <c r="J61" s="21"/>
      <c r="K61" s="23"/>
      <c r="L61" s="21"/>
      <c r="M61" s="23"/>
      <c r="N61" s="192"/>
      <c r="O61" s="193"/>
      <c r="P61" s="192"/>
      <c r="Q61" s="193"/>
      <c r="R61" s="192"/>
      <c r="S61" s="193"/>
      <c r="T61" s="192"/>
      <c r="U61" s="193"/>
      <c r="V61" s="192"/>
      <c r="W61" s="193"/>
      <c r="X61" s="192"/>
      <c r="Y61" s="193"/>
      <c r="Z61" s="192"/>
      <c r="AA61" s="193"/>
      <c r="AB61" s="192"/>
      <c r="AC61" s="193"/>
      <c r="AD61" s="192"/>
      <c r="AE61" s="193"/>
      <c r="AF61" s="192"/>
      <c r="AG61" s="193"/>
      <c r="AH61" s="190"/>
      <c r="AI61" s="193"/>
      <c r="AJ61" s="192"/>
      <c r="AK61" s="194"/>
      <c r="AL61" s="163"/>
      <c r="AM61" s="165"/>
      <c r="AN61" t="str">
        <f t="shared" si="36"/>
        <v/>
      </c>
      <c r="CA61" s="29" t="str">
        <f t="shared" si="40"/>
        <v/>
      </c>
      <c r="CB61" s="29" t="str">
        <f t="shared" si="41"/>
        <v/>
      </c>
      <c r="CK61" s="30">
        <f t="shared" si="37"/>
        <v>0</v>
      </c>
      <c r="CL61" s="30">
        <f t="shared" si="38"/>
        <v>0</v>
      </c>
    </row>
    <row r="62" spans="1:91" x14ac:dyDescent="0.25">
      <c r="A62" s="1145"/>
      <c r="B62" s="182" t="s">
        <v>42</v>
      </c>
      <c r="C62" s="186">
        <f t="shared" si="39"/>
        <v>0</v>
      </c>
      <c r="D62" s="54">
        <f t="shared" si="42"/>
        <v>0</v>
      </c>
      <c r="E62" s="187">
        <f t="shared" si="42"/>
        <v>0</v>
      </c>
      <c r="F62" s="195"/>
      <c r="G62" s="196"/>
      <c r="H62" s="95"/>
      <c r="I62" s="96"/>
      <c r="J62" s="95"/>
      <c r="K62" s="96"/>
      <c r="L62" s="95"/>
      <c r="M62" s="96"/>
      <c r="N62" s="197"/>
      <c r="O62" s="198"/>
      <c r="P62" s="197"/>
      <c r="Q62" s="198"/>
      <c r="R62" s="197"/>
      <c r="S62" s="198"/>
      <c r="T62" s="197"/>
      <c r="U62" s="198"/>
      <c r="V62" s="197"/>
      <c r="W62" s="198"/>
      <c r="X62" s="197"/>
      <c r="Y62" s="198"/>
      <c r="Z62" s="197"/>
      <c r="AA62" s="198"/>
      <c r="AB62" s="197"/>
      <c r="AC62" s="198"/>
      <c r="AD62" s="197"/>
      <c r="AE62" s="198"/>
      <c r="AF62" s="197"/>
      <c r="AG62" s="198"/>
      <c r="AH62" s="195"/>
      <c r="AI62" s="198"/>
      <c r="AJ62" s="197"/>
      <c r="AK62" s="199"/>
      <c r="AL62" s="188"/>
      <c r="AM62" s="189"/>
      <c r="AN62" t="str">
        <f t="shared" si="36"/>
        <v/>
      </c>
      <c r="CA62" s="29" t="str">
        <f t="shared" si="40"/>
        <v/>
      </c>
      <c r="CB62" s="29" t="str">
        <f t="shared" si="41"/>
        <v/>
      </c>
      <c r="CK62" s="30">
        <f t="shared" si="37"/>
        <v>0</v>
      </c>
      <c r="CL62" s="30">
        <f t="shared" si="38"/>
        <v>0</v>
      </c>
    </row>
    <row r="63" spans="1:91" x14ac:dyDescent="0.25">
      <c r="A63" s="809" t="s">
        <v>87</v>
      </c>
      <c r="B63" s="181" t="s">
        <v>38</v>
      </c>
      <c r="C63" s="18">
        <f t="shared" si="39"/>
        <v>0</v>
      </c>
      <c r="D63" s="19">
        <f t="shared" si="42"/>
        <v>0</v>
      </c>
      <c r="E63" s="20">
        <f t="shared" si="42"/>
        <v>0</v>
      </c>
      <c r="F63" s="190"/>
      <c r="G63" s="191"/>
      <c r="H63" s="21"/>
      <c r="I63" s="23"/>
      <c r="J63" s="21"/>
      <c r="K63" s="23"/>
      <c r="L63" s="21"/>
      <c r="M63" s="23"/>
      <c r="N63" s="192"/>
      <c r="O63" s="193"/>
      <c r="P63" s="192"/>
      <c r="Q63" s="193"/>
      <c r="R63" s="192"/>
      <c r="S63" s="193"/>
      <c r="T63" s="192"/>
      <c r="U63" s="193"/>
      <c r="V63" s="192"/>
      <c r="W63" s="193"/>
      <c r="X63" s="192"/>
      <c r="Y63" s="193"/>
      <c r="Z63" s="192"/>
      <c r="AA63" s="193"/>
      <c r="AB63" s="192"/>
      <c r="AC63" s="193"/>
      <c r="AD63" s="192"/>
      <c r="AE63" s="193"/>
      <c r="AF63" s="192"/>
      <c r="AG63" s="193"/>
      <c r="AH63" s="190"/>
      <c r="AI63" s="193"/>
      <c r="AJ63" s="192"/>
      <c r="AK63" s="194"/>
      <c r="AL63" s="163"/>
      <c r="AM63" s="165"/>
      <c r="AN63" t="str">
        <f t="shared" si="36"/>
        <v/>
      </c>
      <c r="CA63" s="29" t="str">
        <f t="shared" si="40"/>
        <v/>
      </c>
      <c r="CB63" s="29" t="str">
        <f t="shared" si="41"/>
        <v/>
      </c>
      <c r="CK63" s="30">
        <f t="shared" si="37"/>
        <v>0</v>
      </c>
      <c r="CL63" s="30">
        <f t="shared" si="38"/>
        <v>0</v>
      </c>
    </row>
    <row r="64" spans="1:91" x14ac:dyDescent="0.25">
      <c r="A64" s="810"/>
      <c r="B64" s="182" t="s">
        <v>52</v>
      </c>
      <c r="C64" s="32">
        <f t="shared" si="39"/>
        <v>0</v>
      </c>
      <c r="D64" s="33">
        <f t="shared" si="42"/>
        <v>0</v>
      </c>
      <c r="E64" s="34">
        <f t="shared" si="42"/>
        <v>0</v>
      </c>
      <c r="F64" s="200"/>
      <c r="G64" s="201"/>
      <c r="H64" s="35"/>
      <c r="I64" s="37"/>
      <c r="J64" s="35"/>
      <c r="K64" s="37"/>
      <c r="L64" s="35"/>
      <c r="M64" s="37"/>
      <c r="N64" s="202"/>
      <c r="O64" s="203"/>
      <c r="P64" s="202"/>
      <c r="Q64" s="203"/>
      <c r="R64" s="202"/>
      <c r="S64" s="203"/>
      <c r="T64" s="202"/>
      <c r="U64" s="203"/>
      <c r="V64" s="202"/>
      <c r="W64" s="203"/>
      <c r="X64" s="202"/>
      <c r="Y64" s="203"/>
      <c r="Z64" s="202"/>
      <c r="AA64" s="203"/>
      <c r="AB64" s="202"/>
      <c r="AC64" s="203"/>
      <c r="AD64" s="202"/>
      <c r="AE64" s="203"/>
      <c r="AF64" s="202"/>
      <c r="AG64" s="203"/>
      <c r="AH64" s="200"/>
      <c r="AI64" s="203"/>
      <c r="AJ64" s="202"/>
      <c r="AK64" s="204"/>
      <c r="AL64" s="183"/>
      <c r="AM64" s="184"/>
      <c r="AN64" t="str">
        <f t="shared" si="36"/>
        <v/>
      </c>
      <c r="CA64" s="29" t="str">
        <f t="shared" si="40"/>
        <v/>
      </c>
      <c r="CB64" s="29" t="str">
        <f t="shared" si="41"/>
        <v/>
      </c>
      <c r="CK64" s="30">
        <f t="shared" si="37"/>
        <v>0</v>
      </c>
      <c r="CL64" s="30">
        <f t="shared" si="38"/>
        <v>0</v>
      </c>
    </row>
    <row r="65" spans="1:90" x14ac:dyDescent="0.25">
      <c r="A65" s="810"/>
      <c r="B65" s="182" t="s">
        <v>39</v>
      </c>
      <c r="C65" s="32">
        <f t="shared" si="39"/>
        <v>0</v>
      </c>
      <c r="D65" s="33">
        <f t="shared" si="42"/>
        <v>0</v>
      </c>
      <c r="E65" s="34">
        <f t="shared" si="42"/>
        <v>0</v>
      </c>
      <c r="F65" s="200"/>
      <c r="G65" s="201"/>
      <c r="H65" s="35"/>
      <c r="I65" s="37"/>
      <c r="J65" s="35"/>
      <c r="K65" s="37"/>
      <c r="L65" s="35"/>
      <c r="M65" s="37"/>
      <c r="N65" s="202"/>
      <c r="O65" s="203"/>
      <c r="P65" s="202"/>
      <c r="Q65" s="203"/>
      <c r="R65" s="202"/>
      <c r="S65" s="203"/>
      <c r="T65" s="202"/>
      <c r="U65" s="203"/>
      <c r="V65" s="202"/>
      <c r="W65" s="203"/>
      <c r="X65" s="202"/>
      <c r="Y65" s="203"/>
      <c r="Z65" s="202"/>
      <c r="AA65" s="203"/>
      <c r="AB65" s="202"/>
      <c r="AC65" s="203"/>
      <c r="AD65" s="202"/>
      <c r="AE65" s="203"/>
      <c r="AF65" s="202"/>
      <c r="AG65" s="203"/>
      <c r="AH65" s="200"/>
      <c r="AI65" s="203"/>
      <c r="AJ65" s="202"/>
      <c r="AK65" s="204"/>
      <c r="AL65" s="183"/>
      <c r="AM65" s="184"/>
      <c r="AN65" t="str">
        <f t="shared" si="36"/>
        <v/>
      </c>
      <c r="CA65" s="29" t="str">
        <f t="shared" si="40"/>
        <v/>
      </c>
      <c r="CB65" s="29" t="str">
        <f t="shared" si="41"/>
        <v/>
      </c>
      <c r="CK65" s="30">
        <f t="shared" si="37"/>
        <v>0</v>
      </c>
      <c r="CL65" s="30">
        <f t="shared" si="38"/>
        <v>0</v>
      </c>
    </row>
    <row r="66" spans="1:90" x14ac:dyDescent="0.25">
      <c r="A66" s="1145"/>
      <c r="B66" s="182" t="s">
        <v>42</v>
      </c>
      <c r="C66" s="186">
        <f t="shared" si="39"/>
        <v>0</v>
      </c>
      <c r="D66" s="54">
        <f t="shared" si="42"/>
        <v>0</v>
      </c>
      <c r="E66" s="187">
        <f t="shared" si="42"/>
        <v>0</v>
      </c>
      <c r="F66" s="195"/>
      <c r="G66" s="196"/>
      <c r="H66" s="95"/>
      <c r="I66" s="96"/>
      <c r="J66" s="95"/>
      <c r="K66" s="96"/>
      <c r="L66" s="95"/>
      <c r="M66" s="96"/>
      <c r="N66" s="197"/>
      <c r="O66" s="198"/>
      <c r="P66" s="197"/>
      <c r="Q66" s="198"/>
      <c r="R66" s="197"/>
      <c r="S66" s="198"/>
      <c r="T66" s="197"/>
      <c r="U66" s="198"/>
      <c r="V66" s="197"/>
      <c r="W66" s="198"/>
      <c r="X66" s="197"/>
      <c r="Y66" s="198"/>
      <c r="Z66" s="197"/>
      <c r="AA66" s="198"/>
      <c r="AB66" s="197"/>
      <c r="AC66" s="198"/>
      <c r="AD66" s="197"/>
      <c r="AE66" s="198"/>
      <c r="AF66" s="197"/>
      <c r="AG66" s="198"/>
      <c r="AH66" s="195"/>
      <c r="AI66" s="198"/>
      <c r="AJ66" s="197"/>
      <c r="AK66" s="199"/>
      <c r="AL66" s="188"/>
      <c r="AM66" s="189"/>
      <c r="AN66" t="str">
        <f t="shared" si="36"/>
        <v/>
      </c>
      <c r="CA66" s="29" t="str">
        <f t="shared" si="40"/>
        <v/>
      </c>
      <c r="CB66" s="29" t="str">
        <f t="shared" si="41"/>
        <v/>
      </c>
      <c r="CK66" s="30">
        <f t="shared" si="37"/>
        <v>0</v>
      </c>
      <c r="CL66" s="30">
        <f t="shared" si="38"/>
        <v>0</v>
      </c>
    </row>
    <row r="67" spans="1:90" x14ac:dyDescent="0.25">
      <c r="A67" s="809" t="s">
        <v>88</v>
      </c>
      <c r="B67" s="181" t="s">
        <v>38</v>
      </c>
      <c r="C67" s="18">
        <f t="shared" si="39"/>
        <v>0</v>
      </c>
      <c r="D67" s="19">
        <f t="shared" ref="D67:D76" si="43">SUM(H67+J67+L67+N67+P67+R67+T67+V67+X67+Z67+AB67+AD67+AF67+AH67+AJ67)</f>
        <v>0</v>
      </c>
      <c r="E67" s="20">
        <f t="shared" ref="E67:E76" si="44">SUM(I67+K67+M67+O67+Q67+S67+U67+W67+Y67+AA67+AC67+AE67+AG67+AI67+AK67)</f>
        <v>0</v>
      </c>
      <c r="F67" s="190"/>
      <c r="G67" s="193"/>
      <c r="H67" s="21"/>
      <c r="I67" s="23"/>
      <c r="J67" s="21"/>
      <c r="K67" s="23"/>
      <c r="L67" s="21"/>
      <c r="M67" s="23"/>
      <c r="N67" s="21"/>
      <c r="O67" s="23"/>
      <c r="P67" s="21"/>
      <c r="Q67" s="23"/>
      <c r="R67" s="21"/>
      <c r="S67" s="23"/>
      <c r="T67" s="21"/>
      <c r="U67" s="23"/>
      <c r="V67" s="21"/>
      <c r="W67" s="23"/>
      <c r="X67" s="21"/>
      <c r="Y67" s="23"/>
      <c r="Z67" s="21"/>
      <c r="AA67" s="23"/>
      <c r="AB67" s="21"/>
      <c r="AC67" s="23"/>
      <c r="AD67" s="21"/>
      <c r="AE67" s="23"/>
      <c r="AF67" s="21"/>
      <c r="AG67" s="23"/>
      <c r="AH67" s="21"/>
      <c r="AI67" s="23"/>
      <c r="AJ67" s="21"/>
      <c r="AK67" s="25"/>
      <c r="AL67" s="163"/>
      <c r="AM67" s="165"/>
      <c r="AN67" t="str">
        <f t="shared" si="36"/>
        <v/>
      </c>
      <c r="CA67" s="29" t="str">
        <f t="shared" si="40"/>
        <v/>
      </c>
      <c r="CB67" s="29" t="str">
        <f t="shared" si="41"/>
        <v/>
      </c>
      <c r="CK67" s="30">
        <f t="shared" si="37"/>
        <v>0</v>
      </c>
      <c r="CL67" s="30">
        <f t="shared" si="38"/>
        <v>0</v>
      </c>
    </row>
    <row r="68" spans="1:90" x14ac:dyDescent="0.25">
      <c r="A68" s="1145"/>
      <c r="B68" s="182" t="s">
        <v>52</v>
      </c>
      <c r="C68" s="43">
        <f t="shared" si="39"/>
        <v>0</v>
      </c>
      <c r="D68" s="44">
        <f t="shared" si="43"/>
        <v>0</v>
      </c>
      <c r="E68" s="187">
        <f t="shared" si="44"/>
        <v>0</v>
      </c>
      <c r="F68" s="195"/>
      <c r="G68" s="198"/>
      <c r="H68" s="95"/>
      <c r="I68" s="96"/>
      <c r="J68" s="95"/>
      <c r="K68" s="96"/>
      <c r="L68" s="95"/>
      <c r="M68" s="96"/>
      <c r="N68" s="95"/>
      <c r="O68" s="96"/>
      <c r="P68" s="95"/>
      <c r="Q68" s="96"/>
      <c r="R68" s="95"/>
      <c r="S68" s="96"/>
      <c r="T68" s="95"/>
      <c r="U68" s="96"/>
      <c r="V68" s="95"/>
      <c r="W68" s="96"/>
      <c r="X68" s="95"/>
      <c r="Y68" s="96"/>
      <c r="Z68" s="95"/>
      <c r="AA68" s="96"/>
      <c r="AB68" s="95"/>
      <c r="AC68" s="96"/>
      <c r="AD68" s="95"/>
      <c r="AE68" s="96"/>
      <c r="AF68" s="95"/>
      <c r="AG68" s="96"/>
      <c r="AH68" s="95"/>
      <c r="AI68" s="96"/>
      <c r="AJ68" s="95"/>
      <c r="AK68" s="99"/>
      <c r="AL68" s="188"/>
      <c r="AM68" s="189"/>
      <c r="AN68" t="str">
        <f t="shared" si="36"/>
        <v/>
      </c>
      <c r="CA68" s="29" t="str">
        <f t="shared" si="40"/>
        <v/>
      </c>
      <c r="CB68" s="29" t="str">
        <f t="shared" si="41"/>
        <v/>
      </c>
      <c r="CK68" s="30">
        <f t="shared" si="37"/>
        <v>0</v>
      </c>
      <c r="CL68" s="30">
        <f t="shared" si="38"/>
        <v>0</v>
      </c>
    </row>
    <row r="69" spans="1:90" x14ac:dyDescent="0.25">
      <c r="A69" s="809" t="s">
        <v>89</v>
      </c>
      <c r="B69" s="181" t="s">
        <v>38</v>
      </c>
      <c r="C69" s="18">
        <f t="shared" si="39"/>
        <v>0</v>
      </c>
      <c r="D69" s="19">
        <f t="shared" si="43"/>
        <v>0</v>
      </c>
      <c r="E69" s="20">
        <f t="shared" si="44"/>
        <v>0</v>
      </c>
      <c r="F69" s="190"/>
      <c r="G69" s="191"/>
      <c r="H69" s="21"/>
      <c r="I69" s="23"/>
      <c r="J69" s="21"/>
      <c r="K69" s="23"/>
      <c r="L69" s="21"/>
      <c r="M69" s="23"/>
      <c r="N69" s="21"/>
      <c r="O69" s="23"/>
      <c r="P69" s="21"/>
      <c r="Q69" s="23"/>
      <c r="R69" s="21"/>
      <c r="S69" s="23"/>
      <c r="T69" s="21"/>
      <c r="U69" s="23"/>
      <c r="V69" s="21"/>
      <c r="W69" s="23"/>
      <c r="X69" s="21"/>
      <c r="Y69" s="23"/>
      <c r="Z69" s="21"/>
      <c r="AA69" s="23"/>
      <c r="AB69" s="21"/>
      <c r="AC69" s="23"/>
      <c r="AD69" s="21"/>
      <c r="AE69" s="23"/>
      <c r="AF69" s="21"/>
      <c r="AG69" s="23"/>
      <c r="AH69" s="21"/>
      <c r="AI69" s="23"/>
      <c r="AJ69" s="21"/>
      <c r="AK69" s="25"/>
      <c r="AL69" s="163"/>
      <c r="AM69" s="165"/>
      <c r="AN69" t="str">
        <f t="shared" si="36"/>
        <v/>
      </c>
      <c r="CA69" s="29" t="str">
        <f t="shared" si="40"/>
        <v/>
      </c>
      <c r="CB69" s="29" t="str">
        <f t="shared" si="41"/>
        <v/>
      </c>
      <c r="CK69" s="30">
        <f t="shared" si="37"/>
        <v>0</v>
      </c>
      <c r="CL69" s="30">
        <f t="shared" si="38"/>
        <v>0</v>
      </c>
    </row>
    <row r="70" spans="1:90" x14ac:dyDescent="0.25">
      <c r="A70" s="1145"/>
      <c r="B70" s="182" t="s">
        <v>52</v>
      </c>
      <c r="C70" s="186">
        <f t="shared" si="39"/>
        <v>0</v>
      </c>
      <c r="D70" s="54">
        <f t="shared" si="43"/>
        <v>0</v>
      </c>
      <c r="E70" s="187">
        <f t="shared" si="44"/>
        <v>0</v>
      </c>
      <c r="F70" s="195"/>
      <c r="G70" s="196"/>
      <c r="H70" s="95"/>
      <c r="I70" s="96"/>
      <c r="J70" s="95"/>
      <c r="K70" s="96"/>
      <c r="L70" s="95"/>
      <c r="M70" s="96"/>
      <c r="N70" s="95"/>
      <c r="O70" s="96"/>
      <c r="P70" s="95"/>
      <c r="Q70" s="96"/>
      <c r="R70" s="95"/>
      <c r="S70" s="96"/>
      <c r="T70" s="95"/>
      <c r="U70" s="96"/>
      <c r="V70" s="95"/>
      <c r="W70" s="96"/>
      <c r="X70" s="95"/>
      <c r="Y70" s="96"/>
      <c r="Z70" s="95"/>
      <c r="AA70" s="96"/>
      <c r="AB70" s="95"/>
      <c r="AC70" s="96"/>
      <c r="AD70" s="95"/>
      <c r="AE70" s="96"/>
      <c r="AF70" s="95"/>
      <c r="AG70" s="96"/>
      <c r="AH70" s="95"/>
      <c r="AI70" s="96"/>
      <c r="AJ70" s="95"/>
      <c r="AK70" s="99"/>
      <c r="AL70" s="188"/>
      <c r="AM70" s="189"/>
      <c r="AN70" t="str">
        <f t="shared" si="36"/>
        <v/>
      </c>
      <c r="CA70" s="29" t="str">
        <f t="shared" si="40"/>
        <v/>
      </c>
      <c r="CB70" s="29" t="str">
        <f t="shared" si="41"/>
        <v/>
      </c>
      <c r="CK70" s="30">
        <f t="shared" si="37"/>
        <v>0</v>
      </c>
      <c r="CL70" s="30">
        <f t="shared" si="38"/>
        <v>0</v>
      </c>
    </row>
    <row r="71" spans="1:90" x14ac:dyDescent="0.25">
      <c r="A71" s="809" t="s">
        <v>90</v>
      </c>
      <c r="B71" s="181" t="s">
        <v>38</v>
      </c>
      <c r="C71" s="18">
        <f t="shared" si="39"/>
        <v>0</v>
      </c>
      <c r="D71" s="19">
        <f t="shared" si="43"/>
        <v>0</v>
      </c>
      <c r="E71" s="20">
        <f t="shared" si="44"/>
        <v>0</v>
      </c>
      <c r="F71" s="190"/>
      <c r="G71" s="191"/>
      <c r="H71" s="21"/>
      <c r="I71" s="23"/>
      <c r="J71" s="21"/>
      <c r="K71" s="23"/>
      <c r="L71" s="21"/>
      <c r="M71" s="23"/>
      <c r="N71" s="21"/>
      <c r="O71" s="23"/>
      <c r="P71" s="21"/>
      <c r="Q71" s="23"/>
      <c r="R71" s="21"/>
      <c r="S71" s="23"/>
      <c r="T71" s="21"/>
      <c r="U71" s="23"/>
      <c r="V71" s="21"/>
      <c r="W71" s="23"/>
      <c r="X71" s="21"/>
      <c r="Y71" s="23"/>
      <c r="Z71" s="21"/>
      <c r="AA71" s="23"/>
      <c r="AB71" s="21"/>
      <c r="AC71" s="23"/>
      <c r="AD71" s="21"/>
      <c r="AE71" s="23"/>
      <c r="AF71" s="21"/>
      <c r="AG71" s="23"/>
      <c r="AH71" s="21"/>
      <c r="AI71" s="23"/>
      <c r="AJ71" s="21"/>
      <c r="AK71" s="25"/>
      <c r="AL71" s="163"/>
      <c r="AM71" s="165"/>
      <c r="AN71" t="str">
        <f t="shared" si="36"/>
        <v/>
      </c>
      <c r="CA71" s="29" t="str">
        <f t="shared" si="40"/>
        <v/>
      </c>
      <c r="CB71" s="29" t="str">
        <f t="shared" si="41"/>
        <v/>
      </c>
      <c r="CK71" s="30">
        <f t="shared" si="37"/>
        <v>0</v>
      </c>
      <c r="CL71" s="30">
        <f t="shared" si="38"/>
        <v>0</v>
      </c>
    </row>
    <row r="72" spans="1:90" x14ac:dyDescent="0.25">
      <c r="A72" s="810"/>
      <c r="B72" s="182" t="s">
        <v>52</v>
      </c>
      <c r="C72" s="32">
        <f t="shared" si="39"/>
        <v>0</v>
      </c>
      <c r="D72" s="33">
        <f t="shared" si="43"/>
        <v>0</v>
      </c>
      <c r="E72" s="34">
        <f t="shared" si="44"/>
        <v>0</v>
      </c>
      <c r="F72" s="200"/>
      <c r="G72" s="201"/>
      <c r="H72" s="35"/>
      <c r="I72" s="37"/>
      <c r="J72" s="35"/>
      <c r="K72" s="37"/>
      <c r="L72" s="35"/>
      <c r="M72" s="37"/>
      <c r="N72" s="35"/>
      <c r="O72" s="37"/>
      <c r="P72" s="35"/>
      <c r="Q72" s="37"/>
      <c r="R72" s="35"/>
      <c r="S72" s="37"/>
      <c r="T72" s="35"/>
      <c r="U72" s="37"/>
      <c r="V72" s="35"/>
      <c r="W72" s="37"/>
      <c r="X72" s="35"/>
      <c r="Y72" s="37"/>
      <c r="Z72" s="35"/>
      <c r="AA72" s="37"/>
      <c r="AB72" s="35"/>
      <c r="AC72" s="37"/>
      <c r="AD72" s="35"/>
      <c r="AE72" s="37"/>
      <c r="AF72" s="35"/>
      <c r="AG72" s="37"/>
      <c r="AH72" s="35"/>
      <c r="AI72" s="37"/>
      <c r="AJ72" s="35"/>
      <c r="AK72" s="39"/>
      <c r="AL72" s="183"/>
      <c r="AM72" s="184"/>
      <c r="AN72" t="str">
        <f t="shared" si="36"/>
        <v/>
      </c>
      <c r="CA72" s="29" t="str">
        <f t="shared" si="40"/>
        <v/>
      </c>
      <c r="CB72" s="29" t="str">
        <f t="shared" si="41"/>
        <v/>
      </c>
      <c r="CK72" s="30">
        <f t="shared" si="37"/>
        <v>0</v>
      </c>
      <c r="CL72" s="30">
        <f t="shared" si="38"/>
        <v>0</v>
      </c>
    </row>
    <row r="73" spans="1:90" x14ac:dyDescent="0.25">
      <c r="A73" s="810"/>
      <c r="B73" s="182" t="s">
        <v>39</v>
      </c>
      <c r="C73" s="32">
        <f t="shared" si="39"/>
        <v>0</v>
      </c>
      <c r="D73" s="33">
        <f t="shared" si="43"/>
        <v>0</v>
      </c>
      <c r="E73" s="34">
        <f t="shared" si="44"/>
        <v>0</v>
      </c>
      <c r="F73" s="200"/>
      <c r="G73" s="201"/>
      <c r="H73" s="35"/>
      <c r="I73" s="37"/>
      <c r="J73" s="35"/>
      <c r="K73" s="37"/>
      <c r="L73" s="35"/>
      <c r="M73" s="37"/>
      <c r="N73" s="35"/>
      <c r="O73" s="37"/>
      <c r="P73" s="35"/>
      <c r="Q73" s="37"/>
      <c r="R73" s="35"/>
      <c r="S73" s="37"/>
      <c r="T73" s="35"/>
      <c r="U73" s="37"/>
      <c r="V73" s="35"/>
      <c r="W73" s="37"/>
      <c r="X73" s="35"/>
      <c r="Y73" s="37"/>
      <c r="Z73" s="35"/>
      <c r="AA73" s="37"/>
      <c r="AB73" s="35"/>
      <c r="AC73" s="37"/>
      <c r="AD73" s="35"/>
      <c r="AE73" s="37"/>
      <c r="AF73" s="35"/>
      <c r="AG73" s="37"/>
      <c r="AH73" s="35"/>
      <c r="AI73" s="37"/>
      <c r="AJ73" s="35"/>
      <c r="AK73" s="39"/>
      <c r="AL73" s="183"/>
      <c r="AM73" s="184"/>
      <c r="AN73" t="str">
        <f t="shared" si="36"/>
        <v/>
      </c>
      <c r="CA73" s="29" t="str">
        <f t="shared" si="40"/>
        <v/>
      </c>
      <c r="CB73" s="29" t="str">
        <f t="shared" si="41"/>
        <v/>
      </c>
      <c r="CK73" s="30">
        <f t="shared" si="37"/>
        <v>0</v>
      </c>
      <c r="CL73" s="30">
        <f t="shared" si="38"/>
        <v>0</v>
      </c>
    </row>
    <row r="74" spans="1:90" x14ac:dyDescent="0.25">
      <c r="A74" s="810"/>
      <c r="B74" s="182" t="s">
        <v>84</v>
      </c>
      <c r="C74" s="32">
        <f t="shared" si="39"/>
        <v>0</v>
      </c>
      <c r="D74" s="33">
        <f t="shared" si="43"/>
        <v>0</v>
      </c>
      <c r="E74" s="34">
        <f t="shared" si="44"/>
        <v>0</v>
      </c>
      <c r="F74" s="200"/>
      <c r="G74" s="201"/>
      <c r="H74" s="35"/>
      <c r="I74" s="37"/>
      <c r="J74" s="35"/>
      <c r="K74" s="37"/>
      <c r="L74" s="35"/>
      <c r="M74" s="37"/>
      <c r="N74" s="35"/>
      <c r="O74" s="37"/>
      <c r="P74" s="35"/>
      <c r="Q74" s="37"/>
      <c r="R74" s="35"/>
      <c r="S74" s="37"/>
      <c r="T74" s="35"/>
      <c r="U74" s="37"/>
      <c r="V74" s="35"/>
      <c r="W74" s="37"/>
      <c r="X74" s="35"/>
      <c r="Y74" s="37"/>
      <c r="Z74" s="35"/>
      <c r="AA74" s="37"/>
      <c r="AB74" s="35"/>
      <c r="AC74" s="37"/>
      <c r="AD74" s="35"/>
      <c r="AE74" s="37"/>
      <c r="AF74" s="35"/>
      <c r="AG74" s="37"/>
      <c r="AH74" s="35"/>
      <c r="AI74" s="37"/>
      <c r="AJ74" s="35"/>
      <c r="AK74" s="39"/>
      <c r="AL74" s="183"/>
      <c r="AM74" s="184"/>
      <c r="AN74" t="str">
        <f t="shared" si="36"/>
        <v/>
      </c>
      <c r="CA74" s="29" t="str">
        <f t="shared" si="40"/>
        <v/>
      </c>
      <c r="CB74" s="29" t="str">
        <f t="shared" si="41"/>
        <v/>
      </c>
      <c r="CK74" s="30">
        <f t="shared" si="37"/>
        <v>0</v>
      </c>
      <c r="CL74" s="30">
        <f t="shared" si="38"/>
        <v>0</v>
      </c>
    </row>
    <row r="75" spans="1:90" x14ac:dyDescent="0.25">
      <c r="A75" s="810"/>
      <c r="B75" s="182" t="s">
        <v>42</v>
      </c>
      <c r="C75" s="32">
        <f t="shared" si="39"/>
        <v>0</v>
      </c>
      <c r="D75" s="33">
        <f t="shared" si="43"/>
        <v>0</v>
      </c>
      <c r="E75" s="34">
        <f t="shared" si="44"/>
        <v>0</v>
      </c>
      <c r="F75" s="200"/>
      <c r="G75" s="201"/>
      <c r="H75" s="35"/>
      <c r="I75" s="37"/>
      <c r="J75" s="35"/>
      <c r="K75" s="37"/>
      <c r="L75" s="35"/>
      <c r="M75" s="37"/>
      <c r="N75" s="35"/>
      <c r="O75" s="37"/>
      <c r="P75" s="35"/>
      <c r="Q75" s="37"/>
      <c r="R75" s="35"/>
      <c r="S75" s="37"/>
      <c r="T75" s="35"/>
      <c r="U75" s="37"/>
      <c r="V75" s="35"/>
      <c r="W75" s="37"/>
      <c r="X75" s="35"/>
      <c r="Y75" s="37"/>
      <c r="Z75" s="35"/>
      <c r="AA75" s="37"/>
      <c r="AB75" s="35"/>
      <c r="AC75" s="37"/>
      <c r="AD75" s="35"/>
      <c r="AE75" s="37"/>
      <c r="AF75" s="35"/>
      <c r="AG75" s="37"/>
      <c r="AH75" s="35"/>
      <c r="AI75" s="37"/>
      <c r="AJ75" s="35"/>
      <c r="AK75" s="39"/>
      <c r="AL75" s="183"/>
      <c r="AM75" s="184"/>
      <c r="AN75" t="str">
        <f t="shared" si="36"/>
        <v/>
      </c>
      <c r="CA75" s="29" t="str">
        <f t="shared" si="40"/>
        <v/>
      </c>
      <c r="CB75" s="29" t="str">
        <f t="shared" si="41"/>
        <v/>
      </c>
      <c r="CK75" s="30">
        <f t="shared" si="37"/>
        <v>0</v>
      </c>
      <c r="CL75" s="30">
        <f t="shared" si="38"/>
        <v>0</v>
      </c>
    </row>
    <row r="76" spans="1:90" x14ac:dyDescent="0.25">
      <c r="A76" s="1145"/>
      <c r="B76" s="185" t="s">
        <v>85</v>
      </c>
      <c r="C76" s="186">
        <f t="shared" si="39"/>
        <v>0</v>
      </c>
      <c r="D76" s="54">
        <f t="shared" si="43"/>
        <v>0</v>
      </c>
      <c r="E76" s="187">
        <f t="shared" si="44"/>
        <v>0</v>
      </c>
      <c r="F76" s="195"/>
      <c r="G76" s="196"/>
      <c r="H76" s="95"/>
      <c r="I76" s="96"/>
      <c r="J76" s="95"/>
      <c r="K76" s="96"/>
      <c r="L76" s="95"/>
      <c r="M76" s="96"/>
      <c r="N76" s="95"/>
      <c r="O76" s="96"/>
      <c r="P76" s="95"/>
      <c r="Q76" s="96"/>
      <c r="R76" s="95"/>
      <c r="S76" s="96"/>
      <c r="T76" s="95"/>
      <c r="U76" s="96"/>
      <c r="V76" s="95"/>
      <c r="W76" s="96"/>
      <c r="X76" s="95"/>
      <c r="Y76" s="96"/>
      <c r="Z76" s="95"/>
      <c r="AA76" s="96"/>
      <c r="AB76" s="95"/>
      <c r="AC76" s="96"/>
      <c r="AD76" s="95"/>
      <c r="AE76" s="96"/>
      <c r="AF76" s="95"/>
      <c r="AG76" s="96"/>
      <c r="AH76" s="95"/>
      <c r="AI76" s="96"/>
      <c r="AJ76" s="95"/>
      <c r="AK76" s="99"/>
      <c r="AL76" s="188"/>
      <c r="AM76" s="189"/>
      <c r="AN76" t="str">
        <f t="shared" si="36"/>
        <v/>
      </c>
      <c r="CA76" s="29" t="str">
        <f t="shared" si="40"/>
        <v/>
      </c>
      <c r="CB76" s="29" t="str">
        <f t="shared" si="41"/>
        <v/>
      </c>
      <c r="CK76" s="30">
        <f t="shared" si="37"/>
        <v>0</v>
      </c>
      <c r="CL76" s="30">
        <f t="shared" si="38"/>
        <v>0</v>
      </c>
    </row>
    <row r="77" spans="1:90" s="11" customFormat="1" ht="18" customHeight="1" x14ac:dyDescent="0.2">
      <c r="A77" s="205" t="s">
        <v>91</v>
      </c>
      <c r="B77" s="206"/>
      <c r="C77" s="206"/>
      <c r="D77" s="1146"/>
      <c r="E77" s="1146"/>
      <c r="F77" s="1146"/>
      <c r="G77" s="173"/>
      <c r="H77" s="173"/>
      <c r="I77" s="173"/>
    </row>
    <row r="78" spans="1:90" ht="23.25" customHeight="1" x14ac:dyDescent="0.25">
      <c r="A78" s="818" t="s">
        <v>92</v>
      </c>
      <c r="B78" s="813" t="s">
        <v>93</v>
      </c>
      <c r="C78" s="813"/>
      <c r="D78" s="813" t="s">
        <v>94</v>
      </c>
      <c r="E78" s="824"/>
      <c r="F78" s="812" t="s">
        <v>95</v>
      </c>
      <c r="G78" s="813"/>
      <c r="H78" s="812" t="s">
        <v>96</v>
      </c>
      <c r="I78" s="813"/>
    </row>
    <row r="79" spans="1:90" ht="23.25" customHeight="1" x14ac:dyDescent="0.25">
      <c r="A79" s="1147"/>
      <c r="B79" s="208" t="s">
        <v>97</v>
      </c>
      <c r="C79" s="209" t="s">
        <v>98</v>
      </c>
      <c r="D79" s="208" t="s">
        <v>97</v>
      </c>
      <c r="E79" s="210" t="s">
        <v>98</v>
      </c>
      <c r="F79" s="211" t="s">
        <v>97</v>
      </c>
      <c r="G79" s="209" t="s">
        <v>98</v>
      </c>
      <c r="H79" s="211" t="s">
        <v>97</v>
      </c>
      <c r="I79" s="209" t="s">
        <v>98</v>
      </c>
    </row>
    <row r="80" spans="1:90" ht="15" customHeight="1" x14ac:dyDescent="0.25">
      <c r="A80" s="212" t="s">
        <v>99</v>
      </c>
      <c r="B80" s="213"/>
      <c r="C80" s="214"/>
      <c r="D80" s="213"/>
      <c r="E80" s="215"/>
      <c r="F80" s="216"/>
      <c r="G80" s="214"/>
      <c r="H80" s="216"/>
      <c r="I80" s="214"/>
    </row>
    <row r="81" spans="1:9" ht="15" customHeight="1" x14ac:dyDescent="0.25">
      <c r="A81" s="217" t="s">
        <v>100</v>
      </c>
      <c r="B81" s="218"/>
      <c r="C81" s="219"/>
      <c r="D81" s="218"/>
      <c r="E81" s="220"/>
      <c r="F81" s="221"/>
      <c r="G81" s="219"/>
      <c r="H81" s="221"/>
      <c r="I81" s="219"/>
    </row>
    <row r="82" spans="1:9" ht="15" customHeight="1" x14ac:dyDescent="0.25">
      <c r="A82" s="217" t="s">
        <v>101</v>
      </c>
      <c r="B82" s="218"/>
      <c r="C82" s="219"/>
      <c r="D82" s="218"/>
      <c r="E82" s="220"/>
      <c r="F82" s="221"/>
      <c r="G82" s="219"/>
      <c r="H82" s="221"/>
      <c r="I82" s="219"/>
    </row>
    <row r="83" spans="1:9" ht="15" customHeight="1" x14ac:dyDescent="0.25">
      <c r="A83" s="222" t="s">
        <v>102</v>
      </c>
      <c r="B83" s="95"/>
      <c r="C83" s="198"/>
      <c r="D83" s="95"/>
      <c r="E83" s="199"/>
      <c r="F83" s="102"/>
      <c r="G83" s="198"/>
      <c r="H83" s="102"/>
      <c r="I83" s="198"/>
    </row>
    <row r="84" spans="1:9" s="11" customFormat="1" ht="18" customHeight="1" x14ac:dyDescent="0.2">
      <c r="A84" s="103" t="s">
        <v>103</v>
      </c>
      <c r="B84" s="1131"/>
      <c r="C84" s="1131"/>
      <c r="D84" s="1131"/>
    </row>
    <row r="85" spans="1:9" ht="31.5" x14ac:dyDescent="0.25">
      <c r="A85" s="223" t="s">
        <v>104</v>
      </c>
      <c r="B85" s="224" t="s">
        <v>105</v>
      </c>
      <c r="C85" s="225" t="s">
        <v>106</v>
      </c>
      <c r="D85" s="226" t="s">
        <v>107</v>
      </c>
    </row>
    <row r="86" spans="1:9" x14ac:dyDescent="0.25">
      <c r="A86" s="227" t="s">
        <v>108</v>
      </c>
      <c r="B86" s="228">
        <v>54</v>
      </c>
      <c r="C86" s="229">
        <v>13</v>
      </c>
      <c r="D86" s="230">
        <v>40</v>
      </c>
    </row>
    <row r="87" spans="1:9" x14ac:dyDescent="0.25">
      <c r="A87" s="217" t="s">
        <v>109</v>
      </c>
      <c r="B87" s="231"/>
      <c r="C87" s="232"/>
      <c r="D87" s="233"/>
    </row>
    <row r="88" spans="1:9" x14ac:dyDescent="0.25">
      <c r="A88" s="217" t="s">
        <v>110</v>
      </c>
      <c r="B88" s="231"/>
      <c r="C88" s="232"/>
      <c r="D88" s="233"/>
    </row>
    <row r="89" spans="1:9" x14ac:dyDescent="0.25">
      <c r="A89" s="234" t="s">
        <v>111</v>
      </c>
      <c r="B89" s="231"/>
      <c r="C89" s="232"/>
      <c r="D89" s="233"/>
    </row>
    <row r="90" spans="1:9" ht="22.5" x14ac:dyDescent="0.25">
      <c r="A90" s="235" t="s">
        <v>112</v>
      </c>
      <c r="B90" s="231"/>
      <c r="C90" s="232"/>
      <c r="D90" s="233"/>
    </row>
    <row r="91" spans="1:9" ht="22.5" x14ac:dyDescent="0.25">
      <c r="A91" s="235" t="s">
        <v>113</v>
      </c>
      <c r="B91" s="236"/>
      <c r="C91" s="232"/>
      <c r="D91" s="233"/>
    </row>
    <row r="92" spans="1:9" ht="22.5" x14ac:dyDescent="0.25">
      <c r="A92" s="235" t="s">
        <v>114</v>
      </c>
      <c r="B92" s="231"/>
      <c r="C92" s="232"/>
      <c r="D92" s="233"/>
    </row>
    <row r="93" spans="1:9" x14ac:dyDescent="0.25">
      <c r="A93" s="237" t="s">
        <v>115</v>
      </c>
      <c r="B93" s="238"/>
      <c r="C93" s="239"/>
      <c r="D93" s="240"/>
    </row>
    <row r="94" spans="1:9" s="11" customFormat="1" ht="18" customHeight="1" x14ac:dyDescent="0.2">
      <c r="A94" s="1134" t="s">
        <v>116</v>
      </c>
      <c r="B94" s="155"/>
      <c r="C94" s="155"/>
      <c r="D94" s="155"/>
      <c r="E94" s="8"/>
      <c r="F94" s="155"/>
    </row>
    <row r="95" spans="1:9" x14ac:dyDescent="0.25">
      <c r="A95" s="772" t="s">
        <v>117</v>
      </c>
      <c r="B95" s="814" t="s">
        <v>118</v>
      </c>
      <c r="C95" s="816" t="s">
        <v>119</v>
      </c>
      <c r="D95" s="801" t="s">
        <v>120</v>
      </c>
      <c r="E95" s="806" t="s">
        <v>121</v>
      </c>
      <c r="F95" s="812"/>
    </row>
    <row r="96" spans="1:9" x14ac:dyDescent="0.25">
      <c r="A96" s="1112"/>
      <c r="B96" s="1148"/>
      <c r="C96" s="817"/>
      <c r="D96" s="1138"/>
      <c r="E96" s="208" t="s">
        <v>122</v>
      </c>
      <c r="F96" s="241" t="s">
        <v>123</v>
      </c>
    </row>
    <row r="97" spans="1:16" x14ac:dyDescent="0.25">
      <c r="A97" s="242" t="s">
        <v>124</v>
      </c>
      <c r="B97" s="35">
        <v>22</v>
      </c>
      <c r="C97" s="41">
        <v>6</v>
      </c>
      <c r="D97" s="22">
        <v>28</v>
      </c>
      <c r="E97" s="21">
        <v>1</v>
      </c>
      <c r="F97" s="22">
        <v>1</v>
      </c>
    </row>
    <row r="98" spans="1:16" x14ac:dyDescent="0.25">
      <c r="A98" s="243" t="s">
        <v>125</v>
      </c>
      <c r="B98" s="35"/>
      <c r="C98" s="41"/>
      <c r="D98" s="36"/>
      <c r="E98" s="35"/>
      <c r="F98" s="36"/>
    </row>
    <row r="99" spans="1:16" x14ac:dyDescent="0.25">
      <c r="A99" s="243" t="s">
        <v>126</v>
      </c>
      <c r="B99" s="35"/>
      <c r="C99" s="41"/>
      <c r="D99" s="36"/>
      <c r="E99" s="35"/>
      <c r="F99" s="36"/>
    </row>
    <row r="100" spans="1:16" x14ac:dyDescent="0.25">
      <c r="A100" s="243" t="s">
        <v>127</v>
      </c>
      <c r="B100" s="35"/>
      <c r="C100" s="41"/>
      <c r="D100" s="36"/>
      <c r="E100" s="35"/>
      <c r="F100" s="36"/>
    </row>
    <row r="101" spans="1:16" x14ac:dyDescent="0.25">
      <c r="A101" s="243" t="s">
        <v>128</v>
      </c>
      <c r="B101" s="35"/>
      <c r="C101" s="41"/>
      <c r="D101" s="36"/>
      <c r="E101" s="35"/>
      <c r="F101" s="36"/>
    </row>
    <row r="102" spans="1:16" x14ac:dyDescent="0.25">
      <c r="A102" s="244" t="s">
        <v>48</v>
      </c>
      <c r="B102" s="245">
        <f>SUM(B97:B101)</f>
        <v>22</v>
      </c>
      <c r="C102" s="246">
        <f>SUM(C97:C101)</f>
        <v>6</v>
      </c>
      <c r="D102" s="247">
        <f>SUM(D97:D101)</f>
        <v>28</v>
      </c>
      <c r="E102" s="245">
        <f>SUM(E97:E101)</f>
        <v>1</v>
      </c>
      <c r="F102" s="248">
        <f>SUM(F97:F101)</f>
        <v>1</v>
      </c>
    </row>
    <row r="103" spans="1:16" x14ac:dyDescent="0.25">
      <c r="A103" s="1134" t="s">
        <v>129</v>
      </c>
      <c r="B103" s="155"/>
      <c r="C103" s="155"/>
      <c r="D103" s="155"/>
      <c r="E103" s="8"/>
      <c r="F103" s="155"/>
    </row>
    <row r="104" spans="1:16" x14ac:dyDescent="0.25">
      <c r="A104" s="772" t="s">
        <v>130</v>
      </c>
      <c r="B104" s="814" t="s">
        <v>118</v>
      </c>
      <c r="C104" s="801" t="s">
        <v>119</v>
      </c>
      <c r="D104" s="799" t="s">
        <v>120</v>
      </c>
      <c r="E104" s="820" t="s">
        <v>8</v>
      </c>
      <c r="F104" s="822" t="s">
        <v>9</v>
      </c>
    </row>
    <row r="105" spans="1:16" ht="29.25" customHeight="1" x14ac:dyDescent="0.25">
      <c r="A105" s="1112"/>
      <c r="B105" s="1148"/>
      <c r="C105" s="1138"/>
      <c r="D105" s="1136"/>
      <c r="E105" s="1149"/>
      <c r="F105" s="823"/>
    </row>
    <row r="106" spans="1:16" x14ac:dyDescent="0.25">
      <c r="A106" s="242" t="s">
        <v>131</v>
      </c>
      <c r="B106" s="21">
        <v>2</v>
      </c>
      <c r="C106" s="36"/>
      <c r="D106" s="249">
        <v>2</v>
      </c>
      <c r="E106" s="26">
        <v>0</v>
      </c>
      <c r="F106" s="22">
        <v>0</v>
      </c>
    </row>
    <row r="107" spans="1:16" ht="21" x14ac:dyDescent="0.25">
      <c r="A107" s="243" t="s">
        <v>132</v>
      </c>
      <c r="B107" s="35"/>
      <c r="C107" s="36"/>
      <c r="D107" s="250"/>
      <c r="E107" s="40"/>
      <c r="F107" s="36"/>
    </row>
    <row r="108" spans="1:16" x14ac:dyDescent="0.25">
      <c r="A108" s="243" t="s">
        <v>133</v>
      </c>
      <c r="B108" s="35">
        <v>3</v>
      </c>
      <c r="C108" s="36">
        <v>24</v>
      </c>
      <c r="D108" s="250">
        <v>27</v>
      </c>
      <c r="E108" s="42">
        <v>0</v>
      </c>
      <c r="F108" s="36">
        <v>0</v>
      </c>
    </row>
    <row r="109" spans="1:16" x14ac:dyDescent="0.25">
      <c r="A109" s="244" t="s">
        <v>48</v>
      </c>
      <c r="B109" s="245">
        <f>SUM(B106:B108)</f>
        <v>5</v>
      </c>
      <c r="C109" s="247">
        <f>SUM(C106:C108)</f>
        <v>24</v>
      </c>
      <c r="D109" s="251">
        <f>SUM(D106:D108)</f>
        <v>29</v>
      </c>
      <c r="E109" s="252">
        <f>SUM(E106:E108)</f>
        <v>0</v>
      </c>
      <c r="F109" s="248">
        <f>SUM(F106:F108)</f>
        <v>0</v>
      </c>
    </row>
    <row r="110" spans="1:16" s="11" customFormat="1" ht="18" customHeight="1" x14ac:dyDescent="0.2">
      <c r="A110" s="1150" t="s">
        <v>134</v>
      </c>
      <c r="B110" s="10"/>
      <c r="C110" s="10"/>
      <c r="D110" s="10"/>
      <c r="E110" s="1151"/>
      <c r="F110" s="1152"/>
      <c r="G110" s="1151"/>
      <c r="H110" s="1151"/>
      <c r="I110" s="1151"/>
      <c r="J110" s="1151"/>
      <c r="K110" s="1151"/>
      <c r="L110" s="1151"/>
      <c r="M110" s="1151"/>
      <c r="N110" s="155"/>
      <c r="O110" s="155"/>
      <c r="P110" s="155"/>
    </row>
    <row r="111" spans="1:16" x14ac:dyDescent="0.25">
      <c r="A111" s="752" t="s">
        <v>3</v>
      </c>
      <c r="B111" s="755" t="s">
        <v>5</v>
      </c>
      <c r="C111" s="756"/>
      <c r="D111" s="757"/>
      <c r="E111" s="761" t="s">
        <v>6</v>
      </c>
      <c r="F111" s="762"/>
      <c r="G111" s="762"/>
      <c r="H111" s="762"/>
      <c r="I111" s="762"/>
      <c r="J111" s="762"/>
      <c r="K111" s="762"/>
      <c r="L111" s="762"/>
      <c r="M111" s="762"/>
      <c r="N111" s="256"/>
      <c r="O111" s="757" t="s">
        <v>10</v>
      </c>
      <c r="P111" s="757" t="s">
        <v>11</v>
      </c>
    </row>
    <row r="112" spans="1:16" x14ac:dyDescent="0.25">
      <c r="A112" s="753"/>
      <c r="B112" s="1153"/>
      <c r="C112" s="1154"/>
      <c r="D112" s="1155"/>
      <c r="E112" s="761" t="s">
        <v>15</v>
      </c>
      <c r="F112" s="775"/>
      <c r="G112" s="761" t="s">
        <v>16</v>
      </c>
      <c r="H112" s="775"/>
      <c r="I112" s="761" t="s">
        <v>17</v>
      </c>
      <c r="J112" s="775"/>
      <c r="K112" s="761" t="s">
        <v>18</v>
      </c>
      <c r="L112" s="775"/>
      <c r="M112" s="761" t="s">
        <v>19</v>
      </c>
      <c r="N112" s="763"/>
      <c r="O112" s="779"/>
      <c r="P112" s="779"/>
    </row>
    <row r="113" spans="1:90" x14ac:dyDescent="0.25">
      <c r="A113" s="1156"/>
      <c r="B113" s="257" t="s">
        <v>34</v>
      </c>
      <c r="C113" s="258" t="s">
        <v>35</v>
      </c>
      <c r="D113" s="1157" t="s">
        <v>36</v>
      </c>
      <c r="E113" s="15" t="s">
        <v>35</v>
      </c>
      <c r="F113" s="107" t="s">
        <v>36</v>
      </c>
      <c r="G113" s="15" t="s">
        <v>35</v>
      </c>
      <c r="H113" s="107" t="s">
        <v>36</v>
      </c>
      <c r="I113" s="15" t="s">
        <v>35</v>
      </c>
      <c r="J113" s="107" t="s">
        <v>36</v>
      </c>
      <c r="K113" s="15" t="s">
        <v>35</v>
      </c>
      <c r="L113" s="107" t="s">
        <v>36</v>
      </c>
      <c r="M113" s="15" t="s">
        <v>35</v>
      </c>
      <c r="N113" s="109" t="s">
        <v>36</v>
      </c>
      <c r="O113" s="1155"/>
      <c r="P113" s="1155"/>
    </row>
    <row r="114" spans="1:90" x14ac:dyDescent="0.25">
      <c r="A114" s="90" t="s">
        <v>135</v>
      </c>
      <c r="B114" s="18">
        <f>SUM(C114:D114)</f>
        <v>0</v>
      </c>
      <c r="C114" s="260">
        <f t="shared" ref="C114:D116" si="45">SUM(E114+G114+I114+K114+M114)</f>
        <v>0</v>
      </c>
      <c r="D114" s="20">
        <f>SUM(F114+H114+J114+L114+N114)</f>
        <v>0</v>
      </c>
      <c r="E114" s="229"/>
      <c r="F114" s="230"/>
      <c r="G114" s="229"/>
      <c r="H114" s="230"/>
      <c r="I114" s="229"/>
      <c r="J114" s="261"/>
      <c r="K114" s="229"/>
      <c r="L114" s="261"/>
      <c r="M114" s="262"/>
      <c r="N114" s="263"/>
      <c r="O114" s="230"/>
      <c r="P114" s="230"/>
      <c r="Q114" t="str">
        <f>CA114&amp;CB114</f>
        <v/>
      </c>
      <c r="CA114" s="29" t="str">
        <f>IF(AND($B114&gt;0,O114="")," * No olvide digitar la variable Pueblos Originarios. Digite cero si no tiene.",IF(O114&gt;$B114,"* La variable Pueblos Originarios no puede ser mayor al Total Ambos Sexos.",""))</f>
        <v/>
      </c>
      <c r="CB114" s="29" t="str">
        <f>IF(AND($B114&gt;0,P114="")," * No olvide digitar la variable Migrantes. Digite cero si no tiene.",IF(P114&gt;$B114,"* La variable Migrantes no puede ser mayor al Total Ambos Sexos.",""))</f>
        <v/>
      </c>
      <c r="CK114" s="30">
        <f>IF(AND(B114&gt;0,O114=""),1,IF(O114&gt;B114,1,0))</f>
        <v>0</v>
      </c>
      <c r="CL114" s="30">
        <f>IF(AND(B114&gt;0,P114=""),1,IF(P114&gt;B114,1,0))</f>
        <v>0</v>
      </c>
    </row>
    <row r="115" spans="1:90" ht="21.75" customHeight="1" x14ac:dyDescent="0.25">
      <c r="A115" s="243" t="s">
        <v>136</v>
      </c>
      <c r="B115" s="32">
        <f>SUM(C115:D115)</f>
        <v>0</v>
      </c>
      <c r="C115" s="264">
        <f t="shared" si="45"/>
        <v>0</v>
      </c>
      <c r="D115" s="34">
        <f t="shared" si="45"/>
        <v>0</v>
      </c>
      <c r="E115" s="232"/>
      <c r="F115" s="233"/>
      <c r="G115" s="232"/>
      <c r="H115" s="233"/>
      <c r="I115" s="232"/>
      <c r="J115" s="233"/>
      <c r="K115" s="232"/>
      <c r="L115" s="233"/>
      <c r="M115" s="265"/>
      <c r="N115" s="266"/>
      <c r="O115" s="233"/>
      <c r="P115" s="233"/>
      <c r="Q115" t="str">
        <f>CA115&amp;CB115</f>
        <v/>
      </c>
      <c r="CA115" s="29" t="str">
        <f t="shared" ref="CA115:CA116" si="46">IF(AND($B115&gt;0,O115="")," * No olvide digitar la variable Pueblos Originarios. Digite cero si no tiene.",IF(O115&gt;$B115,"* La variable Pueblos Originarios no puede ser mayor al Total Ambos Sexos.",""))</f>
        <v/>
      </c>
      <c r="CB115" s="29" t="str">
        <f t="shared" ref="CB115:CB116" si="47">IF(AND($B115&gt;0,P115="")," * No olvide digitar la variable Migrantes. Digite cero si no tiene.",IF(P115&gt;$B115,"* La variable Migrantes no puede ser mayor al Total Ambos Sexos.",""))</f>
        <v/>
      </c>
      <c r="CK115" s="30">
        <f>IF(AND(B115&gt;0,O115=""),1,IF(O115&gt;B115,1,0))</f>
        <v>0</v>
      </c>
      <c r="CL115" s="30">
        <f>IF(AND(B115&gt;0,P115=""),1,IF(P115&gt;B115,1,0))</f>
        <v>0</v>
      </c>
    </row>
    <row r="116" spans="1:90" ht="21.75" customHeight="1" x14ac:dyDescent="0.25">
      <c r="A116" s="1158" t="s">
        <v>137</v>
      </c>
      <c r="B116" s="1159">
        <f>SUM(C116:D116)</f>
        <v>0</v>
      </c>
      <c r="C116" s="1160">
        <f t="shared" si="45"/>
        <v>0</v>
      </c>
      <c r="D116" s="1161">
        <f t="shared" si="45"/>
        <v>0</v>
      </c>
      <c r="E116" s="1162"/>
      <c r="F116" s="1163"/>
      <c r="G116" s="1162"/>
      <c r="H116" s="273"/>
      <c r="I116" s="1162"/>
      <c r="J116" s="1163"/>
      <c r="K116" s="1162"/>
      <c r="L116" s="1163"/>
      <c r="M116" s="1164"/>
      <c r="N116" s="275"/>
      <c r="O116" s="1163"/>
      <c r="P116" s="1163"/>
      <c r="Q116" t="str">
        <f>CA116&amp;CB116</f>
        <v/>
      </c>
      <c r="CA116" s="29" t="str">
        <f t="shared" si="46"/>
        <v/>
      </c>
      <c r="CB116" s="29" t="str">
        <f t="shared" si="47"/>
        <v/>
      </c>
      <c r="CK116" s="30">
        <f>IF(AND(B116&gt;0,O116=""),1,IF(O116&gt;B116,1,0))</f>
        <v>0</v>
      </c>
      <c r="CL116" s="30">
        <f>IF(AND(B116&gt;0,P116=""),1,IF(P116&gt;B116,1,0))</f>
        <v>0</v>
      </c>
    </row>
    <row r="117" spans="1:90" s="11" customFormat="1" ht="18" customHeight="1" x14ac:dyDescent="0.2">
      <c r="A117" s="5" t="s">
        <v>138</v>
      </c>
      <c r="D117" s="10"/>
    </row>
    <row r="118" spans="1:90" x14ac:dyDescent="0.25">
      <c r="A118" s="772" t="s">
        <v>139</v>
      </c>
      <c r="B118" s="767" t="s">
        <v>140</v>
      </c>
      <c r="C118" s="831"/>
      <c r="D118" s="769"/>
      <c r="E118" s="832" t="s">
        <v>141</v>
      </c>
    </row>
    <row r="119" spans="1:90" x14ac:dyDescent="0.25">
      <c r="A119" s="1165"/>
      <c r="B119" s="257" t="s">
        <v>142</v>
      </c>
      <c r="C119" s="276" t="s">
        <v>143</v>
      </c>
      <c r="D119" s="277" t="s">
        <v>144</v>
      </c>
      <c r="E119" s="833"/>
    </row>
    <row r="120" spans="1:90" x14ac:dyDescent="0.25">
      <c r="A120" s="244" t="s">
        <v>48</v>
      </c>
      <c r="B120" s="278"/>
      <c r="C120" s="279"/>
      <c r="D120" s="280"/>
      <c r="E120" s="281"/>
    </row>
    <row r="121" spans="1:90" s="11" customFormat="1" ht="18" customHeight="1" x14ac:dyDescent="0.2">
      <c r="A121" s="1150" t="s">
        <v>145</v>
      </c>
      <c r="B121" s="10"/>
      <c r="C121" s="10"/>
      <c r="D121" s="8"/>
      <c r="E121" s="8"/>
      <c r="F121" s="8"/>
      <c r="G121" s="8"/>
      <c r="H121" s="1151"/>
      <c r="I121" s="1151"/>
      <c r="J121" s="1151"/>
    </row>
    <row r="122" spans="1:90" x14ac:dyDescent="0.25">
      <c r="A122" s="752" t="s">
        <v>3</v>
      </c>
      <c r="B122" s="755" t="s">
        <v>5</v>
      </c>
      <c r="C122" s="756"/>
      <c r="D122" s="757"/>
      <c r="E122" s="829" t="s">
        <v>146</v>
      </c>
      <c r="F122" s="829"/>
      <c r="G122" s="829" t="s">
        <v>147</v>
      </c>
      <c r="H122" s="829"/>
      <c r="I122" s="829" t="s">
        <v>148</v>
      </c>
      <c r="J122" s="829"/>
    </row>
    <row r="123" spans="1:90" x14ac:dyDescent="0.25">
      <c r="A123" s="1156"/>
      <c r="B123" s="257" t="s">
        <v>34</v>
      </c>
      <c r="C123" s="276" t="s">
        <v>35</v>
      </c>
      <c r="D123" s="107" t="s">
        <v>36</v>
      </c>
      <c r="E123" s="15" t="s">
        <v>35</v>
      </c>
      <c r="F123" s="107" t="s">
        <v>36</v>
      </c>
      <c r="G123" s="15" t="s">
        <v>35</v>
      </c>
      <c r="H123" s="107" t="s">
        <v>36</v>
      </c>
      <c r="I123" s="15" t="s">
        <v>35</v>
      </c>
      <c r="J123" s="107" t="s">
        <v>36</v>
      </c>
    </row>
    <row r="124" spans="1:90" ht="21" x14ac:dyDescent="0.25">
      <c r="A124" s="115" t="s">
        <v>149</v>
      </c>
      <c r="B124" s="18">
        <f>SUM(C124:D124)</f>
        <v>0</v>
      </c>
      <c r="C124" s="260">
        <f>+E124+G124+I124</f>
        <v>0</v>
      </c>
      <c r="D124" s="20">
        <f>+F124+H124+J124</f>
        <v>0</v>
      </c>
      <c r="E124" s="229"/>
      <c r="F124" s="230"/>
      <c r="G124" s="229"/>
      <c r="H124" s="230"/>
      <c r="I124" s="229"/>
      <c r="J124" s="261"/>
    </row>
    <row r="125" spans="1:90" ht="21" x14ac:dyDescent="0.25">
      <c r="A125" s="282" t="s">
        <v>150</v>
      </c>
      <c r="B125" s="283">
        <f>SUM(C125:D125)</f>
        <v>0</v>
      </c>
      <c r="C125" s="284">
        <f t="shared" ref="C125:D126" si="48">+E125+G125+I125</f>
        <v>0</v>
      </c>
      <c r="D125" s="285">
        <f t="shared" si="48"/>
        <v>0</v>
      </c>
      <c r="E125" s="286"/>
      <c r="F125" s="287"/>
      <c r="G125" s="286"/>
      <c r="H125" s="287"/>
      <c r="I125" s="286"/>
      <c r="J125" s="288"/>
    </row>
    <row r="126" spans="1:90" ht="31.5" x14ac:dyDescent="0.25">
      <c r="A126" s="147" t="s">
        <v>151</v>
      </c>
      <c r="B126" s="1159">
        <f>SUM(C126:D126)</f>
        <v>0</v>
      </c>
      <c r="C126" s="1160">
        <f t="shared" si="48"/>
        <v>0</v>
      </c>
      <c r="D126" s="1161">
        <f t="shared" si="48"/>
        <v>0</v>
      </c>
      <c r="E126" s="1162"/>
      <c r="F126" s="1163"/>
      <c r="G126" s="1162"/>
      <c r="H126" s="273"/>
      <c r="I126" s="1162"/>
      <c r="J126" s="1163"/>
    </row>
    <row r="127" spans="1:90" s="11" customFormat="1" ht="18" customHeight="1" x14ac:dyDescent="0.2">
      <c r="A127" s="1150" t="s">
        <v>152</v>
      </c>
      <c r="B127" s="289"/>
      <c r="C127" s="290"/>
      <c r="D127" s="290"/>
      <c r="E127" s="8"/>
      <c r="F127" s="1166"/>
      <c r="G127" s="1167"/>
      <c r="H127" s="1167"/>
    </row>
    <row r="128" spans="1:90" ht="23.25" customHeight="1" x14ac:dyDescent="0.25">
      <c r="A128" s="757" t="s">
        <v>3</v>
      </c>
      <c r="B128" s="752" t="s">
        <v>48</v>
      </c>
      <c r="C128" s="755" t="s">
        <v>153</v>
      </c>
      <c r="D128" s="757"/>
      <c r="E128" s="755" t="s">
        <v>154</v>
      </c>
      <c r="F128" s="757"/>
      <c r="G128" s="761" t="s">
        <v>155</v>
      </c>
      <c r="H128" s="762"/>
      <c r="I128" s="775"/>
    </row>
    <row r="129" spans="1:93" ht="42" x14ac:dyDescent="0.25">
      <c r="A129" s="1155"/>
      <c r="B129" s="1156"/>
      <c r="C129" s="15" t="s">
        <v>35</v>
      </c>
      <c r="D129" s="293" t="s">
        <v>36</v>
      </c>
      <c r="E129" s="160" t="s">
        <v>156</v>
      </c>
      <c r="F129" s="107" t="s">
        <v>157</v>
      </c>
      <c r="G129" s="160" t="s">
        <v>158</v>
      </c>
      <c r="H129" s="106" t="s">
        <v>159</v>
      </c>
      <c r="I129" s="107" t="s">
        <v>160</v>
      </c>
    </row>
    <row r="130" spans="1:93" x14ac:dyDescent="0.25">
      <c r="A130" s="294" t="s">
        <v>161</v>
      </c>
      <c r="B130" s="295">
        <f>SUM(C130:D130)</f>
        <v>0</v>
      </c>
      <c r="C130" s="296"/>
      <c r="D130" s="297"/>
      <c r="E130" s="296"/>
      <c r="F130" s="298"/>
      <c r="G130" s="296"/>
      <c r="H130" s="296"/>
      <c r="I130" s="298"/>
    </row>
    <row r="131" spans="1:93" s="11" customFormat="1" ht="18" customHeight="1" x14ac:dyDescent="0.2">
      <c r="A131" s="299" t="s">
        <v>162</v>
      </c>
      <c r="C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</row>
    <row r="132" spans="1:93" x14ac:dyDescent="0.25">
      <c r="A132" s="752" t="s">
        <v>3</v>
      </c>
      <c r="B132" s="752" t="s">
        <v>4</v>
      </c>
      <c r="C132" s="755" t="s">
        <v>5</v>
      </c>
      <c r="D132" s="756"/>
      <c r="E132" s="757"/>
      <c r="F132" s="761" t="s">
        <v>6</v>
      </c>
      <c r="G132" s="762"/>
      <c r="H132" s="762"/>
      <c r="I132" s="762"/>
      <c r="J132" s="762"/>
      <c r="K132" s="762"/>
      <c r="L132" s="762"/>
      <c r="M132" s="762"/>
      <c r="N132" s="762"/>
      <c r="O132" s="762"/>
      <c r="P132" s="762"/>
      <c r="Q132" s="762"/>
      <c r="R132" s="762"/>
      <c r="S132" s="762"/>
      <c r="T132" s="762"/>
      <c r="U132" s="762"/>
      <c r="V132" s="762"/>
      <c r="W132" s="762"/>
      <c r="X132" s="762"/>
      <c r="Y132" s="762"/>
      <c r="Z132" s="762"/>
      <c r="AA132" s="762"/>
      <c r="AB132" s="762"/>
      <c r="AC132" s="762"/>
      <c r="AD132" s="762"/>
      <c r="AE132" s="762"/>
      <c r="AF132" s="762"/>
      <c r="AG132" s="762"/>
      <c r="AH132" s="762"/>
      <c r="AI132" s="762"/>
      <c r="AJ132" s="762"/>
      <c r="AK132" s="762"/>
      <c r="AL132" s="762"/>
      <c r="AM132" s="763"/>
      <c r="AN132" s="764" t="s">
        <v>7</v>
      </c>
      <c r="AO132" s="776" t="s">
        <v>163</v>
      </c>
      <c r="AP132" s="776" t="s">
        <v>9</v>
      </c>
      <c r="AQ132" s="776" t="s">
        <v>10</v>
      </c>
      <c r="AR132" s="757" t="s">
        <v>11</v>
      </c>
    </row>
    <row r="133" spans="1:93" x14ac:dyDescent="0.25">
      <c r="A133" s="753"/>
      <c r="B133" s="753"/>
      <c r="C133" s="1153"/>
      <c r="D133" s="1154"/>
      <c r="E133" s="1155"/>
      <c r="F133" s="761" t="s">
        <v>15</v>
      </c>
      <c r="G133" s="775"/>
      <c r="H133" s="761" t="s">
        <v>16</v>
      </c>
      <c r="I133" s="775"/>
      <c r="J133" s="761" t="s">
        <v>17</v>
      </c>
      <c r="K133" s="775"/>
      <c r="L133" s="761" t="s">
        <v>18</v>
      </c>
      <c r="M133" s="775"/>
      <c r="N133" s="761" t="s">
        <v>19</v>
      </c>
      <c r="O133" s="775"/>
      <c r="P133" s="767" t="s">
        <v>20</v>
      </c>
      <c r="Q133" s="768"/>
      <c r="R133" s="767" t="s">
        <v>21</v>
      </c>
      <c r="S133" s="768"/>
      <c r="T133" s="767" t="s">
        <v>22</v>
      </c>
      <c r="U133" s="768"/>
      <c r="V133" s="767" t="s">
        <v>23</v>
      </c>
      <c r="W133" s="768"/>
      <c r="X133" s="767" t="s">
        <v>24</v>
      </c>
      <c r="Y133" s="768"/>
      <c r="Z133" s="767" t="s">
        <v>25</v>
      </c>
      <c r="AA133" s="768"/>
      <c r="AB133" s="767" t="s">
        <v>26</v>
      </c>
      <c r="AC133" s="768"/>
      <c r="AD133" s="767" t="s">
        <v>27</v>
      </c>
      <c r="AE133" s="768"/>
      <c r="AF133" s="767" t="s">
        <v>28</v>
      </c>
      <c r="AG133" s="768"/>
      <c r="AH133" s="767" t="s">
        <v>29</v>
      </c>
      <c r="AI133" s="768"/>
      <c r="AJ133" s="767" t="s">
        <v>30</v>
      </c>
      <c r="AK133" s="768"/>
      <c r="AL133" s="767" t="s">
        <v>164</v>
      </c>
      <c r="AM133" s="769"/>
      <c r="AN133" s="765"/>
      <c r="AO133" s="777"/>
      <c r="AP133" s="777"/>
      <c r="AQ133" s="777"/>
      <c r="AR133" s="779"/>
    </row>
    <row r="134" spans="1:93" ht="27" customHeight="1" x14ac:dyDescent="0.25">
      <c r="A134" s="1156"/>
      <c r="B134" s="1156"/>
      <c r="C134" s="12" t="s">
        <v>34</v>
      </c>
      <c r="D134" s="13" t="s">
        <v>35</v>
      </c>
      <c r="E134" s="14" t="s">
        <v>36</v>
      </c>
      <c r="F134" s="15" t="s">
        <v>35</v>
      </c>
      <c r="G134" s="14" t="s">
        <v>36</v>
      </c>
      <c r="H134" s="15" t="s">
        <v>35</v>
      </c>
      <c r="I134" s="14" t="s">
        <v>36</v>
      </c>
      <c r="J134" s="15" t="s">
        <v>35</v>
      </c>
      <c r="K134" s="14" t="s">
        <v>36</v>
      </c>
      <c r="L134" s="15" t="s">
        <v>35</v>
      </c>
      <c r="M134" s="14" t="s">
        <v>36</v>
      </c>
      <c r="N134" s="15" t="s">
        <v>35</v>
      </c>
      <c r="O134" s="14" t="s">
        <v>36</v>
      </c>
      <c r="P134" s="15" t="s">
        <v>35</v>
      </c>
      <c r="Q134" s="14" t="s">
        <v>36</v>
      </c>
      <c r="R134" s="15" t="s">
        <v>35</v>
      </c>
      <c r="S134" s="14" t="s">
        <v>36</v>
      </c>
      <c r="T134" s="15" t="s">
        <v>35</v>
      </c>
      <c r="U134" s="14" t="s">
        <v>36</v>
      </c>
      <c r="V134" s="15" t="s">
        <v>35</v>
      </c>
      <c r="W134" s="14" t="s">
        <v>36</v>
      </c>
      <c r="X134" s="15" t="s">
        <v>35</v>
      </c>
      <c r="Y134" s="14" t="s">
        <v>36</v>
      </c>
      <c r="Z134" s="15" t="s">
        <v>35</v>
      </c>
      <c r="AA134" s="14" t="s">
        <v>36</v>
      </c>
      <c r="AB134" s="15" t="s">
        <v>35</v>
      </c>
      <c r="AC134" s="14" t="s">
        <v>36</v>
      </c>
      <c r="AD134" s="15" t="s">
        <v>35</v>
      </c>
      <c r="AE134" s="14" t="s">
        <v>36</v>
      </c>
      <c r="AF134" s="15" t="s">
        <v>35</v>
      </c>
      <c r="AG134" s="14" t="s">
        <v>36</v>
      </c>
      <c r="AH134" s="15" t="s">
        <v>35</v>
      </c>
      <c r="AI134" s="14" t="s">
        <v>36</v>
      </c>
      <c r="AJ134" s="15" t="s">
        <v>35</v>
      </c>
      <c r="AK134" s="14" t="s">
        <v>36</v>
      </c>
      <c r="AL134" s="15" t="s">
        <v>35</v>
      </c>
      <c r="AM134" s="16" t="s">
        <v>36</v>
      </c>
      <c r="AN134" s="766"/>
      <c r="AO134" s="778"/>
      <c r="AP134" s="778"/>
      <c r="AQ134" s="778"/>
      <c r="AR134" s="1155"/>
    </row>
    <row r="135" spans="1:93" x14ac:dyDescent="0.25">
      <c r="A135" s="836" t="s">
        <v>165</v>
      </c>
      <c r="B135" s="300" t="s">
        <v>166</v>
      </c>
      <c r="C135" s="301">
        <f>SUM(D135+E135)</f>
        <v>52</v>
      </c>
      <c r="D135" s="302">
        <f t="shared" ref="D135:E138" si="49">SUM(F135+H135+J135+L135+N135+P135+R135+T135+V135+X135+Z135+AB135+AD135+AF135+AH135+AJ135+AL135)</f>
        <v>20</v>
      </c>
      <c r="E135" s="303">
        <f t="shared" si="49"/>
        <v>32</v>
      </c>
      <c r="F135" s="21"/>
      <c r="G135" s="23"/>
      <c r="H135" s="21">
        <v>1</v>
      </c>
      <c r="I135" s="23"/>
      <c r="J135" s="21">
        <v>3</v>
      </c>
      <c r="K135" s="23">
        <v>1</v>
      </c>
      <c r="L135" s="21">
        <v>1</v>
      </c>
      <c r="M135" s="23">
        <v>2</v>
      </c>
      <c r="N135" s="21">
        <v>2</v>
      </c>
      <c r="O135" s="23">
        <v>4</v>
      </c>
      <c r="P135" s="21">
        <v>3</v>
      </c>
      <c r="Q135" s="23">
        <v>2</v>
      </c>
      <c r="R135" s="21">
        <v>2</v>
      </c>
      <c r="S135" s="23">
        <v>5</v>
      </c>
      <c r="T135" s="21"/>
      <c r="U135" s="23">
        <v>3</v>
      </c>
      <c r="V135" s="21">
        <v>3</v>
      </c>
      <c r="W135" s="23">
        <v>1</v>
      </c>
      <c r="X135" s="21">
        <v>1</v>
      </c>
      <c r="Y135" s="23">
        <v>4</v>
      </c>
      <c r="Z135" s="21"/>
      <c r="AA135" s="23">
        <v>3</v>
      </c>
      <c r="AB135" s="21"/>
      <c r="AC135" s="23">
        <v>4</v>
      </c>
      <c r="AD135" s="21">
        <v>3</v>
      </c>
      <c r="AE135" s="23">
        <v>3</v>
      </c>
      <c r="AF135" s="21"/>
      <c r="AG135" s="23"/>
      <c r="AH135" s="21">
        <v>1</v>
      </c>
      <c r="AI135" s="23"/>
      <c r="AJ135" s="21"/>
      <c r="AK135" s="23"/>
      <c r="AL135" s="21"/>
      <c r="AM135" s="25"/>
      <c r="AN135" s="26">
        <v>52</v>
      </c>
      <c r="AO135" s="27">
        <v>0</v>
      </c>
      <c r="AP135" s="27">
        <v>0</v>
      </c>
      <c r="AQ135" s="27">
        <v>0</v>
      </c>
      <c r="AR135" s="22">
        <v>0</v>
      </c>
      <c r="AS135" t="str">
        <f>CA135&amp;CB135&amp;CC135&amp;CD135&amp;CE135&amp;CF135&amp;CG135</f>
        <v/>
      </c>
      <c r="CA135" s="29" t="str">
        <f>IF(AND($C135&gt;0,AN135="")," No olvide digitar la variable Beneficiarios. Digite cero si no tiene.",IF(AN135&gt;$C135," *  La variable Beneficiarios no puede ser mayor al Total Ambos sexos.",""))</f>
        <v/>
      </c>
      <c r="CB135" s="29" t="str">
        <f>IF(AND($C135&gt;0,AO135="")," No olvide digitar la variable Niños, Niñas, adolescentes y jóvenes SENAME. Digite cero si no tiene.",IF(AO135&gt;$C135," * La variable Niños, Niñas, adolescentes y jóvenes SENAME no puede ser mayor al Total Ambos sexos.",""))</f>
        <v/>
      </c>
      <c r="CC135" s="29" t="str">
        <f>IF(AND($C135&gt;0,AP135="")," No olvide digitar la variable Niños, Niñas, adolescentes y jóvenes mejor Niñez. Digite cero si no tiene.",IF(AP135&gt;$C135," * La variable Niños, Niñas, adolescentes y jóvenes mejor Niñez no puede ser mayor al Total Ambos sexos.",""))</f>
        <v/>
      </c>
      <c r="CD135" s="29" t="str">
        <f>IF(AND($C135&gt;0,AQ135="")," No olvide digitar la variable Pueblos originarios. Digite cero si no tiene.",IF(AQ135&gt;$C135," * La variable Pueblos originarios no puede ser mayor al Total Ambos sexos.",""))</f>
        <v/>
      </c>
      <c r="CE135" s="29" t="str">
        <f>IF(AND($C135&gt;0,AR135="")," No olvide digitar la variable Migrantes. Digite cero si no tiene.",IF(AR135&gt;$C135," * La variable Migrantes no puede ser mayor al Total Ambos sexos.",""))</f>
        <v/>
      </c>
      <c r="CK135" s="30">
        <f>IF(AND(C135&gt;0,AN135=""),1,IF(AN135&gt;C135,1,0))</f>
        <v>0</v>
      </c>
      <c r="CL135" s="30">
        <f>IF(AND(C135&gt;0,AO135=""),1,IF(AO135&gt;C135,1,0))</f>
        <v>0</v>
      </c>
      <c r="CM135" s="30">
        <f>IF(AND(C135&gt;0,AP135=""),1,IF(AP135&gt;C135,1,0))</f>
        <v>0</v>
      </c>
      <c r="CN135" s="30">
        <f>IF(AND(C135&gt;0,AQ135=""),1,IF(AQ135&gt;C135,1,0))</f>
        <v>0</v>
      </c>
      <c r="CO135" s="30">
        <f>IF(AND(C135&gt;0,AR135=""),1,IF(AR135&gt;C135,1,0))</f>
        <v>0</v>
      </c>
    </row>
    <row r="136" spans="1:93" x14ac:dyDescent="0.25">
      <c r="A136" s="837"/>
      <c r="B136" s="304" t="s">
        <v>167</v>
      </c>
      <c r="C136" s="305">
        <f>SUM(D136+E136)</f>
        <v>4</v>
      </c>
      <c r="D136" s="306">
        <f t="shared" si="49"/>
        <v>0</v>
      </c>
      <c r="E136" s="307">
        <f t="shared" si="49"/>
        <v>4</v>
      </c>
      <c r="F136" s="35"/>
      <c r="G136" s="37"/>
      <c r="H136" s="35"/>
      <c r="I136" s="37"/>
      <c r="J136" s="35"/>
      <c r="K136" s="37">
        <v>2</v>
      </c>
      <c r="L136" s="35"/>
      <c r="M136" s="37"/>
      <c r="N136" s="35"/>
      <c r="O136" s="37"/>
      <c r="P136" s="35"/>
      <c r="Q136" s="37">
        <v>2</v>
      </c>
      <c r="R136" s="35"/>
      <c r="S136" s="37"/>
      <c r="T136" s="35"/>
      <c r="U136" s="37"/>
      <c r="V136" s="35"/>
      <c r="W136" s="37"/>
      <c r="X136" s="35"/>
      <c r="Y136" s="37"/>
      <c r="Z136" s="35"/>
      <c r="AA136" s="37"/>
      <c r="AB136" s="35"/>
      <c r="AC136" s="37"/>
      <c r="AD136" s="35"/>
      <c r="AE136" s="37"/>
      <c r="AF136" s="35"/>
      <c r="AG136" s="37"/>
      <c r="AH136" s="35"/>
      <c r="AI136" s="37"/>
      <c r="AJ136" s="35"/>
      <c r="AK136" s="37"/>
      <c r="AL136" s="35"/>
      <c r="AM136" s="39"/>
      <c r="AN136" s="40">
        <v>4</v>
      </c>
      <c r="AO136" s="41">
        <v>0</v>
      </c>
      <c r="AP136" s="41">
        <v>0</v>
      </c>
      <c r="AQ136" s="41">
        <v>0</v>
      </c>
      <c r="AR136" s="36">
        <v>0</v>
      </c>
      <c r="AS136" t="str">
        <f>CA136&amp;CB136&amp;CC136&amp;CD136&amp;CE136&amp;CF136&amp;CG136</f>
        <v/>
      </c>
      <c r="CA136" s="29" t="str">
        <f t="shared" ref="CA136:CA137" si="50">IF(AND($C136&gt;0,AN136="")," No olvide digitar la variable Beneficiarios. Digite cero si no tiene.",IF(AN136&gt;$C136," *  La variable Beneficiarios no puede ser mayor al Total Ambos sexos.",""))</f>
        <v/>
      </c>
      <c r="CB136" s="29" t="str">
        <f t="shared" ref="CB136:CB137" si="51">IF(AND($C136&gt;0,AO136="")," No olvide digitar la variable Niños, Niñas, adolescentes y jóvenes SENAME. Digite cero si no tiene.",IF(AO136&gt;$C136," * La variable Niños, Niñas, adolescentes y jóvenes SENAME no puede ser mayor al Total Ambos sexos.",""))</f>
        <v/>
      </c>
      <c r="CC136" s="29" t="str">
        <f t="shared" ref="CC136:CC137" si="52">IF(AND($C136&gt;0,AP136="")," No olvide digitar la variable Niños, Niñas, adolescentes y jóvenes mejor Niñez. Digite cero si no tiene.",IF(AP136&gt;$C136," * La variable Niños, Niñas, adolescentes y jóvenes mejor Niñez no puede ser mayor al Total Ambos sexos.",""))</f>
        <v/>
      </c>
      <c r="CD136" s="29" t="str">
        <f t="shared" ref="CD136:CD137" si="53">IF(AND($C136&gt;0,AQ136="")," No olvide digitar la variable Pueblos originarios. Digite cero si no tiene.",IF(AQ136&gt;$C136," * La variable Pueblos originarios no puede ser mayor al Total Ambos sexos.",""))</f>
        <v/>
      </c>
      <c r="CE136" s="29" t="str">
        <f t="shared" ref="CE136:CE137" si="54">IF(AND($C136&gt;0,AR136="")," No olvide digitar la variable Migrantes. Digite cero si no tiene.",IF(AR136&gt;$C136," * La variable Migrantes no puede ser mayor al Total Ambos sexos.",""))</f>
        <v/>
      </c>
      <c r="CK136" s="30">
        <f>IF(AND(C136&gt;0,AN136=""),1,IF(AN136&gt;C136,1,0))</f>
        <v>0</v>
      </c>
      <c r="CL136" s="30">
        <f>IF(AND(C136&gt;0,AO136=""),1,IF(AO136&gt;C136,1,0))</f>
        <v>0</v>
      </c>
      <c r="CM136" s="30">
        <f>IF(AND(C136&gt;0,AP136=""),1,IF(AP136&gt;C136,1,0))</f>
        <v>0</v>
      </c>
      <c r="CN136" s="30">
        <f>IF(AND(C136&gt;0,AQ136=""),1,IF(AQ136&gt;C136,1,0))</f>
        <v>0</v>
      </c>
      <c r="CO136" s="30">
        <f>IF(AND(C136&gt;0,AR136=""),1,IF(AR136&gt;C136,1,0))</f>
        <v>0</v>
      </c>
    </row>
    <row r="137" spans="1:93" x14ac:dyDescent="0.25">
      <c r="A137" s="837"/>
      <c r="B137" s="304" t="s">
        <v>168</v>
      </c>
      <c r="C137" s="305">
        <f>SUM(D137+E137)</f>
        <v>12</v>
      </c>
      <c r="D137" s="306">
        <f t="shared" si="49"/>
        <v>4</v>
      </c>
      <c r="E137" s="307">
        <f t="shared" si="49"/>
        <v>8</v>
      </c>
      <c r="F137" s="95"/>
      <c r="G137" s="96"/>
      <c r="H137" s="95"/>
      <c r="I137" s="96">
        <v>1</v>
      </c>
      <c r="J137" s="95"/>
      <c r="K137" s="96">
        <v>1</v>
      </c>
      <c r="L137" s="95">
        <v>4</v>
      </c>
      <c r="M137" s="96">
        <v>1</v>
      </c>
      <c r="N137" s="95"/>
      <c r="O137" s="96">
        <v>2</v>
      </c>
      <c r="P137" s="95"/>
      <c r="Q137" s="96"/>
      <c r="R137" s="95"/>
      <c r="S137" s="96"/>
      <c r="T137" s="95"/>
      <c r="U137" s="96"/>
      <c r="V137" s="95"/>
      <c r="W137" s="96"/>
      <c r="X137" s="95"/>
      <c r="Y137" s="96">
        <v>2</v>
      </c>
      <c r="Z137" s="95"/>
      <c r="AA137" s="96">
        <v>1</v>
      </c>
      <c r="AB137" s="95"/>
      <c r="AC137" s="96"/>
      <c r="AD137" s="95"/>
      <c r="AE137" s="96"/>
      <c r="AF137" s="95"/>
      <c r="AG137" s="96"/>
      <c r="AH137" s="95"/>
      <c r="AI137" s="96"/>
      <c r="AJ137" s="95"/>
      <c r="AK137" s="96"/>
      <c r="AL137" s="95"/>
      <c r="AM137" s="99"/>
      <c r="AN137" s="100">
        <v>12</v>
      </c>
      <c r="AO137" s="101">
        <v>0</v>
      </c>
      <c r="AP137" s="101">
        <v>0</v>
      </c>
      <c r="AQ137" s="101">
        <v>0</v>
      </c>
      <c r="AR137" s="97">
        <v>0</v>
      </c>
      <c r="AS137" t="str">
        <f>CA137&amp;CB137&amp;CC137&amp;CD137&amp;CE137&amp;CF137&amp;CG137</f>
        <v/>
      </c>
      <c r="CA137" s="29" t="str">
        <f t="shared" si="50"/>
        <v/>
      </c>
      <c r="CB137" s="29" t="str">
        <f t="shared" si="51"/>
        <v/>
      </c>
      <c r="CC137" s="29" t="str">
        <f t="shared" si="52"/>
        <v/>
      </c>
      <c r="CD137" s="29" t="str">
        <f t="shared" si="53"/>
        <v/>
      </c>
      <c r="CE137" s="29" t="str">
        <f t="shared" si="54"/>
        <v/>
      </c>
      <c r="CK137" s="30">
        <f>IF(AND(C137&gt;0,AN137=""),1,IF(AN137&gt;C137,1,0))</f>
        <v>0</v>
      </c>
      <c r="CL137" s="30">
        <f>IF(AND(C137&gt;0,AO137=""),1,IF(AO137&gt;C137,1,0))</f>
        <v>0</v>
      </c>
      <c r="CM137" s="30">
        <f>IF(AND(C137&gt;0,AP137=""),1,IF(AP137&gt;C137,1,0))</f>
        <v>0</v>
      </c>
      <c r="CN137" s="30">
        <f>IF(AND(C137&gt;0,AQ137=""),1,IF(AQ137&gt;C137,1,0))</f>
        <v>0</v>
      </c>
      <c r="CO137" s="30">
        <f>IF(AND(C137&gt;0,AR137=""),1,IF(AR137&gt;C137,1,0))</f>
        <v>0</v>
      </c>
    </row>
    <row r="138" spans="1:93" x14ac:dyDescent="0.25">
      <c r="A138" s="1168"/>
      <c r="B138" s="55" t="s">
        <v>48</v>
      </c>
      <c r="C138" s="56">
        <f>SUM(D138+E138)</f>
        <v>68</v>
      </c>
      <c r="D138" s="57">
        <f t="shared" si="49"/>
        <v>24</v>
      </c>
      <c r="E138" s="58">
        <f t="shared" si="49"/>
        <v>44</v>
      </c>
      <c r="F138" s="59">
        <f>SUM(F135:F137)</f>
        <v>0</v>
      </c>
      <c r="G138" s="60">
        <f t="shared" ref="G138:AR138" si="55">SUM(G135:G137)</f>
        <v>0</v>
      </c>
      <c r="H138" s="59">
        <f t="shared" si="55"/>
        <v>1</v>
      </c>
      <c r="I138" s="60">
        <f t="shared" si="55"/>
        <v>1</v>
      </c>
      <c r="J138" s="59">
        <f t="shared" si="55"/>
        <v>3</v>
      </c>
      <c r="K138" s="61">
        <f t="shared" si="55"/>
        <v>4</v>
      </c>
      <c r="L138" s="59">
        <f t="shared" si="55"/>
        <v>5</v>
      </c>
      <c r="M138" s="61">
        <f t="shared" si="55"/>
        <v>3</v>
      </c>
      <c r="N138" s="59">
        <f t="shared" si="55"/>
        <v>2</v>
      </c>
      <c r="O138" s="61">
        <f t="shared" si="55"/>
        <v>6</v>
      </c>
      <c r="P138" s="59">
        <f t="shared" si="55"/>
        <v>3</v>
      </c>
      <c r="Q138" s="61">
        <f t="shared" si="55"/>
        <v>4</v>
      </c>
      <c r="R138" s="59">
        <f t="shared" si="55"/>
        <v>2</v>
      </c>
      <c r="S138" s="61">
        <f t="shared" si="55"/>
        <v>5</v>
      </c>
      <c r="T138" s="59">
        <f t="shared" si="55"/>
        <v>0</v>
      </c>
      <c r="U138" s="61">
        <f t="shared" si="55"/>
        <v>3</v>
      </c>
      <c r="V138" s="59">
        <f t="shared" si="55"/>
        <v>3</v>
      </c>
      <c r="W138" s="61">
        <f t="shared" si="55"/>
        <v>1</v>
      </c>
      <c r="X138" s="59">
        <f t="shared" si="55"/>
        <v>1</v>
      </c>
      <c r="Y138" s="61">
        <f t="shared" si="55"/>
        <v>6</v>
      </c>
      <c r="Z138" s="59">
        <f t="shared" si="55"/>
        <v>0</v>
      </c>
      <c r="AA138" s="61">
        <f t="shared" si="55"/>
        <v>4</v>
      </c>
      <c r="AB138" s="59">
        <f t="shared" si="55"/>
        <v>0</v>
      </c>
      <c r="AC138" s="61">
        <f t="shared" si="55"/>
        <v>4</v>
      </c>
      <c r="AD138" s="59">
        <f t="shared" si="55"/>
        <v>3</v>
      </c>
      <c r="AE138" s="61">
        <f t="shared" si="55"/>
        <v>3</v>
      </c>
      <c r="AF138" s="59">
        <f t="shared" si="55"/>
        <v>0</v>
      </c>
      <c r="AG138" s="61">
        <f t="shared" si="55"/>
        <v>0</v>
      </c>
      <c r="AH138" s="59">
        <f t="shared" si="55"/>
        <v>1</v>
      </c>
      <c r="AI138" s="61">
        <f t="shared" si="55"/>
        <v>0</v>
      </c>
      <c r="AJ138" s="59">
        <f t="shared" si="55"/>
        <v>0</v>
      </c>
      <c r="AK138" s="61">
        <f t="shared" si="55"/>
        <v>0</v>
      </c>
      <c r="AL138" s="62">
        <f t="shared" si="55"/>
        <v>0</v>
      </c>
      <c r="AM138" s="63">
        <f t="shared" si="55"/>
        <v>0</v>
      </c>
      <c r="AN138" s="64">
        <f t="shared" si="55"/>
        <v>68</v>
      </c>
      <c r="AO138" s="65">
        <f t="shared" si="55"/>
        <v>0</v>
      </c>
      <c r="AP138" s="65">
        <f>SUM(AP135:AP137)</f>
        <v>0</v>
      </c>
      <c r="AQ138" s="65">
        <f t="shared" si="55"/>
        <v>0</v>
      </c>
      <c r="AR138" s="60">
        <f t="shared" si="55"/>
        <v>0</v>
      </c>
    </row>
    <row r="139" spans="1:93" s="11" customFormat="1" ht="18" customHeight="1" x14ac:dyDescent="0.2">
      <c r="A139" s="1169" t="s">
        <v>169</v>
      </c>
      <c r="B139" s="1169"/>
      <c r="C139" s="1169"/>
      <c r="D139" s="1169"/>
      <c r="E139" s="1169"/>
      <c r="F139" s="1169"/>
      <c r="G139" s="1169"/>
      <c r="H139" s="1152"/>
      <c r="I139" s="10"/>
    </row>
    <row r="140" spans="1:93" ht="15" customHeight="1" x14ac:dyDescent="0.25">
      <c r="A140" s="752" t="s">
        <v>170</v>
      </c>
      <c r="B140" s="767" t="s">
        <v>171</v>
      </c>
      <c r="C140" s="831"/>
      <c r="D140" s="831"/>
      <c r="E140" s="831"/>
      <c r="F140" s="768"/>
      <c r="G140" s="839" t="s">
        <v>172</v>
      </c>
      <c r="H140" s="842" t="s">
        <v>173</v>
      </c>
      <c r="I140" s="829"/>
    </row>
    <row r="141" spans="1:93" ht="15" customHeight="1" x14ac:dyDescent="0.25">
      <c r="A141" s="753"/>
      <c r="B141" s="783" t="s">
        <v>48</v>
      </c>
      <c r="C141" s="767" t="s">
        <v>174</v>
      </c>
      <c r="D141" s="831"/>
      <c r="E141" s="831"/>
      <c r="F141" s="768"/>
      <c r="G141" s="840"/>
      <c r="H141" s="1170"/>
      <c r="I141" s="829"/>
    </row>
    <row r="142" spans="1:93" ht="31.5" x14ac:dyDescent="0.25">
      <c r="A142" s="1156"/>
      <c r="B142" s="1171"/>
      <c r="C142" s="15" t="s">
        <v>175</v>
      </c>
      <c r="D142" s="160" t="s">
        <v>176</v>
      </c>
      <c r="E142" s="106" t="s">
        <v>177</v>
      </c>
      <c r="F142" s="293" t="s">
        <v>178</v>
      </c>
      <c r="G142" s="1172"/>
      <c r="H142" s="309" t="s">
        <v>179</v>
      </c>
      <c r="I142" s="107" t="s">
        <v>172</v>
      </c>
    </row>
    <row r="143" spans="1:93" ht="15" customHeight="1" x14ac:dyDescent="0.25">
      <c r="A143" s="310" t="s">
        <v>180</v>
      </c>
      <c r="B143" s="311">
        <f>SUM(C143:F143)+H143</f>
        <v>0</v>
      </c>
      <c r="C143" s="35"/>
      <c r="D143" s="42"/>
      <c r="E143" s="41"/>
      <c r="F143" s="37"/>
      <c r="G143" s="38"/>
      <c r="H143" s="40">
        <v>0</v>
      </c>
      <c r="I143" s="36"/>
    </row>
    <row r="144" spans="1:93" ht="15" customHeight="1" x14ac:dyDescent="0.25">
      <c r="A144" s="310" t="s">
        <v>16</v>
      </c>
      <c r="B144" s="311">
        <f t="shared" ref="B144:B148" si="56">SUM(C144:F144)+H144</f>
        <v>2</v>
      </c>
      <c r="C144" s="35"/>
      <c r="D144" s="42"/>
      <c r="E144" s="41"/>
      <c r="F144" s="37"/>
      <c r="G144" s="38"/>
      <c r="H144" s="40">
        <v>2</v>
      </c>
      <c r="I144" s="36"/>
    </row>
    <row r="145" spans="1:95" ht="15" customHeight="1" x14ac:dyDescent="0.25">
      <c r="A145" s="312" t="s">
        <v>17</v>
      </c>
      <c r="B145" s="311">
        <f>SUM(C145:F145)+H145</f>
        <v>0</v>
      </c>
      <c r="C145" s="35"/>
      <c r="D145" s="42"/>
      <c r="E145" s="41"/>
      <c r="F145" s="37"/>
      <c r="G145" s="38"/>
      <c r="H145" s="40">
        <v>0</v>
      </c>
      <c r="I145" s="36"/>
    </row>
    <row r="146" spans="1:95" ht="15" customHeight="1" x14ac:dyDescent="0.25">
      <c r="A146" s="312" t="s">
        <v>18</v>
      </c>
      <c r="B146" s="311">
        <f t="shared" si="56"/>
        <v>1</v>
      </c>
      <c r="C146" s="35"/>
      <c r="D146" s="42"/>
      <c r="E146" s="41"/>
      <c r="F146" s="37"/>
      <c r="G146" s="38"/>
      <c r="H146" s="40">
        <v>1</v>
      </c>
      <c r="I146" s="36"/>
    </row>
    <row r="147" spans="1:95" ht="15" customHeight="1" x14ac:dyDescent="0.25">
      <c r="A147" s="310" t="s">
        <v>19</v>
      </c>
      <c r="B147" s="311">
        <f>SUM(C147:F147)+H147</f>
        <v>0</v>
      </c>
      <c r="C147" s="35"/>
      <c r="D147" s="42"/>
      <c r="E147" s="41"/>
      <c r="F147" s="37"/>
      <c r="G147" s="38"/>
      <c r="H147" s="40">
        <v>0</v>
      </c>
      <c r="I147" s="36"/>
    </row>
    <row r="148" spans="1:95" ht="15" customHeight="1" x14ac:dyDescent="0.25">
      <c r="A148" s="310" t="s">
        <v>181</v>
      </c>
      <c r="B148" s="311">
        <f t="shared" si="56"/>
        <v>0</v>
      </c>
      <c r="C148" s="35"/>
      <c r="D148" s="42"/>
      <c r="E148" s="41"/>
      <c r="F148" s="37"/>
      <c r="G148" s="38"/>
      <c r="H148" s="40">
        <v>0</v>
      </c>
      <c r="I148" s="36"/>
    </row>
    <row r="149" spans="1:95" ht="15" customHeight="1" x14ac:dyDescent="0.25">
      <c r="A149" s="313" t="s">
        <v>182</v>
      </c>
      <c r="B149" s="314">
        <f>SUM(C149:F149)+H149</f>
        <v>0</v>
      </c>
      <c r="C149" s="46"/>
      <c r="D149" s="53"/>
      <c r="E149" s="52"/>
      <c r="F149" s="48"/>
      <c r="G149" s="49"/>
      <c r="H149" s="51">
        <v>0</v>
      </c>
      <c r="I149" s="47"/>
    </row>
    <row r="150" spans="1:95" ht="15" customHeight="1" x14ac:dyDescent="0.25">
      <c r="A150" s="1173" t="s">
        <v>31</v>
      </c>
      <c r="B150" s="316">
        <f>SUM(C150:F150)+H150</f>
        <v>0</v>
      </c>
      <c r="C150" s="95"/>
      <c r="D150" s="102"/>
      <c r="E150" s="101"/>
      <c r="F150" s="96"/>
      <c r="G150" s="98"/>
      <c r="H150" s="100">
        <v>0</v>
      </c>
      <c r="I150" s="97"/>
    </row>
    <row r="151" spans="1:95" ht="18" customHeight="1" x14ac:dyDescent="0.25">
      <c r="A151" s="1" t="s">
        <v>183</v>
      </c>
    </row>
    <row r="152" spans="1:95" s="11" customFormat="1" ht="18" customHeight="1" x14ac:dyDescent="0.2">
      <c r="A152" s="1174" t="s">
        <v>184</v>
      </c>
      <c r="B152" s="8"/>
      <c r="C152" s="8"/>
    </row>
    <row r="153" spans="1:95" ht="21" x14ac:dyDescent="0.25">
      <c r="A153" s="318" t="s">
        <v>185</v>
      </c>
      <c r="B153" s="319" t="s">
        <v>186</v>
      </c>
      <c r="C153" s="319" t="s">
        <v>187</v>
      </c>
    </row>
    <row r="154" spans="1:95" ht="21" x14ac:dyDescent="0.25">
      <c r="A154" s="320" t="s">
        <v>188</v>
      </c>
      <c r="B154" s="36"/>
      <c r="C154" s="146"/>
    </row>
    <row r="155" spans="1:95" x14ac:dyDescent="0.25">
      <c r="A155" s="321" t="s">
        <v>189</v>
      </c>
      <c r="B155" s="97"/>
      <c r="C155" s="117"/>
    </row>
    <row r="156" spans="1:95" s="11" customFormat="1" ht="18" customHeight="1" x14ac:dyDescent="0.2">
      <c r="A156" s="1175" t="s">
        <v>190</v>
      </c>
      <c r="B156" s="1175"/>
      <c r="C156" s="1175"/>
      <c r="D156" s="1175"/>
      <c r="E156" s="1175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10"/>
      <c r="Q156" s="10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</row>
    <row r="157" spans="1:95" x14ac:dyDescent="0.25">
      <c r="A157" s="752" t="s">
        <v>3</v>
      </c>
      <c r="B157" s="752" t="s">
        <v>4</v>
      </c>
      <c r="C157" s="755" t="s">
        <v>191</v>
      </c>
      <c r="D157" s="756"/>
      <c r="E157" s="757"/>
      <c r="F157" s="829" t="s">
        <v>6</v>
      </c>
      <c r="G157" s="829"/>
      <c r="H157" s="829"/>
      <c r="I157" s="829"/>
      <c r="J157" s="829"/>
      <c r="K157" s="829"/>
      <c r="L157" s="829"/>
      <c r="M157" s="835"/>
      <c r="N157" s="764" t="s">
        <v>192</v>
      </c>
      <c r="O157" s="776" t="s">
        <v>193</v>
      </c>
      <c r="P157" s="776" t="s">
        <v>194</v>
      </c>
      <c r="Q157" s="850" t="s">
        <v>195</v>
      </c>
      <c r="R157" s="764" t="s">
        <v>7</v>
      </c>
      <c r="S157" s="776" t="s">
        <v>9</v>
      </c>
      <c r="T157" s="776" t="s">
        <v>196</v>
      </c>
      <c r="U157" s="776" t="s">
        <v>10</v>
      </c>
      <c r="V157" s="757" t="s">
        <v>11</v>
      </c>
      <c r="W157" s="761" t="s">
        <v>197</v>
      </c>
      <c r="X157" s="775"/>
    </row>
    <row r="158" spans="1:95" x14ac:dyDescent="0.25">
      <c r="A158" s="753"/>
      <c r="B158" s="753"/>
      <c r="C158" s="1153"/>
      <c r="D158" s="1154"/>
      <c r="E158" s="1155"/>
      <c r="F158" s="829" t="s">
        <v>198</v>
      </c>
      <c r="G158" s="829"/>
      <c r="H158" s="829" t="s">
        <v>199</v>
      </c>
      <c r="I158" s="829"/>
      <c r="J158" s="829" t="s">
        <v>200</v>
      </c>
      <c r="K158" s="829"/>
      <c r="L158" s="829" t="s">
        <v>201</v>
      </c>
      <c r="M158" s="835"/>
      <c r="N158" s="765"/>
      <c r="O158" s="777"/>
      <c r="P158" s="777"/>
      <c r="Q158" s="851"/>
      <c r="R158" s="765"/>
      <c r="S158" s="777"/>
      <c r="T158" s="777"/>
      <c r="U158" s="777"/>
      <c r="V158" s="779"/>
      <c r="W158" s="848" t="s">
        <v>32</v>
      </c>
      <c r="X158" s="757" t="s">
        <v>33</v>
      </c>
    </row>
    <row r="159" spans="1:95" ht="23.25" customHeight="1" x14ac:dyDescent="0.25">
      <c r="A159" s="1156"/>
      <c r="B159" s="1156"/>
      <c r="C159" s="12" t="s">
        <v>34</v>
      </c>
      <c r="D159" s="13" t="s">
        <v>35</v>
      </c>
      <c r="E159" s="14" t="s">
        <v>36</v>
      </c>
      <c r="F159" s="15" t="s">
        <v>35</v>
      </c>
      <c r="G159" s="107" t="s">
        <v>36</v>
      </c>
      <c r="H159" s="15" t="s">
        <v>35</v>
      </c>
      <c r="I159" s="107" t="s">
        <v>36</v>
      </c>
      <c r="J159" s="15" t="s">
        <v>35</v>
      </c>
      <c r="K159" s="107" t="s">
        <v>36</v>
      </c>
      <c r="L159" s="15" t="s">
        <v>35</v>
      </c>
      <c r="M159" s="109" t="s">
        <v>36</v>
      </c>
      <c r="N159" s="766"/>
      <c r="O159" s="778"/>
      <c r="P159" s="778"/>
      <c r="Q159" s="1176"/>
      <c r="R159" s="766"/>
      <c r="S159" s="778"/>
      <c r="T159" s="778"/>
      <c r="U159" s="778"/>
      <c r="V159" s="1155"/>
      <c r="W159" s="1177"/>
      <c r="X159" s="1155"/>
    </row>
    <row r="160" spans="1:95" x14ac:dyDescent="0.25">
      <c r="A160" s="845" t="s">
        <v>202</v>
      </c>
      <c r="B160" s="17" t="s">
        <v>38</v>
      </c>
      <c r="C160" s="18">
        <f>SUM(D160:E160)</f>
        <v>0</v>
      </c>
      <c r="D160" s="19">
        <f>SUM(F160+H160+J160+L160)</f>
        <v>0</v>
      </c>
      <c r="E160" s="322">
        <f>SUM(G160+I160+K160+M160)</f>
        <v>0</v>
      </c>
      <c r="F160" s="21"/>
      <c r="G160" s="28"/>
      <c r="H160" s="21"/>
      <c r="I160" s="28"/>
      <c r="J160" s="21"/>
      <c r="K160" s="28"/>
      <c r="L160" s="21"/>
      <c r="M160" s="323"/>
      <c r="N160" s="26"/>
      <c r="O160" s="27"/>
      <c r="P160" s="27"/>
      <c r="Q160" s="323"/>
      <c r="R160" s="26"/>
      <c r="S160" s="27"/>
      <c r="T160" s="27"/>
      <c r="U160" s="27"/>
      <c r="V160" s="22"/>
      <c r="W160" s="21"/>
      <c r="X160" s="22"/>
      <c r="Y160" t="str">
        <f>CA160&amp;CB160&amp;CC160&amp;CD160&amp;CE160&amp;CF160&amp;CG160</f>
        <v/>
      </c>
      <c r="CA160" s="29" t="str">
        <f>IF(AND($C160&gt;0,R160="")," * No olvide digitar la variable Beneficiarios. Digite cero si no tiene.",IF(R160&gt;$C160," * La variable Beneficiarios no puede ser mayor al Total Ambos Sexos.",""))</f>
        <v/>
      </c>
      <c r="CB160" s="29" t="str">
        <f>IF(AND($C160&gt;0,S160="")," * No olvide digitar la variable Niños, Niñas, Adolescentes y Jóvenes Mejor Niñez. Digite cero si no tiene.",IF(S160&gt;$C160," * La variable Niños, Niñas, Adolescentes y Jóvenes Mejor Niñez no puede ser mayor al Total Ambos Sexos.",""))</f>
        <v/>
      </c>
      <c r="CC160" s="29" t="str">
        <f>IF(AND($C160&gt;0,T160="")," * No olvide digitar la variable Niños, Niñas, Adolescentes y Jóvenes SENAME. Digite cero si no tiene.",IF(T160&gt;$C160," * La variable Niños, Niñas, Adolescentes y Jóvenes SENAME no puede ser mayor al Total Ambos Sexos.",""))</f>
        <v/>
      </c>
      <c r="CD160" s="29" t="str">
        <f>IF(AND($C160&gt;0,U160="")," * No olvide digitar la variable Pueblos Originarios. Digite cero si no tiene.",IF(U160&gt;$C160," * La variable Pueblos Originarios no puede ser mayor al Total Ambos Sexos.",""))</f>
        <v/>
      </c>
      <c r="CE160" s="29" t="str">
        <f>IF(AND($C160&gt;0,V160="")," * No olvide digitar la variable Migrantes. Digite cero si no tiene.",IF(V160&gt;$C160," * La variable Migrantes no puede ser mayor al Total Ambos Sexos.",""))</f>
        <v/>
      </c>
      <c r="CF160" s="29" t="str">
        <f>IF(AND($E160&gt;0,OR(W160=""))," * No olvide digitar la variable Trans (Masculino). Digite cero si no tiene.",IF((W160)&gt;$E160," * La variable Trans (Masculino) no puede ser mayor al Total Mujeres.",""))</f>
        <v/>
      </c>
      <c r="CG160" s="29" t="str">
        <f>IF(AND($D160&gt;0,OR(X160=""))," * No olvide digitar la variable Trans (Femenino). Digite cero si no tiene.",IF((X160)&gt;$D160," * La variable Trans (Femenino) no puede ser mayor al Total Hombres.",""))</f>
        <v/>
      </c>
      <c r="CK160" s="30">
        <f>IF(AND(C160&gt;0,R160=""),1,IF(R160&gt;C160,1,0))</f>
        <v>0</v>
      </c>
      <c r="CL160" s="30">
        <f>IF(AND(C160&gt;0,S160=""),1,IF(S160&gt;C160,1,0))</f>
        <v>0</v>
      </c>
      <c r="CM160" s="30">
        <f>IF(AND(C160&gt;0,T160=""),1,IF(T160&gt;C160,1,0))</f>
        <v>0</v>
      </c>
      <c r="CN160" s="30">
        <f>IF(AND(C160&gt;0,U160=""),1,IF(U160&gt;C160,1,0))</f>
        <v>0</v>
      </c>
      <c r="CO160" s="30">
        <f>IF(AND(C160&gt;0,V160=""),1,IF(V160&gt;C160,1,0))</f>
        <v>0</v>
      </c>
      <c r="CP160" s="30">
        <f>IF(AND(E160&gt;0,OR(W160="")),1,IF((W160)&gt;E160,1,0))</f>
        <v>0</v>
      </c>
      <c r="CQ160" s="30">
        <f>IF(AND(D160&gt;0,OR(X160="")),1,IF((X160)&gt;D160,1,0))</f>
        <v>0</v>
      </c>
    </row>
    <row r="161" spans="1:95" x14ac:dyDescent="0.25">
      <c r="A161" s="845"/>
      <c r="B161" s="31" t="s">
        <v>203</v>
      </c>
      <c r="C161" s="32">
        <f t="shared" ref="C161:C162" si="57">SUM(D161:E161)</f>
        <v>0</v>
      </c>
      <c r="D161" s="33">
        <f>SUM(F161+H161+J161+L161)</f>
        <v>0</v>
      </c>
      <c r="E161" s="324">
        <f t="shared" ref="E161:E162" si="58">SUM(G161+I161+K161+M161)</f>
        <v>0</v>
      </c>
      <c r="F161" s="35"/>
      <c r="G161" s="42"/>
      <c r="H161" s="35"/>
      <c r="I161" s="42"/>
      <c r="J161" s="35"/>
      <c r="K161" s="42"/>
      <c r="L161" s="35"/>
      <c r="M161" s="325"/>
      <c r="N161" s="40"/>
      <c r="O161" s="41"/>
      <c r="P161" s="41"/>
      <c r="Q161" s="325"/>
      <c r="R161" s="40"/>
      <c r="S161" s="41"/>
      <c r="T161" s="41"/>
      <c r="U161" s="41"/>
      <c r="V161" s="36"/>
      <c r="W161" s="35"/>
      <c r="X161" s="36"/>
      <c r="Y161" t="str">
        <f>CA161&amp;CB161&amp;CC161&amp;CD161&amp;CE161&amp;CF161&amp;CG161</f>
        <v/>
      </c>
      <c r="CA161" s="29" t="str">
        <f t="shared" ref="CA161:CA162" si="59">IF(AND($C161&gt;0,R161="")," * No olvide digitar la variable Beneficiarios. Digite cero si no tiene.",IF(R161&gt;$C161," * La variable Beneficiarios no puede ser mayor al Total Ambos Sexos.",""))</f>
        <v/>
      </c>
      <c r="CB161" s="29" t="str">
        <f t="shared" ref="CB161:CB162" si="60">IF(AND($C161&gt;0,S161="")," * No olvide digitar la variable Niños, Niñas, Adolescentes y Jóvenes Mejor Niñez. Digite cero si no tiene.",IF(S161&gt;$C161," * La variable Niños, Niñas, Adolescentes y Jóvenes Mejor Niñez no puede ser mayor al Total Ambos Sexos.",""))</f>
        <v/>
      </c>
      <c r="CC161" s="29" t="str">
        <f t="shared" ref="CC161:CC162" si="61">IF(AND($C161&gt;0,T161="")," * No olvide digitar la variable Niños, Niñas, Adolescentes y Jóvenes SENAME. Digite cero si no tiene.",IF(T161&gt;$C161," * La variable Niños, Niñas, Adolescentes y Jóvenes SENAME no puede ser mayor al Total Ambos Sexos.",""))</f>
        <v/>
      </c>
      <c r="CD161" s="29" t="str">
        <f t="shared" ref="CD161:CD162" si="62">IF(AND($C161&gt;0,U161="")," * No olvide digitar la variable Pueblos Originarios. Digite cero si no tiene.",IF(U161&gt;$C161," * La variable Pueblos Originarios no puede ser mayor al Total Ambos Sexos.",""))</f>
        <v/>
      </c>
      <c r="CE161" s="29" t="str">
        <f t="shared" ref="CE161:CE162" si="63">IF(AND($C161&gt;0,V161="")," * No olvide digitar la variable Migrantes. Digite cero si no tiene.",IF(V161&gt;$C161," * La variable Migrantes no puede ser mayor al Total Ambos Sexos.",""))</f>
        <v/>
      </c>
      <c r="CF161" s="29" t="str">
        <f t="shared" ref="CF161:CF162" si="64">IF(AND($E161&gt;0,OR(W161=""))," * No olvide digitar la variable Trans (Masculino). Digite cero si no tiene.",IF((W161)&gt;$E161," * La variable Trans (Masculino) no puede ser mayor al Total Mujeres.",""))</f>
        <v/>
      </c>
      <c r="CG161" s="29" t="str">
        <f t="shared" ref="CG161:CG162" si="65">IF(AND($D161&gt;0,OR(X161=""))," * No olvide digitar la variable Trans (Femenino). Digite cero si no tiene.",IF((X161)&gt;$D161," * La variable Trans (Femenino) no puede ser mayor al Total Hombres.",""))</f>
        <v/>
      </c>
      <c r="CK161" s="30">
        <f>IF(AND(C161&gt;0,R161=""),1,IF(R161&gt;C161,1,0))</f>
        <v>0</v>
      </c>
      <c r="CL161" s="30">
        <f>IF(AND(C161&gt;0,S161=""),1,IF(S161&gt;C161,1,0))</f>
        <v>0</v>
      </c>
      <c r="CM161" s="30">
        <f>IF(AND(C161&gt;0,T161=""),1,IF(T161&gt;C161,1,0))</f>
        <v>0</v>
      </c>
      <c r="CN161" s="30">
        <f>IF(AND(C161&gt;0,U161=""),1,IF(U161&gt;C161,1,0))</f>
        <v>0</v>
      </c>
      <c r="CO161" s="30">
        <f>IF(AND(C161&gt;0,V161=""),1,IF(V161&gt;C161,1,0))</f>
        <v>0</v>
      </c>
      <c r="CP161" s="30">
        <f>IF(AND(E161&gt;0,OR(W161="")),1,IF((W161)&gt;E161,1,0))</f>
        <v>0</v>
      </c>
      <c r="CQ161" s="30">
        <f>IF(AND(D161&gt;0,OR(X161="")),1,IF((X161)&gt;D161,1,0))</f>
        <v>0</v>
      </c>
    </row>
    <row r="162" spans="1:95" x14ac:dyDescent="0.25">
      <c r="A162" s="845"/>
      <c r="B162" s="31" t="s">
        <v>176</v>
      </c>
      <c r="C162" s="186">
        <f t="shared" si="57"/>
        <v>0</v>
      </c>
      <c r="D162" s="54">
        <f>SUM(F162+H162+J162+L162)</f>
        <v>0</v>
      </c>
      <c r="E162" s="326">
        <f t="shared" si="58"/>
        <v>0</v>
      </c>
      <c r="F162" s="35"/>
      <c r="G162" s="42"/>
      <c r="H162" s="35"/>
      <c r="I162" s="42"/>
      <c r="J162" s="35"/>
      <c r="K162" s="42"/>
      <c r="L162" s="35"/>
      <c r="M162" s="325"/>
      <c r="N162" s="40"/>
      <c r="O162" s="41"/>
      <c r="P162" s="41"/>
      <c r="Q162" s="325"/>
      <c r="R162" s="40"/>
      <c r="S162" s="41"/>
      <c r="T162" s="41"/>
      <c r="U162" s="41"/>
      <c r="V162" s="36"/>
      <c r="W162" s="35"/>
      <c r="X162" s="36"/>
      <c r="Y162" t="str">
        <f>CA162&amp;CB162&amp;CC162&amp;CD162&amp;CE162&amp;CF162&amp;CG162</f>
        <v/>
      </c>
      <c r="CA162" s="29" t="str">
        <f t="shared" si="59"/>
        <v/>
      </c>
      <c r="CB162" s="29" t="str">
        <f t="shared" si="60"/>
        <v/>
      </c>
      <c r="CC162" s="29" t="str">
        <f t="shared" si="61"/>
        <v/>
      </c>
      <c r="CD162" s="29" t="str">
        <f t="shared" si="62"/>
        <v/>
      </c>
      <c r="CE162" s="29" t="str">
        <f t="shared" si="63"/>
        <v/>
      </c>
      <c r="CF162" s="29" t="str">
        <f t="shared" si="64"/>
        <v/>
      </c>
      <c r="CG162" s="29" t="str">
        <f t="shared" si="65"/>
        <v/>
      </c>
      <c r="CK162" s="30">
        <f>IF(AND(C162&gt;0,R162=""),1,IF(R162&gt;C162,1,0))</f>
        <v>0</v>
      </c>
      <c r="CL162" s="30">
        <f>IF(AND(C162&gt;0,S162=""),1,IF(S162&gt;C162,1,0))</f>
        <v>0</v>
      </c>
      <c r="CM162" s="30">
        <f>IF(AND(C162&gt;0,T162=""),1,IF(T162&gt;C162,1,0))</f>
        <v>0</v>
      </c>
      <c r="CN162" s="30">
        <f>IF(AND(C162&gt;0,U162=""),1,IF(U162&gt;C162,1,0))</f>
        <v>0</v>
      </c>
      <c r="CO162" s="30">
        <f>IF(AND(C162&gt;0,V162=""),1,IF(V162&gt;C162,1,0))</f>
        <v>0</v>
      </c>
      <c r="CP162" s="30">
        <f>IF(AND(E162&gt;0,OR(W162="")),1,IF((W162)&gt;E162,1,0))</f>
        <v>0</v>
      </c>
      <c r="CQ162" s="30">
        <f>IF(AND(D162&gt;0,OR(X162="")),1,IF((X162)&gt;D162,1,0))</f>
        <v>0</v>
      </c>
    </row>
    <row r="163" spans="1:95" x14ac:dyDescent="0.25">
      <c r="A163" s="1178"/>
      <c r="B163" s="55" t="s">
        <v>48</v>
      </c>
      <c r="C163" s="56">
        <f>SUM(C160:C162)</f>
        <v>0</v>
      </c>
      <c r="D163" s="57">
        <f t="shared" ref="D163:Q163" si="66">SUM(D160:D162)</f>
        <v>0</v>
      </c>
      <c r="E163" s="328">
        <f t="shared" si="66"/>
        <v>0</v>
      </c>
      <c r="F163" s="59">
        <f t="shared" si="66"/>
        <v>0</v>
      </c>
      <c r="G163" s="66">
        <f t="shared" si="66"/>
        <v>0</v>
      </c>
      <c r="H163" s="59">
        <f t="shared" si="66"/>
        <v>0</v>
      </c>
      <c r="I163" s="66">
        <f t="shared" si="66"/>
        <v>0</v>
      </c>
      <c r="J163" s="59">
        <f t="shared" si="66"/>
        <v>0</v>
      </c>
      <c r="K163" s="66">
        <f t="shared" si="66"/>
        <v>0</v>
      </c>
      <c r="L163" s="59">
        <f t="shared" si="66"/>
        <v>0</v>
      </c>
      <c r="M163" s="123">
        <f t="shared" si="66"/>
        <v>0</v>
      </c>
      <c r="N163" s="64">
        <f t="shared" si="66"/>
        <v>0</v>
      </c>
      <c r="O163" s="65">
        <f t="shared" si="66"/>
        <v>0</v>
      </c>
      <c r="P163" s="65">
        <f t="shared" si="66"/>
        <v>0</v>
      </c>
      <c r="Q163" s="123">
        <f t="shared" si="66"/>
        <v>0</v>
      </c>
      <c r="R163" s="64">
        <f>SUM(R160:R162)</f>
        <v>0</v>
      </c>
      <c r="S163" s="65">
        <f t="shared" ref="S163:X163" si="67">SUM(S160:S162)</f>
        <v>0</v>
      </c>
      <c r="T163" s="65">
        <f t="shared" si="67"/>
        <v>0</v>
      </c>
      <c r="U163" s="65">
        <f t="shared" si="67"/>
        <v>0</v>
      </c>
      <c r="V163" s="60">
        <f t="shared" si="67"/>
        <v>0</v>
      </c>
      <c r="W163" s="59">
        <f t="shared" si="67"/>
        <v>0</v>
      </c>
      <c r="X163" s="60">
        <f t="shared" si="67"/>
        <v>0</v>
      </c>
    </row>
    <row r="164" spans="1:95" x14ac:dyDescent="0.25">
      <c r="A164" s="845" t="s">
        <v>204</v>
      </c>
      <c r="B164" s="17" t="s">
        <v>38</v>
      </c>
      <c r="C164" s="283">
        <f>SUM(D164:E164)</f>
        <v>0</v>
      </c>
      <c r="D164" s="329">
        <f>SUM(F164+H164+J164+L164)</f>
        <v>0</v>
      </c>
      <c r="E164" s="330">
        <f>SUM(G164+I164+K164+M164)</f>
        <v>0</v>
      </c>
      <c r="F164" s="21"/>
      <c r="G164" s="28"/>
      <c r="H164" s="21"/>
      <c r="I164" s="28"/>
      <c r="J164" s="21"/>
      <c r="K164" s="28"/>
      <c r="L164" s="21"/>
      <c r="M164" s="323"/>
      <c r="N164" s="40"/>
      <c r="O164" s="41"/>
      <c r="P164" s="41"/>
      <c r="Q164" s="325"/>
      <c r="R164" s="40"/>
      <c r="S164" s="41"/>
      <c r="T164" s="41"/>
      <c r="U164" s="41"/>
      <c r="V164" s="36"/>
      <c r="W164" s="35"/>
      <c r="X164" s="36"/>
      <c r="Y164" t="str">
        <f>CA164&amp;CB164&amp;CC164&amp;CD164&amp;CE164&amp;CF164&amp;CG164</f>
        <v/>
      </c>
      <c r="CA164" s="29" t="str">
        <f t="shared" ref="CA164:CA166" si="68">IF(AND($C164&gt;0,R164="")," * No olvide digitar la variable Beneficiarios. Digite cero si no tiene.",IF(R164&gt;$C164," * La variable Beneficiarios no puede ser mayor al Total Ambos Sexos.",""))</f>
        <v/>
      </c>
      <c r="CB164" s="29" t="str">
        <f t="shared" ref="CB164:CB166" si="69">IF(AND($C164&gt;0,S164="")," * No olvide digitar la variable Niños, Niñas, Adolescentes y Jóvenes Mejor Niñez. Digite cero si no tiene.",IF(S164&gt;$C164," * La variable Niños, Niñas, Adolescentes y Jóvenes Mejor Niñez no puede ser mayor al Total Ambos Sexos.",""))</f>
        <v/>
      </c>
      <c r="CC164" s="29" t="str">
        <f t="shared" ref="CC164:CC166" si="70">IF(AND($C164&gt;0,T164="")," * No olvide digitar la variable Niños, Niñas, Adolescentes y Jóvenes SENAME. Digite cero si no tiene.",IF(T164&gt;$C164," * La variable Niños, Niñas, Adolescentes y Jóvenes SENAME no puede ser mayor al Total Ambos Sexos.",""))</f>
        <v/>
      </c>
      <c r="CD164" s="29" t="str">
        <f t="shared" ref="CD164:CD166" si="71">IF(AND($C164&gt;0,U164="")," * No olvide digitar la variable Pueblos Originarios. Digite cero si no tiene.",IF(U164&gt;$C164," * La variable Pueblos Originarios no puede ser mayor al Total Ambos Sexos.",""))</f>
        <v/>
      </c>
      <c r="CE164" s="29" t="str">
        <f t="shared" ref="CE164:CE166" si="72">IF(AND($C164&gt;0,V164="")," * No olvide digitar la variable Migrantes. Digite cero si no tiene.",IF(V164&gt;$C164," * La variable Migrantes no puede ser mayor al Total Ambos Sexos.",""))</f>
        <v/>
      </c>
      <c r="CF164" s="29" t="str">
        <f t="shared" ref="CF164:CF166" si="73">IF(AND($E164&gt;0,OR(W164=""))," * No olvide digitar la variable Trans (Masculino). Digite cero si no tiene.",IF((W164)&gt;$E164," * La variable Trans (Masculino) no puede ser mayor al Total Mujeres.",""))</f>
        <v/>
      </c>
      <c r="CG164" s="29" t="str">
        <f t="shared" ref="CG164:CG166" si="74">IF(AND($D164&gt;0,OR(X164=""))," * No olvide digitar la variable Trans (Femenino). Digite cero si no tiene.",IF((X164)&gt;$D164," * La variable Trans (Femenino) no puede ser mayor al Total Hombres.",""))</f>
        <v/>
      </c>
      <c r="CK164" s="30">
        <f>IF(AND(C164&gt;0,R164=""),1,IF(R164&gt;C164,1,0))</f>
        <v>0</v>
      </c>
      <c r="CL164" s="30">
        <f>IF(AND(C164&gt;0,S164=""),1,IF(S164&gt;C164,1,0))</f>
        <v>0</v>
      </c>
      <c r="CM164" s="30">
        <f>IF(AND(C164&gt;0,T164=""),1,IF(T164&gt;C164,1,0))</f>
        <v>0</v>
      </c>
      <c r="CN164" s="30">
        <f>IF(AND(C164&gt;0,U164=""),1,IF(U164&gt;C164,1,0))</f>
        <v>0</v>
      </c>
      <c r="CO164" s="30">
        <f>IF(AND(C164&gt;0,V164=""),1,IF(V164&gt;C164,1,0))</f>
        <v>0</v>
      </c>
      <c r="CP164" s="30">
        <f>IF(AND(E164&gt;0,OR(W164="")),1,IF((W164)&gt;E164,1,0))</f>
        <v>0</v>
      </c>
      <c r="CQ164" s="30">
        <f>IF(AND(D164&gt;0,OR(X164="")),1,IF((X164)&gt;D164,1,0))</f>
        <v>0</v>
      </c>
    </row>
    <row r="165" spans="1:95" x14ac:dyDescent="0.25">
      <c r="A165" s="845"/>
      <c r="B165" s="31" t="s">
        <v>203</v>
      </c>
      <c r="C165" s="32">
        <f t="shared" ref="C165" si="75">SUM(D165:E165)</f>
        <v>0</v>
      </c>
      <c r="D165" s="33">
        <f>SUM(F165+H165+J165+L165)</f>
        <v>0</v>
      </c>
      <c r="E165" s="324">
        <f t="shared" ref="E165:E167" si="76">SUM(G165+I165+K165+M165)</f>
        <v>0</v>
      </c>
      <c r="F165" s="35"/>
      <c r="G165" s="42"/>
      <c r="H165" s="35"/>
      <c r="I165" s="42"/>
      <c r="J165" s="35"/>
      <c r="K165" s="42"/>
      <c r="L165" s="35"/>
      <c r="M165" s="325"/>
      <c r="N165" s="40"/>
      <c r="O165" s="41"/>
      <c r="P165" s="41"/>
      <c r="Q165" s="325"/>
      <c r="R165" s="40"/>
      <c r="S165" s="41"/>
      <c r="T165" s="41"/>
      <c r="U165" s="41"/>
      <c r="V165" s="36"/>
      <c r="W165" s="35"/>
      <c r="X165" s="36"/>
      <c r="Y165" t="str">
        <f>CA165&amp;CB165&amp;CC165&amp;CD165&amp;CE165&amp;CF165&amp;CG165</f>
        <v/>
      </c>
      <c r="CA165" s="29" t="str">
        <f t="shared" si="68"/>
        <v/>
      </c>
      <c r="CB165" s="29" t="str">
        <f t="shared" si="69"/>
        <v/>
      </c>
      <c r="CC165" s="29" t="str">
        <f t="shared" si="70"/>
        <v/>
      </c>
      <c r="CD165" s="29" t="str">
        <f t="shared" si="71"/>
        <v/>
      </c>
      <c r="CE165" s="29" t="str">
        <f t="shared" si="72"/>
        <v/>
      </c>
      <c r="CF165" s="29" t="str">
        <f t="shared" si="73"/>
        <v/>
      </c>
      <c r="CG165" s="29" t="str">
        <f t="shared" si="74"/>
        <v/>
      </c>
      <c r="CK165" s="30">
        <f>IF(AND(C165&gt;0,R165=""),1,IF(R165&gt;C165,1,0))</f>
        <v>0</v>
      </c>
      <c r="CL165" s="30">
        <f>IF(AND(C165&gt;0,S165=""),1,IF(S165&gt;C165,1,0))</f>
        <v>0</v>
      </c>
      <c r="CM165" s="30">
        <f>IF(AND(C165&gt;0,T165=""),1,IF(T165&gt;C165,1,0))</f>
        <v>0</v>
      </c>
      <c r="CN165" s="30">
        <f>IF(AND(C165&gt;0,U165=""),1,IF(U165&gt;C165,1,0))</f>
        <v>0</v>
      </c>
      <c r="CO165" s="30">
        <f>IF(AND(C165&gt;0,V165=""),1,IF(V165&gt;C165,1,0))</f>
        <v>0</v>
      </c>
      <c r="CP165" s="30">
        <f>IF(AND(E165&gt;0,OR(W165="")),1,IF((W165)&gt;E165,1,0))</f>
        <v>0</v>
      </c>
      <c r="CQ165" s="30">
        <f>IF(AND(D165&gt;0,OR(X165="")),1,IF((X165)&gt;D165,1,0))</f>
        <v>0</v>
      </c>
    </row>
    <row r="166" spans="1:95" x14ac:dyDescent="0.25">
      <c r="A166" s="845"/>
      <c r="B166" s="31" t="s">
        <v>176</v>
      </c>
      <c r="C166" s="186">
        <f>SUM(D166:E166)</f>
        <v>0</v>
      </c>
      <c r="D166" s="54">
        <f>SUM(F166+H166+J166+L166)</f>
        <v>0</v>
      </c>
      <c r="E166" s="326">
        <f t="shared" si="76"/>
        <v>0</v>
      </c>
      <c r="F166" s="35"/>
      <c r="G166" s="42"/>
      <c r="H166" s="35"/>
      <c r="I166" s="42"/>
      <c r="J166" s="35"/>
      <c r="K166" s="42"/>
      <c r="L166" s="35"/>
      <c r="M166" s="325"/>
      <c r="N166" s="40"/>
      <c r="O166" s="41"/>
      <c r="P166" s="41"/>
      <c r="Q166" s="325"/>
      <c r="R166" s="40"/>
      <c r="S166" s="41"/>
      <c r="T166" s="41"/>
      <c r="U166" s="41"/>
      <c r="V166" s="36"/>
      <c r="W166" s="35"/>
      <c r="X166" s="36"/>
      <c r="Y166" t="str">
        <f>CA166&amp;CB166&amp;CC166&amp;CD166&amp;CE166&amp;CF166&amp;CG166</f>
        <v/>
      </c>
      <c r="CA166" s="29" t="str">
        <f t="shared" si="68"/>
        <v/>
      </c>
      <c r="CB166" s="29" t="str">
        <f t="shared" si="69"/>
        <v/>
      </c>
      <c r="CC166" s="29" t="str">
        <f t="shared" si="70"/>
        <v/>
      </c>
      <c r="CD166" s="29" t="str">
        <f t="shared" si="71"/>
        <v/>
      </c>
      <c r="CE166" s="29" t="str">
        <f t="shared" si="72"/>
        <v/>
      </c>
      <c r="CF166" s="29" t="str">
        <f t="shared" si="73"/>
        <v/>
      </c>
      <c r="CG166" s="29" t="str">
        <f t="shared" si="74"/>
        <v/>
      </c>
      <c r="CK166" s="30">
        <f>IF(AND(C166&gt;0,R166=""),1,IF(R166&gt;C166,1,0))</f>
        <v>0</v>
      </c>
      <c r="CL166" s="30">
        <f>IF(AND(C166&gt;0,S166=""),1,IF(S166&gt;C166,1,0))</f>
        <v>0</v>
      </c>
      <c r="CM166" s="30">
        <f>IF(AND(C166&gt;0,T166=""),1,IF(T166&gt;C166,1,0))</f>
        <v>0</v>
      </c>
      <c r="CN166" s="30">
        <f>IF(AND(C166&gt;0,U166=""),1,IF(U166&gt;C166,1,0))</f>
        <v>0</v>
      </c>
      <c r="CO166" s="30">
        <f>IF(AND(C166&gt;0,V166=""),1,IF(V166&gt;C166,1,0))</f>
        <v>0</v>
      </c>
      <c r="CP166" s="30">
        <f>IF(AND(E166&gt;0,OR(W166="")),1,IF((W166)&gt;E166,1,0))</f>
        <v>0</v>
      </c>
      <c r="CQ166" s="30">
        <f>IF(AND(D166&gt;0,OR(X166="")),1,IF((X166)&gt;D166,1,0))</f>
        <v>0</v>
      </c>
    </row>
    <row r="167" spans="1:95" x14ac:dyDescent="0.25">
      <c r="A167" s="1178"/>
      <c r="B167" s="55" t="s">
        <v>48</v>
      </c>
      <c r="C167" s="186">
        <f>SUM(D167:E167)</f>
        <v>0</v>
      </c>
      <c r="D167" s="54">
        <f>SUM(F167+H167+J167+L167)</f>
        <v>0</v>
      </c>
      <c r="E167" s="326">
        <f t="shared" si="76"/>
        <v>0</v>
      </c>
      <c r="F167" s="59">
        <f t="shared" ref="F167:Q167" si="77">SUM(F164:F166)</f>
        <v>0</v>
      </c>
      <c r="G167" s="66">
        <f t="shared" si="77"/>
        <v>0</v>
      </c>
      <c r="H167" s="59">
        <f t="shared" si="77"/>
        <v>0</v>
      </c>
      <c r="I167" s="66">
        <f t="shared" si="77"/>
        <v>0</v>
      </c>
      <c r="J167" s="59">
        <f t="shared" si="77"/>
        <v>0</v>
      </c>
      <c r="K167" s="66">
        <f t="shared" si="77"/>
        <v>0</v>
      </c>
      <c r="L167" s="59">
        <f t="shared" si="77"/>
        <v>0</v>
      </c>
      <c r="M167" s="123">
        <f t="shared" si="77"/>
        <v>0</v>
      </c>
      <c r="N167" s="64">
        <f t="shared" si="77"/>
        <v>0</v>
      </c>
      <c r="O167" s="65">
        <f t="shared" si="77"/>
        <v>0</v>
      </c>
      <c r="P167" s="65">
        <f t="shared" si="77"/>
        <v>0</v>
      </c>
      <c r="Q167" s="123">
        <f t="shared" si="77"/>
        <v>0</v>
      </c>
      <c r="R167" s="64">
        <f>SUM(R164:R166)</f>
        <v>0</v>
      </c>
      <c r="S167" s="65">
        <f t="shared" ref="S167:X167" si="78">SUM(S164:S166)</f>
        <v>0</v>
      </c>
      <c r="T167" s="65">
        <f t="shared" si="78"/>
        <v>0</v>
      </c>
      <c r="U167" s="65">
        <f t="shared" si="78"/>
        <v>0</v>
      </c>
      <c r="V167" s="60">
        <f t="shared" si="78"/>
        <v>0</v>
      </c>
      <c r="W167" s="59">
        <f t="shared" si="78"/>
        <v>0</v>
      </c>
      <c r="X167" s="60">
        <f t="shared" si="78"/>
        <v>0</v>
      </c>
    </row>
    <row r="168" spans="1:95" x14ac:dyDescent="0.25">
      <c r="A168" s="845" t="s">
        <v>49</v>
      </c>
      <c r="B168" s="845"/>
      <c r="C168" s="186">
        <f>SUM(D168:E168)</f>
        <v>0</v>
      </c>
      <c r="D168" s="54">
        <f>SUM(F168+H168+J168+L168)</f>
        <v>0</v>
      </c>
      <c r="E168" s="326">
        <f>SUM(G168+I168+K168+M168)</f>
        <v>0</v>
      </c>
      <c r="F168" s="69"/>
      <c r="G168" s="70"/>
      <c r="H168" s="69"/>
      <c r="I168" s="70"/>
      <c r="J168" s="69"/>
      <c r="K168" s="70"/>
      <c r="L168" s="69"/>
      <c r="M168" s="331"/>
      <c r="N168" s="74"/>
      <c r="O168" s="75"/>
      <c r="P168" s="75"/>
      <c r="Q168" s="331"/>
      <c r="R168" s="74"/>
      <c r="S168" s="75"/>
      <c r="T168" s="75"/>
      <c r="U168" s="75"/>
      <c r="V168" s="70"/>
      <c r="W168" s="69"/>
      <c r="X168" s="70"/>
      <c r="Y168" t="str">
        <f>CA168&amp;CB168&amp;CC168&amp;CD168&amp;CE168&amp;CF168&amp;CG168</f>
        <v/>
      </c>
      <c r="CA168" s="29" t="str">
        <f>IF(AND($C168&gt;0,R168="")," * No olvide digitar la variable Beneficiarios. Digite cero si no tiene.",IF(R168&gt;$C168," * La variable Beneficiarios no puede ser mayor al Total Ambos Sexos.",""))</f>
        <v/>
      </c>
      <c r="CB168" s="29" t="str">
        <f>IF(AND($C168&gt;0,S168="")," * No olvide digitar la variable Niños, Niñas, Adolescentes y Jóvenes Mejor Niñez. Digite cero si no tiene.",IF(S168&gt;$C168," * La variable Niños, Niñas, Adolescentes y Jóvenes Mejor Niñez no puede ser mayor al Total Ambos Sexos.",""))</f>
        <v/>
      </c>
      <c r="CC168" s="29" t="str">
        <f>IF(AND($C168&gt;0,T168="")," * No olvide digitar la variable Niños, Niñas, Adolescentes y Jóvenes SENAME. Digite cero si no tiene.",IF(T168&gt;$C168," * La variable Niños, Niñas, Adolescentes y Jóvenes SENAME no puede ser mayor al Total Ambos Sexos.",""))</f>
        <v/>
      </c>
      <c r="CD168" s="29" t="str">
        <f>IF(AND($C168&gt;0,U168="")," * No olvide digitar la variable Pueblos Originarios. Digite cero si no tiene.",IF(U168&gt;$C168," * La variable Pueblos Originarios no puede ser mayor al Total Ambos Sexos.",""))</f>
        <v/>
      </c>
      <c r="CE168" s="29" t="str">
        <f>IF(AND($C168&gt;0,V168="")," * No olvide digitar la variable Migrantes. Digite cero si no tiene.",IF(V168&gt;$C168," * La variable Migrantes no puede ser mayor al Total Ambos Sexos.",""))</f>
        <v/>
      </c>
      <c r="CF168" s="29" t="str">
        <f>IF(AND($E168&gt;0,OR(W168=""))," * No olvide digitar la variable Trans (Masculino). Digite cero si no tiene.",IF((W168)&gt;$E168," * La variable Trans (Masculino) no puede ser mayor al Total Mujeres.",""))</f>
        <v/>
      </c>
      <c r="CG168" s="29" t="str">
        <f>IF(AND($D168&gt;0,OR(X168=""))," * No olvide digitar la variable Trans (Femenino). Digite cero si no tiene.",IF((X168)&gt;$D168," * La variable Trans (Femenino) no puede ser mayor al Total Hombres.",""))</f>
        <v/>
      </c>
      <c r="CK168" s="30">
        <f>IF(AND(C168&gt;0,R168=""),1,IF(R168&gt;C168,1,0))</f>
        <v>0</v>
      </c>
      <c r="CL168" s="30">
        <f>IF(AND(C168&gt;0,S168=""),1,IF(S168&gt;C168,1,0))</f>
        <v>0</v>
      </c>
      <c r="CM168" s="30">
        <f>IF(AND(C168&gt;0,T168=""),1,IF(T168&gt;C168,1,0))</f>
        <v>0</v>
      </c>
      <c r="CN168" s="30">
        <f>IF(AND(C168&gt;0,U168=""),1,IF(U168&gt;C168,1,0))</f>
        <v>0</v>
      </c>
      <c r="CO168" s="30">
        <f>IF(AND(C168&gt;0,V168=""),1,IF(V168&gt;C168,1,0))</f>
        <v>0</v>
      </c>
      <c r="CP168" s="30">
        <f>IF(AND(E168&gt;0,OR(W168="")),1,IF((W168)&gt;E168,1,0))</f>
        <v>0</v>
      </c>
      <c r="CQ168" s="30">
        <f>IF(AND(D168&gt;0,OR(X168="")),1,IF((X168)&gt;D168,1,0))</f>
        <v>0</v>
      </c>
    </row>
    <row r="169" spans="1:95" ht="18" customHeight="1" x14ac:dyDescent="0.25">
      <c r="A169" s="103" t="s">
        <v>205</v>
      </c>
      <c r="B169" s="1179"/>
      <c r="C169" s="1179"/>
      <c r="D169" s="1179"/>
    </row>
    <row r="170" spans="1:95" x14ac:dyDescent="0.25">
      <c r="A170" s="772" t="s">
        <v>104</v>
      </c>
      <c r="B170" s="772" t="s">
        <v>105</v>
      </c>
      <c r="C170" s="846" t="s">
        <v>206</v>
      </c>
      <c r="D170" s="853" t="s">
        <v>207</v>
      </c>
    </row>
    <row r="171" spans="1:95" ht="18.75" customHeight="1" x14ac:dyDescent="0.25">
      <c r="A171" s="1165"/>
      <c r="B171" s="1165"/>
      <c r="C171" s="1180"/>
      <c r="D171" s="854"/>
    </row>
    <row r="172" spans="1:95" x14ac:dyDescent="0.25">
      <c r="A172" s="333" t="s">
        <v>108</v>
      </c>
      <c r="B172" s="228"/>
      <c r="C172" s="229"/>
      <c r="D172" s="230"/>
    </row>
    <row r="173" spans="1:95" x14ac:dyDescent="0.25">
      <c r="A173" s="334" t="s">
        <v>208</v>
      </c>
      <c r="B173" s="231"/>
      <c r="C173" s="232"/>
      <c r="D173" s="233"/>
    </row>
    <row r="174" spans="1:95" x14ac:dyDescent="0.25">
      <c r="A174" s="335" t="s">
        <v>209</v>
      </c>
      <c r="B174" s="238"/>
      <c r="C174" s="239"/>
      <c r="D174" s="240"/>
    </row>
    <row r="175" spans="1:95" ht="18" customHeight="1" x14ac:dyDescent="0.25">
      <c r="A175" s="103" t="s">
        <v>210</v>
      </c>
    </row>
    <row r="176" spans="1:95" x14ac:dyDescent="0.25">
      <c r="A176" s="752" t="s">
        <v>211</v>
      </c>
      <c r="B176" s="755" t="s">
        <v>191</v>
      </c>
      <c r="C176" s="756"/>
      <c r="D176" s="757"/>
      <c r="E176" s="761" t="s">
        <v>6</v>
      </c>
      <c r="F176" s="762"/>
      <c r="G176" s="762"/>
      <c r="H176" s="762"/>
      <c r="I176" s="762"/>
      <c r="J176" s="762"/>
      <c r="K176" s="762"/>
      <c r="L176" s="336"/>
      <c r="M176" s="764" t="s">
        <v>212</v>
      </c>
      <c r="N176" s="757" t="s">
        <v>213</v>
      </c>
    </row>
    <row r="177" spans="1:14" x14ac:dyDescent="0.25">
      <c r="A177" s="753"/>
      <c r="B177" s="1153"/>
      <c r="C177" s="1154"/>
      <c r="D177" s="1155"/>
      <c r="E177" s="761" t="s">
        <v>214</v>
      </c>
      <c r="F177" s="775"/>
      <c r="G177" s="761" t="s">
        <v>215</v>
      </c>
      <c r="H177" s="775"/>
      <c r="I177" s="761" t="s">
        <v>216</v>
      </c>
      <c r="J177" s="775"/>
      <c r="K177" s="761" t="s">
        <v>201</v>
      </c>
      <c r="L177" s="762"/>
      <c r="M177" s="765"/>
      <c r="N177" s="779"/>
    </row>
    <row r="178" spans="1:14" x14ac:dyDescent="0.25">
      <c r="A178" s="1156"/>
      <c r="B178" s="12" t="s">
        <v>34</v>
      </c>
      <c r="C178" s="337" t="s">
        <v>35</v>
      </c>
      <c r="D178" s="14" t="s">
        <v>36</v>
      </c>
      <c r="E178" s="15" t="s">
        <v>35</v>
      </c>
      <c r="F178" s="107" t="s">
        <v>36</v>
      </c>
      <c r="G178" s="15" t="s">
        <v>35</v>
      </c>
      <c r="H178" s="107" t="s">
        <v>36</v>
      </c>
      <c r="I178" s="15" t="s">
        <v>35</v>
      </c>
      <c r="J178" s="107" t="s">
        <v>36</v>
      </c>
      <c r="K178" s="15" t="s">
        <v>35</v>
      </c>
      <c r="L178" s="108" t="s">
        <v>36</v>
      </c>
      <c r="M178" s="766"/>
      <c r="N178" s="1155"/>
    </row>
    <row r="179" spans="1:14" x14ac:dyDescent="0.25">
      <c r="A179" s="333" t="s">
        <v>217</v>
      </c>
      <c r="B179" s="18">
        <f>SUM(C179:D179)</f>
        <v>0</v>
      </c>
      <c r="C179" s="19">
        <f>SUM(E179+G179+I179+K179)</f>
        <v>0</v>
      </c>
      <c r="D179" s="20">
        <f>SUM(F179+H179+J179+L179)</f>
        <v>0</v>
      </c>
      <c r="E179" s="21"/>
      <c r="F179" s="28"/>
      <c r="G179" s="21"/>
      <c r="H179" s="28"/>
      <c r="I179" s="21"/>
      <c r="J179" s="28"/>
      <c r="K179" s="21"/>
      <c r="L179" s="162"/>
      <c r="M179" s="338"/>
      <c r="N179" s="230"/>
    </row>
    <row r="180" spans="1:14" x14ac:dyDescent="0.25">
      <c r="A180" s="1178" t="s">
        <v>218</v>
      </c>
      <c r="B180" s="186">
        <f t="shared" ref="B180" si="79">SUM(C180:D180)</f>
        <v>0</v>
      </c>
      <c r="C180" s="33">
        <f>SUM(E180+G180+I180+K180)</f>
        <v>0</v>
      </c>
      <c r="D180" s="34">
        <f>SUM(F180+H180+J180+L180)</f>
        <v>0</v>
      </c>
      <c r="E180" s="35"/>
      <c r="F180" s="42"/>
      <c r="G180" s="35"/>
      <c r="H180" s="42"/>
      <c r="I180" s="35"/>
      <c r="J180" s="42"/>
      <c r="K180" s="35"/>
      <c r="L180" s="99"/>
      <c r="M180" s="339"/>
      <c r="N180" s="233"/>
    </row>
    <row r="181" spans="1:14" x14ac:dyDescent="0.25">
      <c r="A181" s="1181" t="s">
        <v>48</v>
      </c>
      <c r="B181" s="56">
        <f>SUM(B179:B180)</f>
        <v>0</v>
      </c>
      <c r="C181" s="57">
        <f t="shared" ref="C181:N181" si="80">SUM(C179:C180)</f>
        <v>0</v>
      </c>
      <c r="D181" s="341">
        <f t="shared" si="80"/>
        <v>0</v>
      </c>
      <c r="E181" s="56">
        <f>SUM(E179:E180)</f>
        <v>0</v>
      </c>
      <c r="F181" s="341">
        <f t="shared" si="80"/>
        <v>0</v>
      </c>
      <c r="G181" s="56">
        <f t="shared" si="80"/>
        <v>0</v>
      </c>
      <c r="H181" s="341">
        <f t="shared" si="80"/>
        <v>0</v>
      </c>
      <c r="I181" s="56">
        <f t="shared" si="80"/>
        <v>0</v>
      </c>
      <c r="J181" s="341">
        <f t="shared" si="80"/>
        <v>0</v>
      </c>
      <c r="K181" s="56">
        <f t="shared" si="80"/>
        <v>0</v>
      </c>
      <c r="L181" s="341">
        <f t="shared" si="80"/>
        <v>0</v>
      </c>
      <c r="M181" s="342">
        <f t="shared" si="80"/>
        <v>0</v>
      </c>
      <c r="N181" s="58">
        <f t="shared" si="80"/>
        <v>0</v>
      </c>
    </row>
    <row r="205" spans="1:2" ht="48.75" hidden="1" customHeight="1" x14ac:dyDescent="0.25">
      <c r="A205" s="343">
        <f>SUM(C12:C21,C23:C26,B30:B32,E30:E32,B36:B38,E36:E38,C41:C44,C49:C50,C55:C76,B80:I83,B86:D93,B97:F101,B106:F108,B114:B116,B120:E120,B124:B126,B130,C135:C138,B143:B150,B154:C155,C160:C168,B172:D174,B179:B181)</f>
        <v>1178</v>
      </c>
      <c r="B205" s="344">
        <f>SUM(CK12:CS168)</f>
        <v>0</v>
      </c>
    </row>
  </sheetData>
  <mergeCells count="228">
    <mergeCell ref="A176:A178"/>
    <mergeCell ref="B176:D177"/>
    <mergeCell ref="E176:K176"/>
    <mergeCell ref="M176:M178"/>
    <mergeCell ref="N176:N178"/>
    <mergeCell ref="E177:F177"/>
    <mergeCell ref="G177:H177"/>
    <mergeCell ref="I177:J177"/>
    <mergeCell ref="K177:L177"/>
    <mergeCell ref="A160:A162"/>
    <mergeCell ref="A164:A166"/>
    <mergeCell ref="A168:B168"/>
    <mergeCell ref="A170:A171"/>
    <mergeCell ref="B170:B171"/>
    <mergeCell ref="C170:C171"/>
    <mergeCell ref="U157:U159"/>
    <mergeCell ref="V157:V159"/>
    <mergeCell ref="W157:X157"/>
    <mergeCell ref="F158:G158"/>
    <mergeCell ref="H158:I158"/>
    <mergeCell ref="J158:K158"/>
    <mergeCell ref="L158:M158"/>
    <mergeCell ref="W158:W159"/>
    <mergeCell ref="X158:X159"/>
    <mergeCell ref="O157:O159"/>
    <mergeCell ref="P157:P159"/>
    <mergeCell ref="Q157:Q159"/>
    <mergeCell ref="R157:R159"/>
    <mergeCell ref="S157:S159"/>
    <mergeCell ref="T157:T159"/>
    <mergeCell ref="D170:D171"/>
    <mergeCell ref="AP132:AP134"/>
    <mergeCell ref="AQ132:AQ134"/>
    <mergeCell ref="AR132:AR134"/>
    <mergeCell ref="AN132:AN134"/>
    <mergeCell ref="AO132:AO134"/>
    <mergeCell ref="A156:E156"/>
    <mergeCell ref="A157:A159"/>
    <mergeCell ref="B157:B159"/>
    <mergeCell ref="C157:E158"/>
    <mergeCell ref="F157:M157"/>
    <mergeCell ref="N157:N159"/>
    <mergeCell ref="A135:A138"/>
    <mergeCell ref="A140:A142"/>
    <mergeCell ref="B140:F140"/>
    <mergeCell ref="G140:G142"/>
    <mergeCell ref="H140:I141"/>
    <mergeCell ref="B141:B142"/>
    <mergeCell ref="C141:F141"/>
    <mergeCell ref="F133:G133"/>
    <mergeCell ref="H133:I133"/>
    <mergeCell ref="J133:K133"/>
    <mergeCell ref="L133:M133"/>
    <mergeCell ref="N133:O133"/>
    <mergeCell ref="P133:Q133"/>
    <mergeCell ref="R133:S133"/>
    <mergeCell ref="A132:A134"/>
    <mergeCell ref="B132:B134"/>
    <mergeCell ref="C132:E133"/>
    <mergeCell ref="F132:AM132"/>
    <mergeCell ref="T133:U133"/>
    <mergeCell ref="V133:W133"/>
    <mergeCell ref="X133:Y133"/>
    <mergeCell ref="Z133:AA133"/>
    <mergeCell ref="AB133:AC133"/>
    <mergeCell ref="AD133:AE133"/>
    <mergeCell ref="AF133:AG133"/>
    <mergeCell ref="AH133:AI133"/>
    <mergeCell ref="AJ133:AK133"/>
    <mergeCell ref="AL133:AM133"/>
    <mergeCell ref="G122:H122"/>
    <mergeCell ref="I122:J122"/>
    <mergeCell ref="A128:A129"/>
    <mergeCell ref="B128:B129"/>
    <mergeCell ref="C128:D128"/>
    <mergeCell ref="E128:F128"/>
    <mergeCell ref="G128:I128"/>
    <mergeCell ref="A118:A119"/>
    <mergeCell ref="B118:D118"/>
    <mergeCell ref="E118:E119"/>
    <mergeCell ref="A122:A123"/>
    <mergeCell ref="B122:D122"/>
    <mergeCell ref="E122:F122"/>
    <mergeCell ref="A111:A113"/>
    <mergeCell ref="B111:D112"/>
    <mergeCell ref="E111:M111"/>
    <mergeCell ref="O111:O113"/>
    <mergeCell ref="P111:P113"/>
    <mergeCell ref="E112:F112"/>
    <mergeCell ref="G112:H112"/>
    <mergeCell ref="I112:J112"/>
    <mergeCell ref="K112:L112"/>
    <mergeCell ref="M112:N112"/>
    <mergeCell ref="A104:A105"/>
    <mergeCell ref="B104:B105"/>
    <mergeCell ref="C104:C105"/>
    <mergeCell ref="D104:D105"/>
    <mergeCell ref="E104:E105"/>
    <mergeCell ref="F104:F105"/>
    <mergeCell ref="B78:C78"/>
    <mergeCell ref="D78:E78"/>
    <mergeCell ref="F78:G78"/>
    <mergeCell ref="H78:I78"/>
    <mergeCell ref="A95:A96"/>
    <mergeCell ref="B95:B96"/>
    <mergeCell ref="C95:C96"/>
    <mergeCell ref="D95:D96"/>
    <mergeCell ref="E95:F95"/>
    <mergeCell ref="A61:A62"/>
    <mergeCell ref="A63:A66"/>
    <mergeCell ref="A67:A68"/>
    <mergeCell ref="A69:A70"/>
    <mergeCell ref="A71:A76"/>
    <mergeCell ref="A78:A79"/>
    <mergeCell ref="A55:A60"/>
    <mergeCell ref="AL52:AL54"/>
    <mergeCell ref="AM52:AM54"/>
    <mergeCell ref="F53:G53"/>
    <mergeCell ref="H53:I53"/>
    <mergeCell ref="J53:K53"/>
    <mergeCell ref="L53:M53"/>
    <mergeCell ref="N53:O53"/>
    <mergeCell ref="P53:Q53"/>
    <mergeCell ref="R53:S53"/>
    <mergeCell ref="T53:U53"/>
    <mergeCell ref="A51:M51"/>
    <mergeCell ref="A52:B54"/>
    <mergeCell ref="C52:E53"/>
    <mergeCell ref="F52:AK52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N46:AN48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AF47:AG47"/>
    <mergeCell ref="AH47:AI47"/>
    <mergeCell ref="AJ47:AK47"/>
    <mergeCell ref="A43:A44"/>
    <mergeCell ref="A46:B48"/>
    <mergeCell ref="C46:E47"/>
    <mergeCell ref="F46:AK46"/>
    <mergeCell ref="AL46:AL48"/>
    <mergeCell ref="AM46:AM48"/>
    <mergeCell ref="X47:Y47"/>
    <mergeCell ref="Z47:AA47"/>
    <mergeCell ref="AB47:AC47"/>
    <mergeCell ref="AD47:AE47"/>
    <mergeCell ref="A34:A35"/>
    <mergeCell ref="B34:B35"/>
    <mergeCell ref="C34:D34"/>
    <mergeCell ref="E34:G34"/>
    <mergeCell ref="H34:M34"/>
    <mergeCell ref="A41:A42"/>
    <mergeCell ref="AP28:AP29"/>
    <mergeCell ref="AQ28:AQ29"/>
    <mergeCell ref="AR28:AR29"/>
    <mergeCell ref="R28:S28"/>
    <mergeCell ref="T28:U28"/>
    <mergeCell ref="V28:W28"/>
    <mergeCell ref="X28:Y28"/>
    <mergeCell ref="Z28:AA28"/>
    <mergeCell ref="AB28:AC28"/>
    <mergeCell ref="E28:G28"/>
    <mergeCell ref="H28:I28"/>
    <mergeCell ref="J28:K28"/>
    <mergeCell ref="L28:M28"/>
    <mergeCell ref="N28:O28"/>
    <mergeCell ref="P28:Q28"/>
    <mergeCell ref="AS28:AS29"/>
    <mergeCell ref="AT28:AT29"/>
    <mergeCell ref="AU28:AU29"/>
    <mergeCell ref="AD28:AE28"/>
    <mergeCell ref="AF28:AG28"/>
    <mergeCell ref="AH28:AI28"/>
    <mergeCell ref="AJ28:AK28"/>
    <mergeCell ref="AL28:AM28"/>
    <mergeCell ref="AN28:AO28"/>
    <mergeCell ref="A12:A22"/>
    <mergeCell ref="A23:B23"/>
    <mergeCell ref="A25:A26"/>
    <mergeCell ref="A28:A29"/>
    <mergeCell ref="B28:B29"/>
    <mergeCell ref="C28:D28"/>
    <mergeCell ref="AF10:AG10"/>
    <mergeCell ref="AH10:AI10"/>
    <mergeCell ref="AJ10:AK10"/>
    <mergeCell ref="AT10:AT11"/>
    <mergeCell ref="AU10:AU11"/>
    <mergeCell ref="AV9:AV11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O9:AO11"/>
    <mergeCell ref="AP9:AP11"/>
    <mergeCell ref="AQ9:AQ11"/>
    <mergeCell ref="AR9:AR11"/>
    <mergeCell ref="AS9:AS11"/>
    <mergeCell ref="AT9:AU9"/>
    <mergeCell ref="A6:W6"/>
    <mergeCell ref="A9:A11"/>
    <mergeCell ref="B9:B11"/>
    <mergeCell ref="C9:E10"/>
    <mergeCell ref="F9:AM9"/>
    <mergeCell ref="AN9:AN11"/>
    <mergeCell ref="X10:Y10"/>
    <mergeCell ref="Z10:AA10"/>
    <mergeCell ref="AB10:AC10"/>
    <mergeCell ref="AD10:AE10"/>
    <mergeCell ref="AL10:AM10"/>
  </mergeCells>
  <dataValidations count="4">
    <dataValidation type="whole" allowBlank="1" showInputMessage="1" showErrorMessage="1" sqref="B80:I83" xr:uid="{655960D8-A9F8-4B98-A596-D8E11CE10442}">
      <formula1>0</formula1>
      <formula2>9.99999999999999E+38</formula2>
    </dataValidation>
    <dataValidation type="whole" allowBlank="1" showInputMessage="1" showErrorMessage="1" sqref="F55:AM76" xr:uid="{8A8EBAA2-B5BD-43AA-BDE0-B3D49313ADC5}">
      <formula1>0</formula1>
      <formula2>9.99999999999999E+36</formula2>
    </dataValidation>
    <dataValidation type="whole" operator="greaterThanOrEqual" allowBlank="1" showInputMessage="1" showErrorMessage="1" sqref="B172:D174 B97:F101 B86:D93 B106:F108 E114:P116 B120:E120 E124:J126 C130:I130 F135:AR137 C143:I150 C41:C44 F49:AN50 B154:C155 F168:X168 F12:AV26 C30:AU31 C36:M37 F160:X162 F164:X166 E179:N180" xr:uid="{4774CB6B-71F9-42AB-9169-06EE62707CFC}">
      <formula1>0</formula1>
    </dataValidation>
    <dataValidation type="whole" allowBlank="1" showInputMessage="1" showErrorMessage="1" sqref="F156:AS156 S157" xr:uid="{D504EC21-7FB9-43B2-BCB4-9D2AF37C981D}">
      <formula1>0</formula1>
      <formula2>1E+30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CONSOLIDADO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Bioestadistica</dc:creator>
  <cp:lastModifiedBy>jmunozm_hospitaldelinares.cl</cp:lastModifiedBy>
  <dcterms:created xsi:type="dcterms:W3CDTF">2025-03-20T17:43:01Z</dcterms:created>
  <dcterms:modified xsi:type="dcterms:W3CDTF">2026-01-16T17:32:20Z</dcterms:modified>
</cp:coreProperties>
</file>