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56083F82-5B06-49EA-BEE0-354744290CA9}" xr6:coauthVersionLast="47" xr6:coauthVersionMax="47" xr10:uidLastSave="{00000000-0000-0000-0000-000000000000}"/>
  <bookViews>
    <workbookView xWindow="-120" yWindow="-120" windowWidth="29040" windowHeight="15720" tabRatio="821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9" i="13" l="1"/>
  <c r="B218" i="13"/>
  <c r="B217" i="13"/>
  <c r="C213" i="13"/>
  <c r="C212" i="13"/>
  <c r="C211" i="13"/>
  <c r="C210" i="13"/>
  <c r="B206" i="13"/>
  <c r="B205" i="13"/>
  <c r="B204" i="13"/>
  <c r="B203" i="13"/>
  <c r="B202" i="13"/>
  <c r="BW198" i="13"/>
  <c r="BV198" i="13"/>
  <c r="BU198" i="13"/>
  <c r="BQ198" i="13"/>
  <c r="BP198" i="13"/>
  <c r="BO198" i="13"/>
  <c r="B198" i="13"/>
  <c r="BW197" i="13"/>
  <c r="BV197" i="13"/>
  <c r="BP197" i="13"/>
  <c r="B197" i="13"/>
  <c r="BU197" i="13" s="1"/>
  <c r="BQ196" i="13"/>
  <c r="B196" i="13"/>
  <c r="BW196" i="13" s="1"/>
  <c r="BW195" i="13"/>
  <c r="BV195" i="13"/>
  <c r="BU195" i="13"/>
  <c r="BQ195" i="13"/>
  <c r="BP195" i="13"/>
  <c r="BO195" i="13"/>
  <c r="I195" i="13" s="1"/>
  <c r="B195" i="13"/>
  <c r="BP194" i="13"/>
  <c r="BO194" i="13"/>
  <c r="B194" i="13"/>
  <c r="BW193" i="13"/>
  <c r="BV193" i="13"/>
  <c r="BU193" i="13"/>
  <c r="BQ193" i="13"/>
  <c r="BP193" i="13"/>
  <c r="BO193" i="13"/>
  <c r="B193" i="13"/>
  <c r="B189" i="13"/>
  <c r="B188" i="13"/>
  <c r="B187" i="13"/>
  <c r="B186" i="13"/>
  <c r="W183" i="13"/>
  <c r="V183" i="13"/>
  <c r="U183" i="13"/>
  <c r="E183" i="13"/>
  <c r="C183" i="13" s="1"/>
  <c r="B183" i="13" s="1"/>
  <c r="D183" i="13"/>
  <c r="W182" i="13"/>
  <c r="V182" i="13"/>
  <c r="U182" i="13" s="1"/>
  <c r="N182" i="13"/>
  <c r="L182" i="13" s="1"/>
  <c r="M182" i="13"/>
  <c r="E182" i="13"/>
  <c r="D182" i="13"/>
  <c r="C182" i="13"/>
  <c r="B182" i="13"/>
  <c r="W181" i="13"/>
  <c r="V181" i="13"/>
  <c r="U181" i="13" s="1"/>
  <c r="E181" i="13"/>
  <c r="D181" i="13"/>
  <c r="C181" i="13"/>
  <c r="W180" i="13"/>
  <c r="V180" i="13"/>
  <c r="U180" i="13"/>
  <c r="N180" i="13"/>
  <c r="M180" i="13"/>
  <c r="L180" i="13"/>
  <c r="B180" i="13" s="1"/>
  <c r="E180" i="13"/>
  <c r="D180" i="13"/>
  <c r="C180" i="13"/>
  <c r="W179" i="13"/>
  <c r="V179" i="13"/>
  <c r="U179" i="13" s="1"/>
  <c r="E179" i="13"/>
  <c r="D179" i="13"/>
  <c r="C179" i="13"/>
  <c r="B179" i="13"/>
  <c r="W178" i="13"/>
  <c r="V178" i="13"/>
  <c r="U178" i="13" s="1"/>
  <c r="N178" i="13"/>
  <c r="M178" i="13"/>
  <c r="L178" i="13"/>
  <c r="E178" i="13"/>
  <c r="D178" i="13"/>
  <c r="C178" i="13" s="1"/>
  <c r="W177" i="13"/>
  <c r="V177" i="13"/>
  <c r="U177" i="13"/>
  <c r="E177" i="13"/>
  <c r="D177" i="13"/>
  <c r="C177" i="13"/>
  <c r="B177" i="13"/>
  <c r="W176" i="13"/>
  <c r="V176" i="13"/>
  <c r="U176" i="13"/>
  <c r="N176" i="13"/>
  <c r="M176" i="13"/>
  <c r="L176" i="13"/>
  <c r="E176" i="13"/>
  <c r="D176" i="13"/>
  <c r="C176" i="13" s="1"/>
  <c r="B176" i="13" s="1"/>
  <c r="B171" i="13"/>
  <c r="BV171" i="13" s="1"/>
  <c r="E167" i="13"/>
  <c r="D167" i="13"/>
  <c r="C167" i="13" s="1"/>
  <c r="E166" i="13"/>
  <c r="D166" i="13"/>
  <c r="C166" i="13" s="1"/>
  <c r="BV165" i="13"/>
  <c r="BU165" i="13"/>
  <c r="BP165" i="13"/>
  <c r="BO165" i="13"/>
  <c r="AP165" i="13" s="1"/>
  <c r="E165" i="13"/>
  <c r="D165" i="13"/>
  <c r="C165" i="13"/>
  <c r="E164" i="13"/>
  <c r="D164" i="13"/>
  <c r="C164" i="13"/>
  <c r="E163" i="13"/>
  <c r="C163" i="13" s="1"/>
  <c r="D163" i="13"/>
  <c r="E162" i="13"/>
  <c r="D162" i="13"/>
  <c r="C162" i="13" s="1"/>
  <c r="E161" i="13"/>
  <c r="D161" i="13"/>
  <c r="C161" i="13"/>
  <c r="BV160" i="13"/>
  <c r="BU160" i="13"/>
  <c r="BP160" i="13"/>
  <c r="BO160" i="13"/>
  <c r="AP160" i="13" s="1"/>
  <c r="E160" i="13"/>
  <c r="D160" i="13"/>
  <c r="C160" i="13"/>
  <c r="E159" i="13"/>
  <c r="D159" i="13"/>
  <c r="C159" i="13"/>
  <c r="E158" i="13"/>
  <c r="D158" i="13"/>
  <c r="C158" i="13" s="1"/>
  <c r="E157" i="13"/>
  <c r="D157" i="13"/>
  <c r="C157" i="13" s="1"/>
  <c r="E156" i="13"/>
  <c r="D156" i="13"/>
  <c r="C156" i="13"/>
  <c r="BV155" i="13"/>
  <c r="BU155" i="13"/>
  <c r="BP155" i="13"/>
  <c r="BO155" i="13"/>
  <c r="AP155" i="13" s="1"/>
  <c r="E155" i="13"/>
  <c r="D155" i="13"/>
  <c r="C155" i="13"/>
  <c r="E154" i="13"/>
  <c r="D154" i="13"/>
  <c r="C154" i="13"/>
  <c r="BQ149" i="13"/>
  <c r="C149" i="13"/>
  <c r="BW149" i="13" s="1"/>
  <c r="BW148" i="13"/>
  <c r="BV148" i="13"/>
  <c r="BU148" i="13"/>
  <c r="BQ148" i="13"/>
  <c r="L148" i="13" s="1"/>
  <c r="BP148" i="13"/>
  <c r="BO148" i="13"/>
  <c r="C148" i="13"/>
  <c r="BU147" i="13"/>
  <c r="BQ147" i="13"/>
  <c r="BP147" i="13"/>
  <c r="C147" i="13"/>
  <c r="BW146" i="13"/>
  <c r="BV146" i="13"/>
  <c r="BU146" i="13"/>
  <c r="BR146" i="13"/>
  <c r="BO146" i="13"/>
  <c r="C146" i="13"/>
  <c r="BQ146" i="13" s="1"/>
  <c r="C145" i="13"/>
  <c r="BQ144" i="13"/>
  <c r="BP144" i="13"/>
  <c r="BO144" i="13"/>
  <c r="L144" i="13"/>
  <c r="C144" i="13"/>
  <c r="BW144" i="13" s="1"/>
  <c r="BW143" i="13"/>
  <c r="BP143" i="13"/>
  <c r="C143" i="13"/>
  <c r="BV143" i="13" s="1"/>
  <c r="C142" i="13"/>
  <c r="BW141" i="13"/>
  <c r="BQ141" i="13"/>
  <c r="BP141" i="13"/>
  <c r="L141" i="13" s="1"/>
  <c r="C141" i="13"/>
  <c r="BV141" i="13" s="1"/>
  <c r="BV137" i="13"/>
  <c r="BP137" i="13"/>
  <c r="D137" i="13"/>
  <c r="B137" i="13" s="1"/>
  <c r="C137" i="13"/>
  <c r="BV136" i="13"/>
  <c r="BP136" i="13"/>
  <c r="D136" i="13"/>
  <c r="C136" i="13"/>
  <c r="D135" i="13"/>
  <c r="C135" i="13"/>
  <c r="B135" i="13" s="1"/>
  <c r="B124" i="13"/>
  <c r="B123" i="13"/>
  <c r="B122" i="13"/>
  <c r="R117" i="13"/>
  <c r="Q117" i="13"/>
  <c r="P117" i="13"/>
  <c r="O117" i="13"/>
  <c r="N117" i="13"/>
  <c r="M117" i="13"/>
  <c r="L117" i="13"/>
  <c r="K117" i="13"/>
  <c r="J117" i="13"/>
  <c r="I117" i="13"/>
  <c r="H117" i="13"/>
  <c r="G117" i="13"/>
  <c r="F117" i="13"/>
  <c r="E117" i="13"/>
  <c r="D117" i="13"/>
  <c r="C117" i="13"/>
  <c r="B117" i="13" s="1"/>
  <c r="B116" i="13"/>
  <c r="B115" i="13"/>
  <c r="B114" i="13"/>
  <c r="B109" i="13"/>
  <c r="B108" i="13"/>
  <c r="B107" i="13"/>
  <c r="B105" i="13"/>
  <c r="B104" i="13"/>
  <c r="B103" i="13"/>
  <c r="B102" i="13"/>
  <c r="B101" i="13"/>
  <c r="BR83" i="13"/>
  <c r="BQ83" i="13"/>
  <c r="BO83" i="13"/>
  <c r="E83" i="13"/>
  <c r="D83" i="13"/>
  <c r="C83" i="13"/>
  <c r="BP82" i="13"/>
  <c r="E82" i="13"/>
  <c r="BU82" i="13" s="1"/>
  <c r="D82" i="13"/>
  <c r="C82" i="13"/>
  <c r="BY81" i="13"/>
  <c r="BX81" i="13"/>
  <c r="BW81" i="13"/>
  <c r="BV81" i="13"/>
  <c r="BU81" i="13"/>
  <c r="BS81" i="13"/>
  <c r="BR81" i="13"/>
  <c r="BQ81" i="13"/>
  <c r="E81" i="13"/>
  <c r="BP81" i="13" s="1"/>
  <c r="D81" i="13"/>
  <c r="C81" i="13" s="1"/>
  <c r="E80" i="13"/>
  <c r="BV80" i="13" s="1"/>
  <c r="D80" i="13"/>
  <c r="C80" i="13"/>
  <c r="AM75" i="13"/>
  <c r="AL75" i="13"/>
  <c r="AK75" i="13"/>
  <c r="AJ75" i="13"/>
  <c r="AI75" i="13"/>
  <c r="AH75" i="13"/>
  <c r="AG75" i="13"/>
  <c r="AF75" i="13"/>
  <c r="AE75" i="13"/>
  <c r="AD75" i="13"/>
  <c r="AC75" i="13"/>
  <c r="AB75" i="13"/>
  <c r="AA75" i="13"/>
  <c r="Z75" i="13"/>
  <c r="Y75" i="13"/>
  <c r="X75" i="13"/>
  <c r="W75" i="13"/>
  <c r="V75" i="13"/>
  <c r="U75" i="13"/>
  <c r="T75" i="13"/>
  <c r="S75" i="13"/>
  <c r="R75" i="13"/>
  <c r="Q75" i="13"/>
  <c r="P75" i="13"/>
  <c r="O75" i="13"/>
  <c r="N75" i="13"/>
  <c r="M75" i="13"/>
  <c r="L75" i="13"/>
  <c r="K75" i="13"/>
  <c r="J75" i="13"/>
  <c r="I75" i="13"/>
  <c r="H75" i="13"/>
  <c r="G75" i="13"/>
  <c r="E75" i="13" s="1"/>
  <c r="F75" i="13"/>
  <c r="D75" i="13" s="1"/>
  <c r="C75" i="13" s="1"/>
  <c r="E74" i="13"/>
  <c r="D74" i="13"/>
  <c r="C74" i="13"/>
  <c r="E73" i="13"/>
  <c r="D73" i="13"/>
  <c r="C73" i="13"/>
  <c r="BW64" i="13"/>
  <c r="BQ64" i="13"/>
  <c r="B64" i="13"/>
  <c r="BW63" i="13"/>
  <c r="BV63" i="13"/>
  <c r="BQ63" i="13"/>
  <c r="B63" i="13"/>
  <c r="BO63" i="13" s="1"/>
  <c r="X62" i="13"/>
  <c r="W62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W61" i="13"/>
  <c r="BV61" i="13"/>
  <c r="BQ61" i="13"/>
  <c r="BP61" i="13"/>
  <c r="B61" i="13"/>
  <c r="BU61" i="13" s="1"/>
  <c r="BW60" i="13"/>
  <c r="BV60" i="13"/>
  <c r="BU60" i="13"/>
  <c r="BQ60" i="13"/>
  <c r="Y60" i="13" s="1"/>
  <c r="BP60" i="13"/>
  <c r="BO60" i="13"/>
  <c r="B60" i="13"/>
  <c r="B59" i="13" s="1"/>
  <c r="X59" i="13"/>
  <c r="W59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C59" i="13"/>
  <c r="O54" i="13"/>
  <c r="N54" i="13"/>
  <c r="M54" i="13"/>
  <c r="D54" i="13"/>
  <c r="C54" i="13"/>
  <c r="B54" i="13"/>
  <c r="BW53" i="13"/>
  <c r="BV53" i="13"/>
  <c r="BU53" i="13"/>
  <c r="BQ53" i="13"/>
  <c r="BP53" i="13"/>
  <c r="BO53" i="13"/>
  <c r="AD53" i="13" s="1"/>
  <c r="O53" i="13"/>
  <c r="N53" i="13"/>
  <c r="M53" i="13"/>
  <c r="D53" i="13"/>
  <c r="C53" i="13"/>
  <c r="B53" i="13"/>
  <c r="D48" i="13"/>
  <c r="C48" i="13"/>
  <c r="B48" i="13" s="1"/>
  <c r="D47" i="13"/>
  <c r="C47" i="13"/>
  <c r="B47" i="13"/>
  <c r="BO47" i="13" s="1"/>
  <c r="BY46" i="13"/>
  <c r="BX46" i="13"/>
  <c r="BW46" i="13"/>
  <c r="BV46" i="13"/>
  <c r="D46" i="13"/>
  <c r="B46" i="13" s="1"/>
  <c r="C46" i="13"/>
  <c r="BY45" i="13"/>
  <c r="BX45" i="13"/>
  <c r="BW45" i="13"/>
  <c r="BV45" i="13"/>
  <c r="BU45" i="13"/>
  <c r="BS45" i="13"/>
  <c r="BR45" i="13"/>
  <c r="BQ45" i="13"/>
  <c r="BP45" i="13"/>
  <c r="BO45" i="13"/>
  <c r="AT45" i="13"/>
  <c r="D45" i="13"/>
  <c r="C45" i="13"/>
  <c r="B45" i="13"/>
  <c r="D44" i="13"/>
  <c r="C44" i="13"/>
  <c r="B44" i="13" s="1"/>
  <c r="BX43" i="13"/>
  <c r="D43" i="13"/>
  <c r="C43" i="13"/>
  <c r="B43" i="13"/>
  <c r="BY42" i="13"/>
  <c r="BX42" i="13"/>
  <c r="BW42" i="13"/>
  <c r="BV42" i="13"/>
  <c r="BU42" i="13"/>
  <c r="BS42" i="13"/>
  <c r="BR42" i="13"/>
  <c r="BQ42" i="13"/>
  <c r="BP42" i="13"/>
  <c r="D42" i="13"/>
  <c r="C42" i="13"/>
  <c r="B42" i="13" s="1"/>
  <c r="BO42" i="13" s="1"/>
  <c r="BO41" i="13"/>
  <c r="D41" i="13"/>
  <c r="C41" i="13"/>
  <c r="B41" i="13"/>
  <c r="D40" i="13"/>
  <c r="C40" i="13"/>
  <c r="B40" i="13"/>
  <c r="BY39" i="13"/>
  <c r="BX39" i="13"/>
  <c r="BW39" i="13"/>
  <c r="BV39" i="13"/>
  <c r="BU39" i="13"/>
  <c r="BS39" i="13"/>
  <c r="BR39" i="13"/>
  <c r="D39" i="13"/>
  <c r="C39" i="13"/>
  <c r="B39" i="13"/>
  <c r="BQ39" i="13" s="1"/>
  <c r="D38" i="13"/>
  <c r="B38" i="13"/>
  <c r="D37" i="13"/>
  <c r="C37" i="13"/>
  <c r="B37" i="13" s="1"/>
  <c r="BY36" i="13"/>
  <c r="BX36" i="13"/>
  <c r="D36" i="13"/>
  <c r="C36" i="13"/>
  <c r="B36" i="13" s="1"/>
  <c r="BS36" i="13" s="1"/>
  <c r="D35" i="13"/>
  <c r="B35" i="13" s="1"/>
  <c r="BW35" i="13" s="1"/>
  <c r="C35" i="13"/>
  <c r="BP34" i="13"/>
  <c r="BO34" i="13"/>
  <c r="D34" i="13"/>
  <c r="C34" i="13"/>
  <c r="B34" i="13"/>
  <c r="BY33" i="13"/>
  <c r="BX33" i="13"/>
  <c r="BW33" i="13"/>
  <c r="BV33" i="13"/>
  <c r="BU33" i="13"/>
  <c r="BS33" i="13"/>
  <c r="BR33" i="13"/>
  <c r="BQ33" i="13"/>
  <c r="AT33" i="13" s="1"/>
  <c r="BP33" i="13"/>
  <c r="BO33" i="13"/>
  <c r="D33" i="13"/>
  <c r="B33" i="13"/>
  <c r="BY32" i="13"/>
  <c r="BX32" i="13"/>
  <c r="BW32" i="13"/>
  <c r="BV32" i="13"/>
  <c r="BU32" i="13"/>
  <c r="BS32" i="13"/>
  <c r="BR32" i="13"/>
  <c r="BQ32" i="13"/>
  <c r="BP32" i="13"/>
  <c r="BO32" i="13"/>
  <c r="AT32" i="13"/>
  <c r="D32" i="13"/>
  <c r="B32" i="13"/>
  <c r="D31" i="13"/>
  <c r="C31" i="13"/>
  <c r="B31" i="13"/>
  <c r="BY26" i="13"/>
  <c r="BX26" i="13"/>
  <c r="BW26" i="13"/>
  <c r="BV26" i="13"/>
  <c r="BQ26" i="13"/>
  <c r="D26" i="13"/>
  <c r="C26" i="13"/>
  <c r="B26" i="13"/>
  <c r="BU26" i="13" s="1"/>
  <c r="D25" i="13"/>
  <c r="B25" i="13" s="1"/>
  <c r="BX25" i="13" s="1"/>
  <c r="C25" i="13"/>
  <c r="D24" i="13"/>
  <c r="C24" i="13"/>
  <c r="B24" i="13"/>
  <c r="BX23" i="13"/>
  <c r="BW23" i="13"/>
  <c r="BV23" i="13"/>
  <c r="D23" i="13"/>
  <c r="C23" i="13"/>
  <c r="B23" i="13" s="1"/>
  <c r="D22" i="13"/>
  <c r="C22" i="13"/>
  <c r="B22" i="13"/>
  <c r="BQ22" i="13" s="1"/>
  <c r="BX21" i="13"/>
  <c r="BW21" i="13"/>
  <c r="BQ21" i="13"/>
  <c r="D21" i="13"/>
  <c r="C21" i="13"/>
  <c r="B21" i="13"/>
  <c r="BV21" i="13" s="1"/>
  <c r="BX20" i="13"/>
  <c r="BU20" i="13"/>
  <c r="BQ20" i="13"/>
  <c r="BP20" i="13"/>
  <c r="D20" i="13"/>
  <c r="B20" i="13" s="1"/>
  <c r="BW20" i="13" s="1"/>
  <c r="D19" i="13"/>
  <c r="B19" i="13"/>
  <c r="BY18" i="13"/>
  <c r="BX18" i="13"/>
  <c r="BW18" i="13"/>
  <c r="BV18" i="13"/>
  <c r="BU18" i="13"/>
  <c r="BS18" i="13"/>
  <c r="BR18" i="13"/>
  <c r="BQ18" i="13"/>
  <c r="D18" i="13"/>
  <c r="C18" i="13"/>
  <c r="B18" i="13" s="1"/>
  <c r="D17" i="13"/>
  <c r="C17" i="13"/>
  <c r="B17" i="13"/>
  <c r="D16" i="13"/>
  <c r="C16" i="13"/>
  <c r="B16" i="13"/>
  <c r="BY15" i="13"/>
  <c r="BX15" i="13"/>
  <c r="BW15" i="13"/>
  <c r="BV15" i="13"/>
  <c r="BU15" i="13"/>
  <c r="D15" i="13"/>
  <c r="C15" i="13"/>
  <c r="B15" i="13" s="1"/>
  <c r="D14" i="13"/>
  <c r="B14" i="13" s="1"/>
  <c r="BW14" i="13" s="1"/>
  <c r="C14" i="13"/>
  <c r="D13" i="13"/>
  <c r="D12" i="13" s="1"/>
  <c r="C13" i="13"/>
  <c r="B13" i="13" s="1"/>
  <c r="AS12" i="13"/>
  <c r="AR12" i="13"/>
  <c r="AQ12" i="13"/>
  <c r="AP12" i="13"/>
  <c r="AO12" i="13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A5" i="13"/>
  <c r="A4" i="13"/>
  <c r="A3" i="13"/>
  <c r="A2" i="13"/>
  <c r="B219" i="12"/>
  <c r="B218" i="12"/>
  <c r="B217" i="12"/>
  <c r="C213" i="12"/>
  <c r="C212" i="12"/>
  <c r="C211" i="12"/>
  <c r="C210" i="12"/>
  <c r="B206" i="12"/>
  <c r="B205" i="12"/>
  <c r="B204" i="12"/>
  <c r="B203" i="12"/>
  <c r="B202" i="12"/>
  <c r="BW198" i="12"/>
  <c r="BV198" i="12"/>
  <c r="BU198" i="12"/>
  <c r="BQ198" i="12"/>
  <c r="BP198" i="12"/>
  <c r="BO198" i="12"/>
  <c r="I198" i="12" s="1"/>
  <c r="B198" i="12"/>
  <c r="BU197" i="12"/>
  <c r="B197" i="12"/>
  <c r="BP197" i="12" s="1"/>
  <c r="BP196" i="12"/>
  <c r="BO196" i="12"/>
  <c r="B196" i="12"/>
  <c r="B195" i="12"/>
  <c r="BW194" i="12"/>
  <c r="BU194" i="12"/>
  <c r="BQ194" i="12"/>
  <c r="BP194" i="12"/>
  <c r="B194" i="12"/>
  <c r="BV194" i="12" s="1"/>
  <c r="BW193" i="12"/>
  <c r="BV193" i="12"/>
  <c r="BU193" i="12"/>
  <c r="BQ193" i="12"/>
  <c r="BP193" i="12"/>
  <c r="BO193" i="12"/>
  <c r="I193" i="12" s="1"/>
  <c r="B193" i="12"/>
  <c r="B189" i="12"/>
  <c r="B188" i="12"/>
  <c r="B187" i="12"/>
  <c r="B186" i="12"/>
  <c r="W183" i="12"/>
  <c r="V183" i="12"/>
  <c r="U183" i="12"/>
  <c r="E183" i="12"/>
  <c r="D183" i="12"/>
  <c r="C183" i="12"/>
  <c r="B183" i="12"/>
  <c r="W182" i="12"/>
  <c r="V182" i="12"/>
  <c r="U182" i="12"/>
  <c r="N182" i="12"/>
  <c r="M182" i="12"/>
  <c r="L182" i="12"/>
  <c r="E182" i="12"/>
  <c r="D182" i="12"/>
  <c r="C182" i="12" s="1"/>
  <c r="W181" i="12"/>
  <c r="V181" i="12"/>
  <c r="U181" i="12" s="1"/>
  <c r="B181" i="12" s="1"/>
  <c r="E181" i="12"/>
  <c r="D181" i="12"/>
  <c r="C181" i="12"/>
  <c r="W180" i="12"/>
  <c r="U180" i="12" s="1"/>
  <c r="V180" i="12"/>
  <c r="N180" i="12"/>
  <c r="M180" i="12"/>
  <c r="L180" i="12" s="1"/>
  <c r="B180" i="12" s="1"/>
  <c r="E180" i="12"/>
  <c r="D180" i="12"/>
  <c r="C180" i="12"/>
  <c r="W179" i="12"/>
  <c r="V179" i="12"/>
  <c r="U179" i="12" s="1"/>
  <c r="E179" i="12"/>
  <c r="D179" i="12"/>
  <c r="C179" i="12" s="1"/>
  <c r="B179" i="12" s="1"/>
  <c r="BP178" i="12"/>
  <c r="W178" i="12"/>
  <c r="V178" i="12"/>
  <c r="U178" i="12"/>
  <c r="N178" i="12"/>
  <c r="M178" i="12"/>
  <c r="L178" i="12"/>
  <c r="E178" i="12"/>
  <c r="D178" i="12"/>
  <c r="C178" i="12" s="1"/>
  <c r="B178" i="12" s="1"/>
  <c r="W177" i="12"/>
  <c r="V177" i="12"/>
  <c r="U177" i="12"/>
  <c r="E177" i="12"/>
  <c r="D177" i="12"/>
  <c r="C177" i="12" s="1"/>
  <c r="B177" i="12" s="1"/>
  <c r="W176" i="12"/>
  <c r="V176" i="12"/>
  <c r="U176" i="12"/>
  <c r="N176" i="12"/>
  <c r="M176" i="12"/>
  <c r="L176" i="12" s="1"/>
  <c r="E176" i="12"/>
  <c r="C176" i="12" s="1"/>
  <c r="D176" i="12"/>
  <c r="B171" i="12"/>
  <c r="BO171" i="12" s="1"/>
  <c r="E167" i="12"/>
  <c r="D167" i="12"/>
  <c r="C167" i="12" s="1"/>
  <c r="E166" i="12"/>
  <c r="D166" i="12"/>
  <c r="C166" i="12"/>
  <c r="BO166" i="12" s="1"/>
  <c r="BV165" i="12"/>
  <c r="BU165" i="12"/>
  <c r="BP165" i="12"/>
  <c r="BO165" i="12"/>
  <c r="AP165" i="12" s="1"/>
  <c r="E165" i="12"/>
  <c r="D165" i="12"/>
  <c r="C165" i="12"/>
  <c r="E164" i="12"/>
  <c r="D164" i="12"/>
  <c r="C164" i="12" s="1"/>
  <c r="BP163" i="12"/>
  <c r="E163" i="12"/>
  <c r="D163" i="12"/>
  <c r="C163" i="12"/>
  <c r="E162" i="12"/>
  <c r="D162" i="12"/>
  <c r="C162" i="12" s="1"/>
  <c r="E161" i="12"/>
  <c r="D161" i="12"/>
  <c r="C161" i="12"/>
  <c r="BO161" i="12" s="1"/>
  <c r="BV160" i="12"/>
  <c r="BU160" i="12"/>
  <c r="BP160" i="12"/>
  <c r="BO160" i="12"/>
  <c r="AP160" i="12" s="1"/>
  <c r="E160" i="12"/>
  <c r="D160" i="12"/>
  <c r="C160" i="12"/>
  <c r="E159" i="12"/>
  <c r="D159" i="12"/>
  <c r="C159" i="12" s="1"/>
  <c r="BO159" i="12" s="1"/>
  <c r="E158" i="12"/>
  <c r="D158" i="12"/>
  <c r="C158" i="12"/>
  <c r="BO158" i="12" s="1"/>
  <c r="E157" i="12"/>
  <c r="D157" i="12"/>
  <c r="C157" i="12" s="1"/>
  <c r="BV156" i="12"/>
  <c r="E156" i="12"/>
  <c r="D156" i="12"/>
  <c r="C156" i="12" s="1"/>
  <c r="BO156" i="12" s="1"/>
  <c r="BV155" i="12"/>
  <c r="BU155" i="12"/>
  <c r="BP155" i="12"/>
  <c r="BO155" i="12"/>
  <c r="AP155" i="12" s="1"/>
  <c r="E155" i="12"/>
  <c r="D155" i="12"/>
  <c r="C155" i="12"/>
  <c r="E154" i="12"/>
  <c r="D154" i="12"/>
  <c r="C154" i="12" s="1"/>
  <c r="BU149" i="12"/>
  <c r="BQ149" i="12"/>
  <c r="BP149" i="12"/>
  <c r="BO149" i="12"/>
  <c r="L149" i="12"/>
  <c r="C149" i="12"/>
  <c r="BQ148" i="12"/>
  <c r="BP148" i="12"/>
  <c r="BO148" i="12"/>
  <c r="L148" i="12"/>
  <c r="C148" i="12"/>
  <c r="BW148" i="12" s="1"/>
  <c r="BW147" i="12"/>
  <c r="BV147" i="12"/>
  <c r="C147" i="12"/>
  <c r="C146" i="12"/>
  <c r="BR146" i="12" s="1"/>
  <c r="BW145" i="12"/>
  <c r="BV145" i="12"/>
  <c r="BP145" i="12"/>
  <c r="L145" i="12"/>
  <c r="C145" i="12"/>
  <c r="BQ145" i="12" s="1"/>
  <c r="C144" i="12"/>
  <c r="BO144" i="12" s="1"/>
  <c r="BW143" i="12"/>
  <c r="C143" i="12"/>
  <c r="C142" i="12"/>
  <c r="BQ142" i="12" s="1"/>
  <c r="BQ141" i="12"/>
  <c r="BP141" i="12"/>
  <c r="L141" i="12" s="1"/>
  <c r="C141" i="12"/>
  <c r="BX137" i="12"/>
  <c r="BW137" i="12"/>
  <c r="D137" i="12"/>
  <c r="BP137" i="12" s="1"/>
  <c r="C137" i="12"/>
  <c r="B137" i="12"/>
  <c r="D136" i="12"/>
  <c r="BV136" i="12" s="1"/>
  <c r="C136" i="12"/>
  <c r="B136" i="12" s="1"/>
  <c r="D135" i="12"/>
  <c r="C135" i="12"/>
  <c r="B124" i="12"/>
  <c r="B123" i="12"/>
  <c r="B122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E117" i="12"/>
  <c r="D117" i="12"/>
  <c r="B117" i="12" s="1"/>
  <c r="C117" i="12"/>
  <c r="B116" i="12"/>
  <c r="B115" i="12"/>
  <c r="B114" i="12"/>
  <c r="B109" i="12"/>
  <c r="B108" i="12"/>
  <c r="B107" i="12"/>
  <c r="B105" i="12"/>
  <c r="B104" i="12"/>
  <c r="B103" i="12"/>
  <c r="B102" i="12"/>
  <c r="B101" i="12"/>
  <c r="BY83" i="12"/>
  <c r="BX83" i="12"/>
  <c r="BW83" i="12"/>
  <c r="BU83" i="12"/>
  <c r="BS83" i="12"/>
  <c r="BR83" i="12"/>
  <c r="BO83" i="12"/>
  <c r="E83" i="12"/>
  <c r="D83" i="12"/>
  <c r="C83" i="12"/>
  <c r="BQ83" i="12" s="1"/>
  <c r="BP82" i="12"/>
  <c r="E82" i="12"/>
  <c r="D82" i="12"/>
  <c r="BV81" i="12"/>
  <c r="BU81" i="12"/>
  <c r="E81" i="12"/>
  <c r="BP81" i="12" s="1"/>
  <c r="D81" i="12"/>
  <c r="C81" i="12" s="1"/>
  <c r="BO80" i="12"/>
  <c r="E80" i="12"/>
  <c r="BV80" i="12" s="1"/>
  <c r="D80" i="12"/>
  <c r="C80" i="12"/>
  <c r="AM75" i="12"/>
  <c r="AL75" i="12"/>
  <c r="AK75" i="12"/>
  <c r="AJ75" i="12"/>
  <c r="AI75" i="12"/>
  <c r="AH75" i="12"/>
  <c r="AG75" i="12"/>
  <c r="AF75" i="12"/>
  <c r="AE75" i="12"/>
  <c r="AD75" i="12"/>
  <c r="AC75" i="12"/>
  <c r="AB75" i="12"/>
  <c r="AA75" i="12"/>
  <c r="Z75" i="12"/>
  <c r="Y75" i="12"/>
  <c r="X75" i="12"/>
  <c r="W75" i="12"/>
  <c r="V75" i="12"/>
  <c r="U75" i="12"/>
  <c r="T75" i="12"/>
  <c r="S75" i="12"/>
  <c r="R75" i="12"/>
  <c r="Q75" i="12"/>
  <c r="P75" i="12"/>
  <c r="O75" i="12"/>
  <c r="N75" i="12"/>
  <c r="D75" i="12" s="1"/>
  <c r="M75" i="12"/>
  <c r="E75" i="12" s="1"/>
  <c r="L75" i="12"/>
  <c r="K75" i="12"/>
  <c r="J75" i="12"/>
  <c r="I75" i="12"/>
  <c r="H75" i="12"/>
  <c r="G75" i="12"/>
  <c r="F75" i="12"/>
  <c r="E74" i="12"/>
  <c r="D74" i="12"/>
  <c r="C74" i="12"/>
  <c r="E73" i="12"/>
  <c r="D73" i="12"/>
  <c r="C73" i="12"/>
  <c r="BW64" i="12"/>
  <c r="BV64" i="12"/>
  <c r="BU64" i="12"/>
  <c r="BQ64" i="12"/>
  <c r="BO64" i="12"/>
  <c r="Y64" i="12" s="1"/>
  <c r="B64" i="12"/>
  <c r="BP64" i="12" s="1"/>
  <c r="BW63" i="12"/>
  <c r="BQ63" i="12"/>
  <c r="BP63" i="12"/>
  <c r="BO63" i="12"/>
  <c r="Y63" i="12"/>
  <c r="B63" i="12"/>
  <c r="X62" i="12"/>
  <c r="W62" i="12"/>
  <c r="V62" i="12"/>
  <c r="U62" i="12"/>
  <c r="T62" i="12"/>
  <c r="S62" i="12"/>
  <c r="R62" i="12"/>
  <c r="Q62" i="12"/>
  <c r="P62" i="12"/>
  <c r="O62" i="12"/>
  <c r="N62" i="12"/>
  <c r="M62" i="12"/>
  <c r="L62" i="12"/>
  <c r="K62" i="12"/>
  <c r="J62" i="12"/>
  <c r="I62" i="12"/>
  <c r="H62" i="12"/>
  <c r="G62" i="12"/>
  <c r="F62" i="12"/>
  <c r="E62" i="12"/>
  <c r="D62" i="12"/>
  <c r="C62" i="12"/>
  <c r="BW61" i="12"/>
  <c r="BQ61" i="12"/>
  <c r="B61" i="12"/>
  <c r="BP61" i="12" s="1"/>
  <c r="BW60" i="12"/>
  <c r="BQ60" i="12"/>
  <c r="BP60" i="12"/>
  <c r="B60" i="12"/>
  <c r="X59" i="12"/>
  <c r="W59" i="12"/>
  <c r="V59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O54" i="12"/>
  <c r="N54" i="12"/>
  <c r="M54" i="12" s="1"/>
  <c r="D54" i="12"/>
  <c r="C54" i="12"/>
  <c r="B54" i="12"/>
  <c r="BW53" i="12"/>
  <c r="BV53" i="12"/>
  <c r="BU53" i="12"/>
  <c r="BQ53" i="12"/>
  <c r="BP53" i="12"/>
  <c r="BO53" i="12"/>
  <c r="AD53" i="12" s="1"/>
  <c r="O53" i="12"/>
  <c r="N53" i="12"/>
  <c r="M53" i="12"/>
  <c r="D53" i="12"/>
  <c r="C53" i="12"/>
  <c r="B53" i="12"/>
  <c r="D48" i="12"/>
  <c r="C48" i="12"/>
  <c r="B48" i="12" s="1"/>
  <c r="BV47" i="12"/>
  <c r="BU47" i="12"/>
  <c r="BS47" i="12"/>
  <c r="BQ47" i="12"/>
  <c r="D47" i="12"/>
  <c r="C47" i="12"/>
  <c r="B47" i="12"/>
  <c r="D46" i="12"/>
  <c r="C46" i="12"/>
  <c r="B46" i="12"/>
  <c r="BY45" i="12"/>
  <c r="BX45" i="12"/>
  <c r="BV45" i="12"/>
  <c r="BU45" i="12"/>
  <c r="BS45" i="12"/>
  <c r="AT45" i="12" s="1"/>
  <c r="BR45" i="12"/>
  <c r="BQ45" i="12"/>
  <c r="BP45" i="12"/>
  <c r="BO45" i="12"/>
  <c r="D45" i="12"/>
  <c r="C45" i="12"/>
  <c r="B45" i="12"/>
  <c r="BW45" i="12" s="1"/>
  <c r="D44" i="12"/>
  <c r="C44" i="12"/>
  <c r="B44" i="12" s="1"/>
  <c r="BY43" i="12"/>
  <c r="BX43" i="12"/>
  <c r="D43" i="12"/>
  <c r="C43" i="12"/>
  <c r="B43" i="12"/>
  <c r="BQ43" i="12" s="1"/>
  <c r="D42" i="12"/>
  <c r="C42" i="12"/>
  <c r="B42" i="12"/>
  <c r="BY41" i="12"/>
  <c r="BX41" i="12"/>
  <c r="BV41" i="12"/>
  <c r="D41" i="12"/>
  <c r="C41" i="12"/>
  <c r="B41" i="12"/>
  <c r="D40" i="12"/>
  <c r="B40" i="12" s="1"/>
  <c r="C40" i="12"/>
  <c r="BY39" i="12"/>
  <c r="BX39" i="12"/>
  <c r="BW39" i="12"/>
  <c r="BV39" i="12"/>
  <c r="D39" i="12"/>
  <c r="C39" i="12"/>
  <c r="B39" i="12"/>
  <c r="BR39" i="12" s="1"/>
  <c r="D38" i="12"/>
  <c r="B38" i="12"/>
  <c r="BV37" i="12"/>
  <c r="BU37" i="12"/>
  <c r="BS37" i="12"/>
  <c r="BR37" i="12"/>
  <c r="D37" i="12"/>
  <c r="C37" i="12"/>
  <c r="B37" i="12"/>
  <c r="D36" i="12"/>
  <c r="C36" i="12"/>
  <c r="B36" i="12" s="1"/>
  <c r="BY35" i="12"/>
  <c r="BX35" i="12"/>
  <c r="BW35" i="12"/>
  <c r="BS35" i="12"/>
  <c r="D35" i="12"/>
  <c r="C35" i="12"/>
  <c r="B35" i="12" s="1"/>
  <c r="D34" i="12"/>
  <c r="C34" i="12"/>
  <c r="B34" i="12"/>
  <c r="BY33" i="12"/>
  <c r="BX33" i="12"/>
  <c r="BW33" i="12"/>
  <c r="D33" i="12"/>
  <c r="B33" i="12"/>
  <c r="BQ33" i="12" s="1"/>
  <c r="D32" i="12"/>
  <c r="B32" i="12" s="1"/>
  <c r="BO32" i="12" s="1"/>
  <c r="BX31" i="12"/>
  <c r="BW31" i="12"/>
  <c r="BV31" i="12"/>
  <c r="D31" i="12"/>
  <c r="C31" i="12"/>
  <c r="B31" i="12"/>
  <c r="D26" i="12"/>
  <c r="C26" i="12"/>
  <c r="B26" i="12"/>
  <c r="BX25" i="12"/>
  <c r="BU25" i="12"/>
  <c r="D25" i="12"/>
  <c r="C25" i="12"/>
  <c r="B25" i="12" s="1"/>
  <c r="D24" i="12"/>
  <c r="C24" i="12"/>
  <c r="B24" i="12"/>
  <c r="BX23" i="12"/>
  <c r="BW23" i="12"/>
  <c r="BV23" i="12"/>
  <c r="D23" i="12"/>
  <c r="C23" i="12"/>
  <c r="B23" i="12"/>
  <c r="BR23" i="12" s="1"/>
  <c r="D22" i="12"/>
  <c r="C22" i="12"/>
  <c r="B22" i="12"/>
  <c r="BX21" i="12"/>
  <c r="BW21" i="12"/>
  <c r="BQ21" i="12"/>
  <c r="BP21" i="12"/>
  <c r="BO21" i="12"/>
  <c r="D21" i="12"/>
  <c r="C21" i="12"/>
  <c r="B21" i="12"/>
  <c r="D20" i="12"/>
  <c r="B20" i="12" s="1"/>
  <c r="D19" i="12"/>
  <c r="B19" i="12" s="1"/>
  <c r="BX18" i="12"/>
  <c r="D18" i="12"/>
  <c r="C18" i="12"/>
  <c r="B18" i="12" s="1"/>
  <c r="D17" i="12"/>
  <c r="C17" i="12"/>
  <c r="B17" i="12" s="1"/>
  <c r="D16" i="12"/>
  <c r="C16" i="12"/>
  <c r="B16" i="12"/>
  <c r="D15" i="12"/>
  <c r="C15" i="12"/>
  <c r="B15" i="12" s="1"/>
  <c r="D14" i="12"/>
  <c r="C14" i="12"/>
  <c r="D13" i="12"/>
  <c r="C13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A5" i="12"/>
  <c r="A4" i="12"/>
  <c r="A3" i="12"/>
  <c r="A2" i="12"/>
  <c r="B219" i="11"/>
  <c r="B218" i="11"/>
  <c r="B217" i="11"/>
  <c r="C213" i="11"/>
  <c r="C212" i="11"/>
  <c r="C211" i="11"/>
  <c r="C210" i="11"/>
  <c r="B206" i="11"/>
  <c r="B205" i="11"/>
  <c r="B204" i="11"/>
  <c r="B203" i="11"/>
  <c r="B202" i="11"/>
  <c r="BW198" i="11"/>
  <c r="BV198" i="11"/>
  <c r="BU198" i="11"/>
  <c r="BQ198" i="11"/>
  <c r="BP198" i="11"/>
  <c r="BO198" i="11"/>
  <c r="I198" i="11" s="1"/>
  <c r="B198" i="11"/>
  <c r="BW197" i="11"/>
  <c r="BV197" i="11"/>
  <c r="BU197" i="11"/>
  <c r="BQ197" i="11"/>
  <c r="BP197" i="11"/>
  <c r="BO197" i="11"/>
  <c r="I197" i="11"/>
  <c r="B197" i="11"/>
  <c r="BU196" i="11"/>
  <c r="BQ196" i="11"/>
  <c r="BP196" i="11"/>
  <c r="B196" i="11"/>
  <c r="B195" i="11"/>
  <c r="BW194" i="11"/>
  <c r="BV194" i="11"/>
  <c r="BU194" i="11"/>
  <c r="B194" i="11"/>
  <c r="BW193" i="11"/>
  <c r="BV193" i="11"/>
  <c r="BU193" i="11"/>
  <c r="BQ193" i="11"/>
  <c r="BP193" i="11"/>
  <c r="BO193" i="11"/>
  <c r="I193" i="11" s="1"/>
  <c r="B193" i="11"/>
  <c r="B189" i="11"/>
  <c r="B188" i="11"/>
  <c r="B187" i="11"/>
  <c r="B186" i="11"/>
  <c r="W183" i="11"/>
  <c r="V183" i="11"/>
  <c r="U183" i="11"/>
  <c r="E183" i="11"/>
  <c r="D183" i="11"/>
  <c r="C183" i="11" s="1"/>
  <c r="B183" i="11" s="1"/>
  <c r="BO183" i="11" s="1"/>
  <c r="W182" i="11"/>
  <c r="V182" i="11"/>
  <c r="U182" i="11" s="1"/>
  <c r="B182" i="11" s="1"/>
  <c r="N182" i="11"/>
  <c r="M182" i="11"/>
  <c r="L182" i="11" s="1"/>
  <c r="E182" i="11"/>
  <c r="D182" i="11"/>
  <c r="C182" i="11"/>
  <c r="W181" i="11"/>
  <c r="V181" i="11"/>
  <c r="E181" i="11"/>
  <c r="D181" i="11"/>
  <c r="C181" i="11"/>
  <c r="W180" i="11"/>
  <c r="V180" i="11"/>
  <c r="U180" i="11"/>
  <c r="N180" i="11"/>
  <c r="M180" i="11"/>
  <c r="L180" i="11"/>
  <c r="E180" i="11"/>
  <c r="D180" i="11"/>
  <c r="C180" i="11" s="1"/>
  <c r="B180" i="11" s="1"/>
  <c r="W179" i="11"/>
  <c r="V179" i="11"/>
  <c r="U179" i="11"/>
  <c r="E179" i="11"/>
  <c r="C179" i="11" s="1"/>
  <c r="B179" i="11" s="1"/>
  <c r="D179" i="11"/>
  <c r="BV178" i="11"/>
  <c r="W178" i="11"/>
  <c r="V178" i="11"/>
  <c r="U178" i="11"/>
  <c r="N178" i="11"/>
  <c r="M178" i="11"/>
  <c r="L178" i="11"/>
  <c r="E178" i="11"/>
  <c r="D178" i="11"/>
  <c r="C178" i="11" s="1"/>
  <c r="B178" i="11" s="1"/>
  <c r="W177" i="11"/>
  <c r="V177" i="11"/>
  <c r="U177" i="11"/>
  <c r="E177" i="11"/>
  <c r="D177" i="11"/>
  <c r="C177" i="11"/>
  <c r="B177" i="11"/>
  <c r="W176" i="11"/>
  <c r="V176" i="11"/>
  <c r="U176" i="11"/>
  <c r="N176" i="11"/>
  <c r="M176" i="11"/>
  <c r="L176" i="11" s="1"/>
  <c r="E176" i="11"/>
  <c r="D176" i="11"/>
  <c r="C176" i="11"/>
  <c r="B176" i="11"/>
  <c r="B171" i="11"/>
  <c r="E167" i="11"/>
  <c r="D167" i="11"/>
  <c r="C167" i="11"/>
  <c r="E166" i="11"/>
  <c r="D166" i="11"/>
  <c r="C166" i="11"/>
  <c r="BV165" i="11"/>
  <c r="BU165" i="11"/>
  <c r="BP165" i="11"/>
  <c r="BO165" i="11"/>
  <c r="E165" i="11"/>
  <c r="D165" i="11"/>
  <c r="C165" i="11"/>
  <c r="BV164" i="11"/>
  <c r="BU164" i="11"/>
  <c r="BP164" i="11"/>
  <c r="BO164" i="11"/>
  <c r="AP164" i="11"/>
  <c r="E164" i="11"/>
  <c r="D164" i="11"/>
  <c r="C164" i="11"/>
  <c r="E163" i="11"/>
  <c r="D163" i="11"/>
  <c r="C163" i="11"/>
  <c r="E162" i="11"/>
  <c r="D162" i="11"/>
  <c r="E161" i="11"/>
  <c r="D161" i="11"/>
  <c r="C161" i="11"/>
  <c r="BV160" i="11"/>
  <c r="BU160" i="11"/>
  <c r="BP160" i="11"/>
  <c r="BO160" i="11"/>
  <c r="E160" i="11"/>
  <c r="D160" i="11"/>
  <c r="C160" i="11"/>
  <c r="BV159" i="11"/>
  <c r="BU159" i="11"/>
  <c r="BP159" i="11"/>
  <c r="BO159" i="11"/>
  <c r="AP159" i="11"/>
  <c r="E159" i="11"/>
  <c r="D159" i="11"/>
  <c r="C159" i="11"/>
  <c r="BO158" i="11"/>
  <c r="E158" i="11"/>
  <c r="D158" i="11"/>
  <c r="C158" i="11"/>
  <c r="E157" i="11"/>
  <c r="D157" i="11"/>
  <c r="C157" i="11"/>
  <c r="E156" i="11"/>
  <c r="D156" i="11"/>
  <c r="C156" i="11" s="1"/>
  <c r="BV155" i="11"/>
  <c r="BU155" i="11"/>
  <c r="BP155" i="11"/>
  <c r="BO155" i="11"/>
  <c r="AP155" i="11" s="1"/>
  <c r="E155" i="11"/>
  <c r="D155" i="11"/>
  <c r="C155" i="11"/>
  <c r="BV154" i="11"/>
  <c r="BU154" i="11"/>
  <c r="BP154" i="11"/>
  <c r="BO154" i="11"/>
  <c r="AP154" i="11" s="1"/>
  <c r="E154" i="11"/>
  <c r="D154" i="11"/>
  <c r="C154" i="11"/>
  <c r="BW149" i="11"/>
  <c r="BV149" i="11"/>
  <c r="BU149" i="11"/>
  <c r="BQ149" i="11"/>
  <c r="BP149" i="11"/>
  <c r="L149" i="11" s="1"/>
  <c r="BO149" i="11"/>
  <c r="C149" i="11"/>
  <c r="C148" i="11"/>
  <c r="BW147" i="11"/>
  <c r="BP147" i="11"/>
  <c r="BO147" i="11"/>
  <c r="C147" i="11"/>
  <c r="BU146" i="11"/>
  <c r="C146" i="11"/>
  <c r="BW145" i="11"/>
  <c r="BV145" i="11"/>
  <c r="BQ145" i="11"/>
  <c r="BP145" i="11"/>
  <c r="L145" i="11" s="1"/>
  <c r="C145" i="11"/>
  <c r="BP144" i="11"/>
  <c r="BO144" i="11"/>
  <c r="C144" i="11"/>
  <c r="BW143" i="11"/>
  <c r="C143" i="11"/>
  <c r="BW142" i="11"/>
  <c r="BV142" i="11"/>
  <c r="BQ142" i="11"/>
  <c r="BP142" i="11"/>
  <c r="L142" i="11" s="1"/>
  <c r="C142" i="11"/>
  <c r="BV141" i="11"/>
  <c r="C141" i="11"/>
  <c r="BW141" i="11" s="1"/>
  <c r="D137" i="11"/>
  <c r="C137" i="11"/>
  <c r="B137" i="11"/>
  <c r="BU136" i="11"/>
  <c r="BO136" i="11"/>
  <c r="D136" i="11"/>
  <c r="C136" i="11"/>
  <c r="B136" i="11" s="1"/>
  <c r="BV135" i="11"/>
  <c r="BU135" i="11"/>
  <c r="BR135" i="11"/>
  <c r="BQ135" i="11"/>
  <c r="BP135" i="11"/>
  <c r="D135" i="11"/>
  <c r="C135" i="11"/>
  <c r="B135" i="11"/>
  <c r="B124" i="11"/>
  <c r="B123" i="11"/>
  <c r="B122" i="11"/>
  <c r="R117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E117" i="11"/>
  <c r="D117" i="11"/>
  <c r="C117" i="11"/>
  <c r="B117" i="11"/>
  <c r="B116" i="11"/>
  <c r="B115" i="11"/>
  <c r="B114" i="11"/>
  <c r="B109" i="11"/>
  <c r="B108" i="11"/>
  <c r="B107" i="11"/>
  <c r="B105" i="11"/>
  <c r="B104" i="11"/>
  <c r="B103" i="11"/>
  <c r="B102" i="11"/>
  <c r="B101" i="11"/>
  <c r="E83" i="11"/>
  <c r="D83" i="11"/>
  <c r="C83" i="11" s="1"/>
  <c r="BY82" i="11"/>
  <c r="BX82" i="11"/>
  <c r="BU82" i="11"/>
  <c r="BS82" i="11"/>
  <c r="BR82" i="11"/>
  <c r="BQ82" i="11"/>
  <c r="BP82" i="11"/>
  <c r="BO82" i="11"/>
  <c r="AO82" i="11"/>
  <c r="E82" i="11"/>
  <c r="BV82" i="11" s="1"/>
  <c r="D82" i="11"/>
  <c r="C82" i="11"/>
  <c r="BW82" i="11" s="1"/>
  <c r="BV81" i="11"/>
  <c r="BU81" i="11"/>
  <c r="E81" i="11"/>
  <c r="BP81" i="11" s="1"/>
  <c r="D81" i="11"/>
  <c r="C81" i="11" s="1"/>
  <c r="E80" i="11"/>
  <c r="BP80" i="11" s="1"/>
  <c r="D80" i="11"/>
  <c r="C80" i="11" s="1"/>
  <c r="AM75" i="11"/>
  <c r="AL75" i="11"/>
  <c r="AK75" i="11"/>
  <c r="AJ75" i="11"/>
  <c r="AI75" i="11"/>
  <c r="AH75" i="11"/>
  <c r="AG75" i="11"/>
  <c r="AF75" i="11"/>
  <c r="AE75" i="11"/>
  <c r="AD75" i="11"/>
  <c r="AC75" i="11"/>
  <c r="AB75" i="11"/>
  <c r="AA75" i="11"/>
  <c r="Z75" i="11"/>
  <c r="Y75" i="11"/>
  <c r="X75" i="11"/>
  <c r="W75" i="11"/>
  <c r="V75" i="11"/>
  <c r="U75" i="11"/>
  <c r="T75" i="11"/>
  <c r="S75" i="11"/>
  <c r="R75" i="11"/>
  <c r="Q75" i="11"/>
  <c r="P75" i="11"/>
  <c r="O75" i="11"/>
  <c r="N75" i="11"/>
  <c r="M75" i="11"/>
  <c r="E75" i="11" s="1"/>
  <c r="L75" i="11"/>
  <c r="D75" i="11" s="1"/>
  <c r="C75" i="11" s="1"/>
  <c r="K75" i="11"/>
  <c r="J75" i="11"/>
  <c r="I75" i="11"/>
  <c r="H75" i="11"/>
  <c r="G75" i="11"/>
  <c r="F75" i="11"/>
  <c r="E74" i="11"/>
  <c r="D74" i="11"/>
  <c r="C74" i="11" s="1"/>
  <c r="E73" i="11"/>
  <c r="D73" i="11"/>
  <c r="C73" i="11"/>
  <c r="BW64" i="11"/>
  <c r="BV64" i="11"/>
  <c r="BU64" i="11"/>
  <c r="BQ64" i="11"/>
  <c r="BP64" i="11"/>
  <c r="BO64" i="11"/>
  <c r="B64" i="11"/>
  <c r="BW63" i="11"/>
  <c r="BV63" i="11"/>
  <c r="BQ63" i="11"/>
  <c r="B63" i="11"/>
  <c r="B62" i="11" s="1"/>
  <c r="X62" i="11"/>
  <c r="W62" i="11"/>
  <c r="V62" i="11"/>
  <c r="U62" i="11"/>
  <c r="T62" i="11"/>
  <c r="S62" i="11"/>
  <c r="R62" i="11"/>
  <c r="Q62" i="11"/>
  <c r="P62" i="11"/>
  <c r="O62" i="11"/>
  <c r="N62" i="11"/>
  <c r="M62" i="11"/>
  <c r="L62" i="11"/>
  <c r="K62" i="11"/>
  <c r="J62" i="11"/>
  <c r="I62" i="11"/>
  <c r="H62" i="11"/>
  <c r="G62" i="11"/>
  <c r="F62" i="11"/>
  <c r="E62" i="11"/>
  <c r="D62" i="11"/>
  <c r="C62" i="11"/>
  <c r="BW61" i="11"/>
  <c r="BV61" i="11"/>
  <c r="BU61" i="11"/>
  <c r="BQ61" i="11"/>
  <c r="BP61" i="11"/>
  <c r="BO61" i="11"/>
  <c r="Y61" i="11"/>
  <c r="B61" i="11"/>
  <c r="BW60" i="11"/>
  <c r="BQ60" i="11"/>
  <c r="BP60" i="11"/>
  <c r="BO60" i="11"/>
  <c r="Y60" i="11" s="1"/>
  <c r="B60" i="11"/>
  <c r="X59" i="11"/>
  <c r="W59" i="11"/>
  <c r="V59" i="11"/>
  <c r="U59" i="11"/>
  <c r="T59" i="1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C59" i="11"/>
  <c r="O54" i="11"/>
  <c r="M54" i="11" s="1"/>
  <c r="N54" i="11"/>
  <c r="D54" i="11"/>
  <c r="C54" i="11"/>
  <c r="B54" i="11"/>
  <c r="O53" i="11"/>
  <c r="N53" i="11"/>
  <c r="M53" i="11"/>
  <c r="D53" i="11"/>
  <c r="C53" i="11"/>
  <c r="B53" i="11" s="1"/>
  <c r="D48" i="11"/>
  <c r="C48" i="11"/>
  <c r="BV47" i="11"/>
  <c r="BU47" i="11"/>
  <c r="BS47" i="11"/>
  <c r="BR47" i="11"/>
  <c r="D47" i="11"/>
  <c r="C47" i="11"/>
  <c r="B47" i="11"/>
  <c r="BU46" i="11"/>
  <c r="BP46" i="11"/>
  <c r="BO46" i="11"/>
  <c r="D46" i="11"/>
  <c r="B46" i="11" s="1"/>
  <c r="C46" i="11"/>
  <c r="BW45" i="11"/>
  <c r="BV45" i="11"/>
  <c r="BU45" i="11"/>
  <c r="BS45" i="11"/>
  <c r="BR45" i="11"/>
  <c r="BQ45" i="11"/>
  <c r="BP45" i="11"/>
  <c r="BO45" i="11"/>
  <c r="AT45" i="11"/>
  <c r="D45" i="11"/>
  <c r="C45" i="11"/>
  <c r="B45" i="11"/>
  <c r="BY45" i="11" s="1"/>
  <c r="D44" i="11"/>
  <c r="B44" i="11" s="1"/>
  <c r="C44" i="11"/>
  <c r="BY43" i="11"/>
  <c r="BX43" i="11"/>
  <c r="BW43" i="11"/>
  <c r="BR43" i="11"/>
  <c r="BQ43" i="11"/>
  <c r="D43" i="11"/>
  <c r="B43" i="11" s="1"/>
  <c r="C43" i="11"/>
  <c r="D42" i="11"/>
  <c r="C42" i="11"/>
  <c r="B42" i="11"/>
  <c r="D41" i="11"/>
  <c r="C41" i="11"/>
  <c r="B41" i="11"/>
  <c r="BX41" i="11" s="1"/>
  <c r="BS40" i="11"/>
  <c r="BR40" i="11"/>
  <c r="BQ40" i="11"/>
  <c r="D40" i="11"/>
  <c r="C40" i="11"/>
  <c r="B40" i="11"/>
  <c r="D39" i="11"/>
  <c r="C39" i="11"/>
  <c r="D38" i="11"/>
  <c r="B38" i="11" s="1"/>
  <c r="BO38" i="11" s="1"/>
  <c r="D37" i="11"/>
  <c r="C37" i="11"/>
  <c r="B37" i="11" s="1"/>
  <c r="BX36" i="11"/>
  <c r="BW36" i="11"/>
  <c r="BV36" i="11"/>
  <c r="D36" i="11"/>
  <c r="C36" i="11"/>
  <c r="B36" i="11" s="1"/>
  <c r="BU35" i="11"/>
  <c r="BS35" i="11"/>
  <c r="BR35" i="11"/>
  <c r="BQ35" i="11"/>
  <c r="BP35" i="11"/>
  <c r="D35" i="11"/>
  <c r="C35" i="11"/>
  <c r="B35" i="11" s="1"/>
  <c r="BX34" i="11"/>
  <c r="BW34" i="11"/>
  <c r="BV34" i="11"/>
  <c r="BU34" i="11"/>
  <c r="BS34" i="11"/>
  <c r="BR34" i="11"/>
  <c r="BO34" i="11"/>
  <c r="D34" i="11"/>
  <c r="C34" i="11"/>
  <c r="B34" i="11"/>
  <c r="BY33" i="11"/>
  <c r="BX33" i="11"/>
  <c r="BW33" i="11"/>
  <c r="BV33" i="11"/>
  <c r="BQ33" i="11"/>
  <c r="BP33" i="11"/>
  <c r="D33" i="11"/>
  <c r="B33" i="11"/>
  <c r="BW32" i="11"/>
  <c r="BV32" i="11"/>
  <c r="BU32" i="11"/>
  <c r="BS32" i="11"/>
  <c r="BR32" i="11"/>
  <c r="BQ32" i="11"/>
  <c r="BP32" i="11"/>
  <c r="D32" i="11"/>
  <c r="B32" i="11" s="1"/>
  <c r="D31" i="11"/>
  <c r="C31" i="11"/>
  <c r="B31" i="11"/>
  <c r="BY26" i="11"/>
  <c r="D26" i="11"/>
  <c r="C26" i="11"/>
  <c r="B26" i="11" s="1"/>
  <c r="BW25" i="11"/>
  <c r="BV25" i="11"/>
  <c r="D25" i="11"/>
  <c r="C25" i="11"/>
  <c r="B25" i="11" s="1"/>
  <c r="BW24" i="11"/>
  <c r="BV24" i="11"/>
  <c r="BU24" i="11"/>
  <c r="BR24" i="11"/>
  <c r="BQ24" i="11"/>
  <c r="BP24" i="11"/>
  <c r="D24" i="11"/>
  <c r="C24" i="11"/>
  <c r="B24" i="11"/>
  <c r="BX23" i="11"/>
  <c r="BW23" i="11"/>
  <c r="BV23" i="11"/>
  <c r="BU23" i="11"/>
  <c r="BR23" i="11"/>
  <c r="BQ23" i="11"/>
  <c r="D23" i="11"/>
  <c r="C23" i="11"/>
  <c r="B23" i="11"/>
  <c r="BX22" i="11"/>
  <c r="BW22" i="11"/>
  <c r="BV22" i="11"/>
  <c r="BQ22" i="11"/>
  <c r="BP22" i="11"/>
  <c r="BO22" i="11"/>
  <c r="D22" i="11"/>
  <c r="B22" i="11" s="1"/>
  <c r="C22" i="11"/>
  <c r="D21" i="11"/>
  <c r="C21" i="11"/>
  <c r="D20" i="11"/>
  <c r="B20" i="11" s="1"/>
  <c r="BU20" i="11" s="1"/>
  <c r="BV19" i="11"/>
  <c r="BP19" i="11"/>
  <c r="BO19" i="11"/>
  <c r="D19" i="11"/>
  <c r="B19" i="11"/>
  <c r="D18" i="11"/>
  <c r="C18" i="11"/>
  <c r="B18" i="11" s="1"/>
  <c r="D17" i="11"/>
  <c r="C17" i="11"/>
  <c r="B17" i="11" s="1"/>
  <c r="BU16" i="11"/>
  <c r="D16" i="11"/>
  <c r="C16" i="11"/>
  <c r="C12" i="11" s="1"/>
  <c r="B16" i="11"/>
  <c r="BY15" i="11"/>
  <c r="BU15" i="11"/>
  <c r="BS15" i="11"/>
  <c r="D15" i="11"/>
  <c r="C15" i="11"/>
  <c r="B15" i="11" s="1"/>
  <c r="D14" i="11"/>
  <c r="C14" i="11"/>
  <c r="BV13" i="11"/>
  <c r="BU13" i="11"/>
  <c r="BS13" i="11"/>
  <c r="BR13" i="11"/>
  <c r="BO13" i="11"/>
  <c r="D13" i="11"/>
  <c r="C13" i="11"/>
  <c r="B13" i="11"/>
  <c r="AS12" i="11"/>
  <c r="AR12" i="11"/>
  <c r="AQ12" i="11"/>
  <c r="AP12" i="11"/>
  <c r="AO12" i="11"/>
  <c r="AN12" i="11"/>
  <c r="AM12" i="11"/>
  <c r="AL12" i="11"/>
  <c r="AK12" i="11"/>
  <c r="AJ12" i="11"/>
  <c r="AI12" i="11"/>
  <c r="AH12" i="11"/>
  <c r="AG12" i="11"/>
  <c r="AF12" i="11"/>
  <c r="AE12" i="11"/>
  <c r="AD12" i="11"/>
  <c r="AC12" i="11"/>
  <c r="AB12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A5" i="11"/>
  <c r="A4" i="11"/>
  <c r="A3" i="11"/>
  <c r="A2" i="11"/>
  <c r="B219" i="10"/>
  <c r="B218" i="10"/>
  <c r="B217" i="10"/>
  <c r="C213" i="10"/>
  <c r="C212" i="10"/>
  <c r="C211" i="10"/>
  <c r="C210" i="10"/>
  <c r="B206" i="10"/>
  <c r="B205" i="10"/>
  <c r="B204" i="10"/>
  <c r="B203" i="10"/>
  <c r="B202" i="10"/>
  <c r="BW198" i="10"/>
  <c r="BV198" i="10"/>
  <c r="BU198" i="10"/>
  <c r="BQ198" i="10"/>
  <c r="BP198" i="10"/>
  <c r="BO198" i="10"/>
  <c r="I198" i="10" s="1"/>
  <c r="B198" i="10"/>
  <c r="BW197" i="10"/>
  <c r="B197" i="10"/>
  <c r="BV197" i="10" s="1"/>
  <c r="BP196" i="10"/>
  <c r="BO196" i="10"/>
  <c r="B196" i="10"/>
  <c r="BV195" i="10"/>
  <c r="BP195" i="10"/>
  <c r="BO195" i="10"/>
  <c r="B195" i="10"/>
  <c r="BW194" i="10"/>
  <c r="BV194" i="10"/>
  <c r="BU194" i="10"/>
  <c r="BQ194" i="10"/>
  <c r="B194" i="10"/>
  <c r="BP194" i="10" s="1"/>
  <c r="BW193" i="10"/>
  <c r="BV193" i="10"/>
  <c r="BU193" i="10"/>
  <c r="BQ193" i="10"/>
  <c r="BP193" i="10"/>
  <c r="BO193" i="10"/>
  <c r="I193" i="10" s="1"/>
  <c r="B193" i="10"/>
  <c r="B189" i="10"/>
  <c r="B188" i="10"/>
  <c r="B187" i="10"/>
  <c r="B186" i="10"/>
  <c r="W183" i="10"/>
  <c r="V183" i="10"/>
  <c r="U183" i="10"/>
  <c r="E183" i="10"/>
  <c r="C183" i="10" s="1"/>
  <c r="B183" i="10" s="1"/>
  <c r="BU183" i="10" s="1"/>
  <c r="D183" i="10"/>
  <c r="W182" i="10"/>
  <c r="V182" i="10"/>
  <c r="U182" i="10"/>
  <c r="N182" i="10"/>
  <c r="M182" i="10"/>
  <c r="L182" i="10" s="1"/>
  <c r="E182" i="10"/>
  <c r="C182" i="10" s="1"/>
  <c r="D182" i="10"/>
  <c r="W181" i="10"/>
  <c r="V181" i="10"/>
  <c r="E181" i="10"/>
  <c r="D181" i="10"/>
  <c r="C181" i="10"/>
  <c r="W180" i="10"/>
  <c r="V180" i="10"/>
  <c r="U180" i="10"/>
  <c r="N180" i="10"/>
  <c r="M180" i="10"/>
  <c r="L180" i="10" s="1"/>
  <c r="E180" i="10"/>
  <c r="D180" i="10"/>
  <c r="C180" i="10"/>
  <c r="B180" i="10" s="1"/>
  <c r="W179" i="10"/>
  <c r="V179" i="10"/>
  <c r="U179" i="10"/>
  <c r="E179" i="10"/>
  <c r="D179" i="10"/>
  <c r="C179" i="10" s="1"/>
  <c r="B179" i="10" s="1"/>
  <c r="W178" i="10"/>
  <c r="V178" i="10"/>
  <c r="U178" i="10"/>
  <c r="N178" i="10"/>
  <c r="M178" i="10"/>
  <c r="L178" i="10"/>
  <c r="E178" i="10"/>
  <c r="D178" i="10"/>
  <c r="C178" i="10" s="1"/>
  <c r="B178" i="10" s="1"/>
  <c r="W177" i="10"/>
  <c r="V177" i="10"/>
  <c r="U177" i="10"/>
  <c r="E177" i="10"/>
  <c r="D177" i="10"/>
  <c r="C177" i="10"/>
  <c r="B177" i="10" s="1"/>
  <c r="W176" i="10"/>
  <c r="V176" i="10"/>
  <c r="U176" i="10"/>
  <c r="N176" i="10"/>
  <c r="M176" i="10"/>
  <c r="L176" i="10"/>
  <c r="B176" i="10" s="1"/>
  <c r="BO176" i="10" s="1"/>
  <c r="E176" i="10"/>
  <c r="D176" i="10"/>
  <c r="C176" i="10"/>
  <c r="B171" i="10"/>
  <c r="E167" i="10"/>
  <c r="D167" i="10"/>
  <c r="C167" i="10"/>
  <c r="BV166" i="10"/>
  <c r="BU166" i="10"/>
  <c r="E166" i="10"/>
  <c r="D166" i="10"/>
  <c r="C166" i="10"/>
  <c r="E165" i="10"/>
  <c r="D165" i="10"/>
  <c r="C165" i="10"/>
  <c r="BV165" i="10" s="1"/>
  <c r="E164" i="10"/>
  <c r="C164" i="10" s="1"/>
  <c r="BO164" i="10" s="1"/>
  <c r="D164" i="10"/>
  <c r="E163" i="10"/>
  <c r="D163" i="10"/>
  <c r="C163" i="10"/>
  <c r="BP162" i="10"/>
  <c r="E162" i="10"/>
  <c r="D162" i="10"/>
  <c r="C162" i="10"/>
  <c r="E161" i="10"/>
  <c r="D161" i="10"/>
  <c r="C161" i="10" s="1"/>
  <c r="E160" i="10"/>
  <c r="D160" i="10"/>
  <c r="C160" i="10" s="1"/>
  <c r="BV159" i="10"/>
  <c r="BU159" i="10"/>
  <c r="BP159" i="10"/>
  <c r="E159" i="10"/>
  <c r="C159" i="10" s="1"/>
  <c r="BO159" i="10" s="1"/>
  <c r="AP159" i="10" s="1"/>
  <c r="D159" i="10"/>
  <c r="E158" i="10"/>
  <c r="D158" i="10"/>
  <c r="C158" i="10" s="1"/>
  <c r="E157" i="10"/>
  <c r="D157" i="10"/>
  <c r="C157" i="10"/>
  <c r="BO157" i="10" s="1"/>
  <c r="E156" i="10"/>
  <c r="D156" i="10"/>
  <c r="C156" i="10" s="1"/>
  <c r="E155" i="10"/>
  <c r="D155" i="10"/>
  <c r="C155" i="10" s="1"/>
  <c r="E154" i="10"/>
  <c r="C154" i="10" s="1"/>
  <c r="BU154" i="10" s="1"/>
  <c r="D154" i="10"/>
  <c r="BU149" i="10"/>
  <c r="BQ149" i="10"/>
  <c r="BP149" i="10"/>
  <c r="BO149" i="10"/>
  <c r="C149" i="10"/>
  <c r="C148" i="10"/>
  <c r="C147" i="10"/>
  <c r="BW146" i="10"/>
  <c r="BV146" i="10"/>
  <c r="BU146" i="10"/>
  <c r="BR146" i="10"/>
  <c r="C146" i="10"/>
  <c r="BW145" i="10"/>
  <c r="BV145" i="10"/>
  <c r="BQ145" i="10"/>
  <c r="BP145" i="10"/>
  <c r="L145" i="10"/>
  <c r="C145" i="10"/>
  <c r="C144" i="10"/>
  <c r="C143" i="10"/>
  <c r="BP143" i="10" s="1"/>
  <c r="BW142" i="10"/>
  <c r="BV142" i="10"/>
  <c r="BQ142" i="10"/>
  <c r="BP142" i="10"/>
  <c r="L142" i="10" s="1"/>
  <c r="C142" i="10"/>
  <c r="BP141" i="10"/>
  <c r="C141" i="10"/>
  <c r="BV137" i="10"/>
  <c r="BP137" i="10"/>
  <c r="D137" i="10"/>
  <c r="C137" i="10"/>
  <c r="B137" i="10" s="1"/>
  <c r="D136" i="10"/>
  <c r="BV136" i="10" s="1"/>
  <c r="C136" i="10"/>
  <c r="B136" i="10" s="1"/>
  <c r="BO136" i="10" s="1"/>
  <c r="BW135" i="10"/>
  <c r="BV135" i="10"/>
  <c r="BU135" i="10"/>
  <c r="BR135" i="10"/>
  <c r="BQ135" i="10"/>
  <c r="BP135" i="10"/>
  <c r="BO135" i="10"/>
  <c r="AS135" i="10"/>
  <c r="D135" i="10"/>
  <c r="C135" i="10"/>
  <c r="B135" i="10"/>
  <c r="BX135" i="10" s="1"/>
  <c r="B124" i="10"/>
  <c r="B123" i="10"/>
  <c r="B122" i="10"/>
  <c r="R117" i="10"/>
  <c r="Q117" i="10"/>
  <c r="P117" i="10"/>
  <c r="O117" i="10"/>
  <c r="N117" i="10"/>
  <c r="M117" i="10"/>
  <c r="L117" i="10"/>
  <c r="K117" i="10"/>
  <c r="J117" i="10"/>
  <c r="I117" i="10"/>
  <c r="H117" i="10"/>
  <c r="G117" i="10"/>
  <c r="F117" i="10"/>
  <c r="E117" i="10"/>
  <c r="D117" i="10"/>
  <c r="C117" i="10"/>
  <c r="B117" i="10"/>
  <c r="B116" i="10"/>
  <c r="B115" i="10"/>
  <c r="B114" i="10"/>
  <c r="B109" i="10"/>
  <c r="B108" i="10"/>
  <c r="B107" i="10"/>
  <c r="B105" i="10"/>
  <c r="B104" i="10"/>
  <c r="B103" i="10"/>
  <c r="B102" i="10"/>
  <c r="B101" i="10"/>
  <c r="BS83" i="10"/>
  <c r="E83" i="10"/>
  <c r="D83" i="10"/>
  <c r="C83" i="10"/>
  <c r="BU82" i="10"/>
  <c r="BP82" i="10"/>
  <c r="BO82" i="10"/>
  <c r="E82" i="10"/>
  <c r="D82" i="10"/>
  <c r="BU81" i="10"/>
  <c r="E81" i="10"/>
  <c r="D81" i="10"/>
  <c r="C81" i="10" s="1"/>
  <c r="BV80" i="10"/>
  <c r="BP80" i="10"/>
  <c r="BO80" i="10"/>
  <c r="E80" i="10"/>
  <c r="BU80" i="10" s="1"/>
  <c r="D80" i="10"/>
  <c r="AM75" i="10"/>
  <c r="AL75" i="10"/>
  <c r="AK75" i="10"/>
  <c r="AJ75" i="10"/>
  <c r="AI75" i="10"/>
  <c r="AH75" i="10"/>
  <c r="AG75" i="10"/>
  <c r="AF75" i="10"/>
  <c r="AE75" i="10"/>
  <c r="AD75" i="10"/>
  <c r="AC75" i="10"/>
  <c r="AB75" i="10"/>
  <c r="AA75" i="10"/>
  <c r="Z75" i="10"/>
  <c r="Y75" i="10"/>
  <c r="X75" i="10"/>
  <c r="W75" i="10"/>
  <c r="V75" i="10"/>
  <c r="U75" i="10"/>
  <c r="T75" i="10"/>
  <c r="S75" i="10"/>
  <c r="R75" i="10"/>
  <c r="Q75" i="10"/>
  <c r="P75" i="10"/>
  <c r="O75" i="10"/>
  <c r="N75" i="10"/>
  <c r="M75" i="10"/>
  <c r="L75" i="10"/>
  <c r="K75" i="10"/>
  <c r="E75" i="10" s="1"/>
  <c r="J75" i="10"/>
  <c r="D75" i="10" s="1"/>
  <c r="C75" i="10" s="1"/>
  <c r="I75" i="10"/>
  <c r="H75" i="10"/>
  <c r="G75" i="10"/>
  <c r="F75" i="10"/>
  <c r="E74" i="10"/>
  <c r="C74" i="10" s="1"/>
  <c r="D74" i="10"/>
  <c r="E73" i="10"/>
  <c r="D73" i="10"/>
  <c r="C73" i="10"/>
  <c r="BW64" i="10"/>
  <c r="BV64" i="10"/>
  <c r="BU64" i="10"/>
  <c r="BQ64" i="10"/>
  <c r="BP64" i="10"/>
  <c r="BO64" i="10"/>
  <c r="Y64" i="10"/>
  <c r="B64" i="10"/>
  <c r="BW63" i="10"/>
  <c r="BQ63" i="10"/>
  <c r="B63" i="10"/>
  <c r="X62" i="10"/>
  <c r="W62" i="10"/>
  <c r="V62" i="10"/>
  <c r="U62" i="10"/>
  <c r="T62" i="10"/>
  <c r="S62" i="10"/>
  <c r="R62" i="10"/>
  <c r="Q62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D62" i="10"/>
  <c r="C62" i="10"/>
  <c r="BW61" i="10"/>
  <c r="BQ61" i="10"/>
  <c r="B61" i="10"/>
  <c r="BW60" i="10"/>
  <c r="BQ60" i="10"/>
  <c r="B60" i="10"/>
  <c r="BO60" i="10" s="1"/>
  <c r="X59" i="10"/>
  <c r="W59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C59" i="10"/>
  <c r="O54" i="10"/>
  <c r="N54" i="10"/>
  <c r="M54" i="10" s="1"/>
  <c r="D54" i="10"/>
  <c r="C54" i="10"/>
  <c r="B54" i="10"/>
  <c r="O53" i="10"/>
  <c r="N53" i="10"/>
  <c r="M53" i="10"/>
  <c r="D53" i="10"/>
  <c r="C53" i="10"/>
  <c r="B53" i="10"/>
  <c r="BV53" i="10" s="1"/>
  <c r="D48" i="10"/>
  <c r="C48" i="10"/>
  <c r="BR47" i="10"/>
  <c r="D47" i="10"/>
  <c r="C47" i="10"/>
  <c r="B47" i="10" s="1"/>
  <c r="D46" i="10"/>
  <c r="C46" i="10"/>
  <c r="B46" i="10"/>
  <c r="BY45" i="10"/>
  <c r="BU45" i="10"/>
  <c r="BS45" i="10"/>
  <c r="BR45" i="10"/>
  <c r="BQ45" i="10"/>
  <c r="BP45" i="10"/>
  <c r="BO45" i="10"/>
  <c r="AT45" i="10" s="1"/>
  <c r="D45" i="10"/>
  <c r="C45" i="10"/>
  <c r="B45" i="10"/>
  <c r="D44" i="10"/>
  <c r="C44" i="10"/>
  <c r="B44" i="10"/>
  <c r="BX44" i="10" s="1"/>
  <c r="BY43" i="10"/>
  <c r="BX43" i="10"/>
  <c r="D43" i="10"/>
  <c r="C43" i="10"/>
  <c r="B43" i="10" s="1"/>
  <c r="D42" i="10"/>
  <c r="C42" i="10"/>
  <c r="B42" i="10"/>
  <c r="D41" i="10"/>
  <c r="C41" i="10"/>
  <c r="B41" i="10" s="1"/>
  <c r="BY40" i="10"/>
  <c r="BV40" i="10"/>
  <c r="BU40" i="10"/>
  <c r="BS40" i="10"/>
  <c r="BR40" i="10"/>
  <c r="BQ40" i="10"/>
  <c r="BP40" i="10"/>
  <c r="BO40" i="10"/>
  <c r="AT40" i="10" s="1"/>
  <c r="D40" i="10"/>
  <c r="C40" i="10"/>
  <c r="B40" i="10"/>
  <c r="BX40" i="10" s="1"/>
  <c r="D39" i="10"/>
  <c r="B39" i="10" s="1"/>
  <c r="C39" i="10"/>
  <c r="D38" i="10"/>
  <c r="B38" i="10" s="1"/>
  <c r="D37" i="10"/>
  <c r="C37" i="10"/>
  <c r="B37" i="10"/>
  <c r="BR37" i="10" s="1"/>
  <c r="BY36" i="10"/>
  <c r="BX36" i="10"/>
  <c r="BW36" i="10"/>
  <c r="BV36" i="10"/>
  <c r="BU36" i="10"/>
  <c r="BS36" i="10"/>
  <c r="BP36" i="10"/>
  <c r="BO36" i="10"/>
  <c r="D36" i="10"/>
  <c r="C36" i="10"/>
  <c r="B36" i="10"/>
  <c r="D35" i="10"/>
  <c r="B35" i="10" s="1"/>
  <c r="BR35" i="10" s="1"/>
  <c r="C35" i="10"/>
  <c r="BY34" i="10"/>
  <c r="BX34" i="10"/>
  <c r="BW34" i="10"/>
  <c r="BV34" i="10"/>
  <c r="BU34" i="10"/>
  <c r="BS34" i="10"/>
  <c r="D34" i="10"/>
  <c r="C34" i="10"/>
  <c r="B34" i="10"/>
  <c r="BQ34" i="10" s="1"/>
  <c r="D33" i="10"/>
  <c r="B33" i="10"/>
  <c r="BY33" i="10" s="1"/>
  <c r="BY32" i="10"/>
  <c r="BV32" i="10"/>
  <c r="BU32" i="10"/>
  <c r="BS32" i="10"/>
  <c r="AT32" i="10" s="1"/>
  <c r="BR32" i="10"/>
  <c r="BQ32" i="10"/>
  <c r="BP32" i="10"/>
  <c r="BO32" i="10"/>
  <c r="D32" i="10"/>
  <c r="B32" i="10"/>
  <c r="BX32" i="10" s="1"/>
  <c r="D31" i="10"/>
  <c r="C31" i="10"/>
  <c r="B31" i="10"/>
  <c r="BR31" i="10" s="1"/>
  <c r="D26" i="10"/>
  <c r="C26" i="10"/>
  <c r="D25" i="10"/>
  <c r="B25" i="10" s="1"/>
  <c r="BO25" i="10" s="1"/>
  <c r="C25" i="10"/>
  <c r="D24" i="10"/>
  <c r="C24" i="10"/>
  <c r="B24" i="10"/>
  <c r="BW24" i="10" s="1"/>
  <c r="BW23" i="10"/>
  <c r="BV23" i="10"/>
  <c r="BU23" i="10"/>
  <c r="BR23" i="10"/>
  <c r="BQ23" i="10"/>
  <c r="D23" i="10"/>
  <c r="C23" i="10"/>
  <c r="B23" i="10"/>
  <c r="D22" i="10"/>
  <c r="C22" i="10"/>
  <c r="B22" i="10"/>
  <c r="D21" i="10"/>
  <c r="C21" i="10"/>
  <c r="B21" i="10"/>
  <c r="BX21" i="10" s="1"/>
  <c r="BU20" i="10"/>
  <c r="BR20" i="10"/>
  <c r="D20" i="10"/>
  <c r="B20" i="10" s="1"/>
  <c r="BP20" i="10" s="1"/>
  <c r="BX19" i="10"/>
  <c r="BW19" i="10"/>
  <c r="BV19" i="10"/>
  <c r="BU19" i="10"/>
  <c r="BR19" i="10"/>
  <c r="BQ19" i="10"/>
  <c r="BP19" i="10"/>
  <c r="BO19" i="10"/>
  <c r="AT19" i="10"/>
  <c r="D19" i="10"/>
  <c r="B19" i="10"/>
  <c r="D18" i="10"/>
  <c r="C18" i="10"/>
  <c r="B18" i="10"/>
  <c r="BX18" i="10" s="1"/>
  <c r="BY17" i="10"/>
  <c r="BX17" i="10"/>
  <c r="D17" i="10"/>
  <c r="C17" i="10"/>
  <c r="B17" i="10"/>
  <c r="BV16" i="10"/>
  <c r="D16" i="10"/>
  <c r="C16" i="10"/>
  <c r="B16" i="10"/>
  <c r="D15" i="10"/>
  <c r="C15" i="10"/>
  <c r="BQ14" i="10"/>
  <c r="BP14" i="10"/>
  <c r="BO14" i="10"/>
  <c r="D14" i="10"/>
  <c r="B14" i="10" s="1"/>
  <c r="C14" i="10"/>
  <c r="D13" i="10"/>
  <c r="C13" i="10"/>
  <c r="AS12" i="10"/>
  <c r="AR12" i="10"/>
  <c r="AQ12" i="10"/>
  <c r="AP12" i="10"/>
  <c r="AO12" i="10"/>
  <c r="AN12" i="10"/>
  <c r="AM12" i="10"/>
  <c r="AL12" i="10"/>
  <c r="AK12" i="10"/>
  <c r="AJ12" i="10"/>
  <c r="AI12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A5" i="10"/>
  <c r="A4" i="10"/>
  <c r="A3" i="10"/>
  <c r="A2" i="10"/>
  <c r="B219" i="9"/>
  <c r="B218" i="9"/>
  <c r="B217" i="9"/>
  <c r="C213" i="9"/>
  <c r="C212" i="9"/>
  <c r="C211" i="9"/>
  <c r="C210" i="9"/>
  <c r="B206" i="9"/>
  <c r="B205" i="9"/>
  <c r="B204" i="9"/>
  <c r="B203" i="9"/>
  <c r="B202" i="9"/>
  <c r="B198" i="9"/>
  <c r="BQ198" i="9" s="1"/>
  <c r="BW197" i="9"/>
  <c r="BV197" i="9"/>
  <c r="B197" i="9"/>
  <c r="BQ197" i="9" s="1"/>
  <c r="B196" i="9"/>
  <c r="BQ196" i="9" s="1"/>
  <c r="B195" i="9"/>
  <c r="BQ195" i="9" s="1"/>
  <c r="BW194" i="9"/>
  <c r="BV194" i="9"/>
  <c r="BU194" i="9"/>
  <c r="BP194" i="9"/>
  <c r="B194" i="9"/>
  <c r="BQ194" i="9" s="1"/>
  <c r="B193" i="9"/>
  <c r="BQ193" i="9" s="1"/>
  <c r="B189" i="9"/>
  <c r="B188" i="9"/>
  <c r="B187" i="9"/>
  <c r="B186" i="9"/>
  <c r="W183" i="9"/>
  <c r="V183" i="9"/>
  <c r="E183" i="9"/>
  <c r="D183" i="9"/>
  <c r="W182" i="9"/>
  <c r="V182" i="9"/>
  <c r="U182" i="9" s="1"/>
  <c r="N182" i="9"/>
  <c r="M182" i="9"/>
  <c r="L182" i="9" s="1"/>
  <c r="E182" i="9"/>
  <c r="D182" i="9"/>
  <c r="C182" i="9" s="1"/>
  <c r="W181" i="9"/>
  <c r="V181" i="9"/>
  <c r="E181" i="9"/>
  <c r="D181" i="9"/>
  <c r="C181" i="9"/>
  <c r="W180" i="9"/>
  <c r="V180" i="9"/>
  <c r="U180" i="9" s="1"/>
  <c r="N180" i="9"/>
  <c r="M180" i="9"/>
  <c r="L180" i="9" s="1"/>
  <c r="E180" i="9"/>
  <c r="D180" i="9"/>
  <c r="C180" i="9"/>
  <c r="W179" i="9"/>
  <c r="V179" i="9"/>
  <c r="U179" i="9"/>
  <c r="E179" i="9"/>
  <c r="D179" i="9"/>
  <c r="C179" i="9" s="1"/>
  <c r="B179" i="9" s="1"/>
  <c r="BP179" i="9" s="1"/>
  <c r="W178" i="9"/>
  <c r="V178" i="9"/>
  <c r="U178" i="9" s="1"/>
  <c r="N178" i="9"/>
  <c r="M178" i="9"/>
  <c r="E178" i="9"/>
  <c r="D178" i="9"/>
  <c r="W177" i="9"/>
  <c r="V177" i="9"/>
  <c r="U177" i="9"/>
  <c r="E177" i="9"/>
  <c r="D177" i="9"/>
  <c r="W176" i="9"/>
  <c r="V176" i="9"/>
  <c r="N176" i="9"/>
  <c r="M176" i="9"/>
  <c r="E176" i="9"/>
  <c r="D176" i="9"/>
  <c r="BU171" i="9"/>
  <c r="B171" i="9"/>
  <c r="BO171" i="9" s="1"/>
  <c r="E167" i="9"/>
  <c r="D167" i="9"/>
  <c r="C167" i="9"/>
  <c r="BO167" i="9" s="1"/>
  <c r="E166" i="9"/>
  <c r="D166" i="9"/>
  <c r="C166" i="9" s="1"/>
  <c r="BP166" i="9" s="1"/>
  <c r="E165" i="9"/>
  <c r="D165" i="9"/>
  <c r="C165" i="9"/>
  <c r="BO165" i="9" s="1"/>
  <c r="E164" i="9"/>
  <c r="D164" i="9"/>
  <c r="C164" i="9" s="1"/>
  <c r="BP164" i="9" s="1"/>
  <c r="E163" i="9"/>
  <c r="D163" i="9"/>
  <c r="C163" i="9"/>
  <c r="BO163" i="9" s="1"/>
  <c r="E162" i="9"/>
  <c r="D162" i="9"/>
  <c r="E161" i="9"/>
  <c r="D161" i="9"/>
  <c r="C161" i="9"/>
  <c r="E160" i="9"/>
  <c r="D160" i="9"/>
  <c r="C160" i="9" s="1"/>
  <c r="E159" i="9"/>
  <c r="D159" i="9"/>
  <c r="C159" i="9"/>
  <c r="BO159" i="9" s="1"/>
  <c r="E158" i="9"/>
  <c r="D158" i="9"/>
  <c r="C158" i="9" s="1"/>
  <c r="BP158" i="9" s="1"/>
  <c r="E157" i="9"/>
  <c r="D157" i="9"/>
  <c r="C157" i="9"/>
  <c r="BO157" i="9" s="1"/>
  <c r="E156" i="9"/>
  <c r="D156" i="9"/>
  <c r="E155" i="9"/>
  <c r="D155" i="9"/>
  <c r="C155" i="9"/>
  <c r="BO155" i="9" s="1"/>
  <c r="E154" i="9"/>
  <c r="D154" i="9"/>
  <c r="C154" i="9" s="1"/>
  <c r="BP154" i="9" s="1"/>
  <c r="C149" i="9"/>
  <c r="BW149" i="9" s="1"/>
  <c r="C148" i="9"/>
  <c r="BW148" i="9" s="1"/>
  <c r="C147" i="9"/>
  <c r="BQ147" i="9" s="1"/>
  <c r="C146" i="9"/>
  <c r="C145" i="9"/>
  <c r="C144" i="9"/>
  <c r="BV144" i="9" s="1"/>
  <c r="C143" i="9"/>
  <c r="BQ143" i="9" s="1"/>
  <c r="C142" i="9"/>
  <c r="BW142" i="9" s="1"/>
  <c r="C141" i="9"/>
  <c r="BW141" i="9" s="1"/>
  <c r="D137" i="9"/>
  <c r="BP137" i="9" s="1"/>
  <c r="C137" i="9"/>
  <c r="B137" i="9" s="1"/>
  <c r="BO137" i="9" s="1"/>
  <c r="D136" i="9"/>
  <c r="BV136" i="9" s="1"/>
  <c r="C136" i="9"/>
  <c r="B136" i="9" s="1"/>
  <c r="D135" i="9"/>
  <c r="BP135" i="9" s="1"/>
  <c r="C135" i="9"/>
  <c r="B135" i="9" s="1"/>
  <c r="BO135" i="9" s="1"/>
  <c r="B124" i="9"/>
  <c r="B123" i="9"/>
  <c r="B122" i="9"/>
  <c r="R117" i="9"/>
  <c r="Q117" i="9"/>
  <c r="P117" i="9"/>
  <c r="O117" i="9"/>
  <c r="N117" i="9"/>
  <c r="M117" i="9"/>
  <c r="L117" i="9"/>
  <c r="K117" i="9"/>
  <c r="J117" i="9"/>
  <c r="I117" i="9"/>
  <c r="H117" i="9"/>
  <c r="G117" i="9"/>
  <c r="F117" i="9"/>
  <c r="E117" i="9"/>
  <c r="D117" i="9"/>
  <c r="C117" i="9"/>
  <c r="B117" i="9" s="1"/>
  <c r="B116" i="9"/>
  <c r="B115" i="9"/>
  <c r="B114" i="9"/>
  <c r="B109" i="9"/>
  <c r="B108" i="9"/>
  <c r="B107" i="9"/>
  <c r="B105" i="9"/>
  <c r="B104" i="9"/>
  <c r="B103" i="9"/>
  <c r="B102" i="9"/>
  <c r="B101" i="9"/>
  <c r="E83" i="9"/>
  <c r="BO83" i="9" s="1"/>
  <c r="D83" i="9"/>
  <c r="E82" i="9"/>
  <c r="BV82" i="9" s="1"/>
  <c r="D82" i="9"/>
  <c r="C82" i="9"/>
  <c r="BX82" i="9" s="1"/>
  <c r="E81" i="9"/>
  <c r="BO81" i="9" s="1"/>
  <c r="D81" i="9"/>
  <c r="C81" i="9" s="1"/>
  <c r="BW81" i="9" s="1"/>
  <c r="BU80" i="9"/>
  <c r="BP80" i="9"/>
  <c r="BO80" i="9"/>
  <c r="E80" i="9"/>
  <c r="BV80" i="9" s="1"/>
  <c r="D80" i="9"/>
  <c r="C80" i="9" s="1"/>
  <c r="AM75" i="9"/>
  <c r="AL75" i="9"/>
  <c r="AK75" i="9"/>
  <c r="AJ75" i="9"/>
  <c r="AI75" i="9"/>
  <c r="AH75" i="9"/>
  <c r="AG75" i="9"/>
  <c r="AF75" i="9"/>
  <c r="AE75" i="9"/>
  <c r="AD75" i="9"/>
  <c r="AC75" i="9"/>
  <c r="AB75" i="9"/>
  <c r="AA75" i="9"/>
  <c r="Z75" i="9"/>
  <c r="Y75" i="9"/>
  <c r="X75" i="9"/>
  <c r="D75" i="9" s="1"/>
  <c r="W75" i="9"/>
  <c r="V75" i="9"/>
  <c r="U75" i="9"/>
  <c r="T75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E74" i="9"/>
  <c r="D74" i="9"/>
  <c r="C74" i="9" s="1"/>
  <c r="E73" i="9"/>
  <c r="D73" i="9"/>
  <c r="C73" i="9"/>
  <c r="BW64" i="9"/>
  <c r="BQ64" i="9"/>
  <c r="B64" i="9"/>
  <c r="BU64" i="9" s="1"/>
  <c r="BW63" i="9"/>
  <c r="BQ63" i="9"/>
  <c r="B63" i="9"/>
  <c r="BO63" i="9" s="1"/>
  <c r="X62" i="9"/>
  <c r="W62" i="9"/>
  <c r="V62" i="9"/>
  <c r="U62" i="9"/>
  <c r="T62" i="9"/>
  <c r="S62" i="9"/>
  <c r="R62" i="9"/>
  <c r="Q62" i="9"/>
  <c r="P62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BW61" i="9"/>
  <c r="BV61" i="9"/>
  <c r="BU61" i="9"/>
  <c r="BQ61" i="9"/>
  <c r="BP61" i="9"/>
  <c r="BO61" i="9"/>
  <c r="Y61" i="9" s="1"/>
  <c r="B61" i="9"/>
  <c r="BW60" i="9"/>
  <c r="BQ60" i="9"/>
  <c r="B60" i="9"/>
  <c r="BU60" i="9" s="1"/>
  <c r="X59" i="9"/>
  <c r="W59" i="9"/>
  <c r="V59" i="9"/>
  <c r="U59" i="9"/>
  <c r="T59" i="9"/>
  <c r="S59" i="9"/>
  <c r="R59" i="9"/>
  <c r="Q59" i="9"/>
  <c r="P59" i="9"/>
  <c r="O59" i="9"/>
  <c r="N59" i="9"/>
  <c r="M59" i="9"/>
  <c r="L59" i="9"/>
  <c r="K59" i="9"/>
  <c r="J59" i="9"/>
  <c r="I59" i="9"/>
  <c r="H59" i="9"/>
  <c r="G59" i="9"/>
  <c r="F59" i="9"/>
  <c r="E59" i="9"/>
  <c r="D59" i="9"/>
  <c r="C59" i="9"/>
  <c r="B59" i="9"/>
  <c r="O54" i="9"/>
  <c r="N54" i="9"/>
  <c r="D54" i="9"/>
  <c r="C54" i="9"/>
  <c r="B54" i="9" s="1"/>
  <c r="BV53" i="9"/>
  <c r="O53" i="9"/>
  <c r="N53" i="9"/>
  <c r="D53" i="9"/>
  <c r="C53" i="9"/>
  <c r="B53" i="9"/>
  <c r="D48" i="9"/>
  <c r="C48" i="9"/>
  <c r="B48" i="9"/>
  <c r="BO48" i="9" s="1"/>
  <c r="D47" i="9"/>
  <c r="C47" i="9"/>
  <c r="B47" i="9"/>
  <c r="BO47" i="9" s="1"/>
  <c r="D46" i="9"/>
  <c r="C46" i="9"/>
  <c r="B46" i="9"/>
  <c r="D45" i="9"/>
  <c r="C45" i="9"/>
  <c r="B45" i="9" s="1"/>
  <c r="BS45" i="9" s="1"/>
  <c r="D44" i="9"/>
  <c r="B44" i="9" s="1"/>
  <c r="C44" i="9"/>
  <c r="D43" i="9"/>
  <c r="C43" i="9"/>
  <c r="D42" i="9"/>
  <c r="C42" i="9"/>
  <c r="B42" i="9"/>
  <c r="BP42" i="9" s="1"/>
  <c r="D41" i="9"/>
  <c r="C41" i="9"/>
  <c r="B41" i="9" s="1"/>
  <c r="BU41" i="9" s="1"/>
  <c r="D40" i="9"/>
  <c r="C40" i="9"/>
  <c r="B40" i="9"/>
  <c r="BV40" i="9" s="1"/>
  <c r="D39" i="9"/>
  <c r="C39" i="9"/>
  <c r="D38" i="9"/>
  <c r="B38" i="9"/>
  <c r="BV38" i="9" s="1"/>
  <c r="D37" i="9"/>
  <c r="C37" i="9"/>
  <c r="B37" i="9"/>
  <c r="D36" i="9"/>
  <c r="C36" i="9"/>
  <c r="D35" i="9"/>
  <c r="C35" i="9"/>
  <c r="B35" i="9"/>
  <c r="BO35" i="9" s="1"/>
  <c r="BV34" i="9"/>
  <c r="BQ34" i="9"/>
  <c r="D34" i="9"/>
  <c r="B34" i="9" s="1"/>
  <c r="C34" i="9"/>
  <c r="D33" i="9"/>
  <c r="B33" i="9"/>
  <c r="BW33" i="9" s="1"/>
  <c r="D32" i="9"/>
  <c r="B32" i="9"/>
  <c r="D31" i="9"/>
  <c r="C31" i="9"/>
  <c r="D26" i="9"/>
  <c r="C26" i="9"/>
  <c r="B26" i="9"/>
  <c r="BO26" i="9" s="1"/>
  <c r="D25" i="9"/>
  <c r="C25" i="9"/>
  <c r="B25" i="9"/>
  <c r="BO25" i="9" s="1"/>
  <c r="D24" i="9"/>
  <c r="C24" i="9"/>
  <c r="B24" i="9" s="1"/>
  <c r="D23" i="9"/>
  <c r="C23" i="9"/>
  <c r="B23" i="9"/>
  <c r="BO23" i="9" s="1"/>
  <c r="D22" i="9"/>
  <c r="C22" i="9"/>
  <c r="B22" i="9"/>
  <c r="BO22" i="9" s="1"/>
  <c r="D21" i="9"/>
  <c r="C21" i="9"/>
  <c r="B21" i="9"/>
  <c r="BO21" i="9" s="1"/>
  <c r="D20" i="9"/>
  <c r="B20" i="9"/>
  <c r="BX20" i="9" s="1"/>
  <c r="BX19" i="9"/>
  <c r="BU19" i="9"/>
  <c r="D19" i="9"/>
  <c r="B19" i="9"/>
  <c r="BW19" i="9" s="1"/>
  <c r="D18" i="9"/>
  <c r="C18" i="9"/>
  <c r="B18" i="9"/>
  <c r="D17" i="9"/>
  <c r="C17" i="9"/>
  <c r="D16" i="9"/>
  <c r="C16" i="9"/>
  <c r="B16" i="9"/>
  <c r="BO16" i="9" s="1"/>
  <c r="D15" i="9"/>
  <c r="C15" i="9"/>
  <c r="D14" i="9"/>
  <c r="C14" i="9"/>
  <c r="C12" i="9" s="1"/>
  <c r="D13" i="9"/>
  <c r="B13" i="9" s="1"/>
  <c r="C13" i="9"/>
  <c r="AS12" i="9"/>
  <c r="AR12" i="9"/>
  <c r="AQ12" i="9"/>
  <c r="AP12" i="9"/>
  <c r="AO12" i="9"/>
  <c r="AN12" i="9"/>
  <c r="AM12" i="9"/>
  <c r="AL12" i="9"/>
  <c r="AK12" i="9"/>
  <c r="AJ12" i="9"/>
  <c r="AI12" i="9"/>
  <c r="AH12" i="9"/>
  <c r="AG12" i="9"/>
  <c r="AF12" i="9"/>
  <c r="AE12" i="9"/>
  <c r="AD12" i="9"/>
  <c r="AC12" i="9"/>
  <c r="AB12" i="9"/>
  <c r="AA12" i="9"/>
  <c r="Z12" i="9"/>
  <c r="Y12" i="9"/>
  <c r="X12" i="9"/>
  <c r="W12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A5" i="9"/>
  <c r="A4" i="9"/>
  <c r="A3" i="9"/>
  <c r="A2" i="9"/>
  <c r="BP163" i="13" l="1"/>
  <c r="BO163" i="13"/>
  <c r="AP163" i="13" s="1"/>
  <c r="BU163" i="13"/>
  <c r="BV163" i="13"/>
  <c r="BV158" i="13"/>
  <c r="BU158" i="13"/>
  <c r="BP158" i="13"/>
  <c r="BO158" i="13"/>
  <c r="AP158" i="13" s="1"/>
  <c r="BY44" i="13"/>
  <c r="BX44" i="13"/>
  <c r="BW44" i="13"/>
  <c r="BV44" i="13"/>
  <c r="BU44" i="13"/>
  <c r="BS44" i="13"/>
  <c r="BR44" i="13"/>
  <c r="BQ44" i="13"/>
  <c r="BP44" i="13"/>
  <c r="BO44" i="13"/>
  <c r="BW135" i="13"/>
  <c r="BX135" i="13"/>
  <c r="BU135" i="13"/>
  <c r="BR135" i="13"/>
  <c r="BQ135" i="13"/>
  <c r="BO135" i="13"/>
  <c r="AS135" i="13" s="1"/>
  <c r="BY13" i="13"/>
  <c r="BW13" i="13"/>
  <c r="BV13" i="13"/>
  <c r="BU13" i="13"/>
  <c r="BS13" i="13"/>
  <c r="BR13" i="13"/>
  <c r="BQ13" i="13"/>
  <c r="BP13" i="13"/>
  <c r="BO13" i="13"/>
  <c r="AT13" i="13" s="1"/>
  <c r="B12" i="13"/>
  <c r="A239" i="13" s="1"/>
  <c r="BX13" i="13"/>
  <c r="BY37" i="13"/>
  <c r="BW37" i="13"/>
  <c r="BV37" i="13"/>
  <c r="BX37" i="13"/>
  <c r="BU37" i="13"/>
  <c r="BS37" i="13"/>
  <c r="BR37" i="13"/>
  <c r="BQ37" i="13"/>
  <c r="BO37" i="13"/>
  <c r="BP37" i="13"/>
  <c r="BV180" i="13"/>
  <c r="BU180" i="13"/>
  <c r="BP180" i="13"/>
  <c r="BO180" i="13"/>
  <c r="AF180" i="13" s="1"/>
  <c r="BV183" i="13"/>
  <c r="BU183" i="13"/>
  <c r="BP183" i="13"/>
  <c r="BO183" i="13"/>
  <c r="AF183" i="13" s="1"/>
  <c r="BV166" i="13"/>
  <c r="BU166" i="13"/>
  <c r="BP166" i="13"/>
  <c r="BO166" i="13"/>
  <c r="BU176" i="13"/>
  <c r="BO176" i="13"/>
  <c r="BP176" i="13"/>
  <c r="BV176" i="13"/>
  <c r="B181" i="13"/>
  <c r="BV64" i="13"/>
  <c r="BU64" i="13"/>
  <c r="BP64" i="13"/>
  <c r="BO64" i="13"/>
  <c r="I198" i="13"/>
  <c r="BP35" i="13"/>
  <c r="BU137" i="13"/>
  <c r="BQ137" i="13"/>
  <c r="BR137" i="13"/>
  <c r="BO137" i="13"/>
  <c r="AS137" i="13" s="1"/>
  <c r="BU144" i="13"/>
  <c r="BY31" i="13"/>
  <c r="BX31" i="13"/>
  <c r="BW31" i="13"/>
  <c r="BV31" i="13"/>
  <c r="BU31" i="13"/>
  <c r="BS31" i="13"/>
  <c r="BR31" i="13"/>
  <c r="BQ31" i="13"/>
  <c r="BX40" i="13"/>
  <c r="BV40" i="13"/>
  <c r="BU40" i="13"/>
  <c r="BW40" i="13"/>
  <c r="BS40" i="13"/>
  <c r="BR40" i="13"/>
  <c r="BQ40" i="13"/>
  <c r="BP40" i="13"/>
  <c r="BO40" i="13"/>
  <c r="AT40" i="13" s="1"/>
  <c r="BQ35" i="13"/>
  <c r="BY80" i="13"/>
  <c r="BX80" i="13"/>
  <c r="BW80" i="13"/>
  <c r="BW82" i="13"/>
  <c r="BS82" i="13"/>
  <c r="BR82" i="13"/>
  <c r="BQ82" i="13"/>
  <c r="BV144" i="13"/>
  <c r="BV156" i="13"/>
  <c r="BU156" i="13"/>
  <c r="BO171" i="13"/>
  <c r="V171" i="13" s="1"/>
  <c r="BX24" i="13"/>
  <c r="BW24" i="13"/>
  <c r="BV24" i="13"/>
  <c r="BU24" i="13"/>
  <c r="BR24" i="13"/>
  <c r="BQ24" i="13"/>
  <c r="BP24" i="13"/>
  <c r="BO24" i="13"/>
  <c r="AT24" i="13" s="1"/>
  <c r="BY38" i="13"/>
  <c r="BX38" i="13"/>
  <c r="BW38" i="13"/>
  <c r="BO14" i="13"/>
  <c r="AT14" i="13" s="1"/>
  <c r="BO38" i="13"/>
  <c r="BY48" i="13"/>
  <c r="BX48" i="13"/>
  <c r="BW48" i="13"/>
  <c r="BV164" i="13"/>
  <c r="BU164" i="13"/>
  <c r="BP164" i="13"/>
  <c r="BO164" i="13"/>
  <c r="AP164" i="13" s="1"/>
  <c r="BP171" i="13"/>
  <c r="BP14" i="13"/>
  <c r="BO25" i="13"/>
  <c r="BO31" i="13"/>
  <c r="BS35" i="13"/>
  <c r="BY41" i="13"/>
  <c r="BX41" i="13"/>
  <c r="BW41" i="13"/>
  <c r="BV41" i="13"/>
  <c r="BU41" i="13"/>
  <c r="BV43" i="13"/>
  <c r="BS43" i="13"/>
  <c r="BR43" i="13"/>
  <c r="BU43" i="13"/>
  <c r="BQ43" i="13"/>
  <c r="BP43" i="13"/>
  <c r="BO43" i="13"/>
  <c r="BW137" i="13"/>
  <c r="BW145" i="13"/>
  <c r="BV145" i="13"/>
  <c r="BQ145" i="13"/>
  <c r="BP145" i="13"/>
  <c r="L145" i="13" s="1"/>
  <c r="BU171" i="13"/>
  <c r="BP182" i="13"/>
  <c r="BO182" i="13"/>
  <c r="AF182" i="13" s="1"/>
  <c r="BQ14" i="13"/>
  <c r="BO22" i="13"/>
  <c r="BP25" i="13"/>
  <c r="BP31" i="13"/>
  <c r="BU35" i="13"/>
  <c r="BQ38" i="13"/>
  <c r="BV54" i="13"/>
  <c r="BU54" i="13"/>
  <c r="BW54" i="13"/>
  <c r="BQ54" i="13"/>
  <c r="BP54" i="13"/>
  <c r="BO54" i="13"/>
  <c r="BX137" i="13"/>
  <c r="B178" i="13"/>
  <c r="BY17" i="13"/>
  <c r="BX17" i="13"/>
  <c r="BV17" i="13"/>
  <c r="BW17" i="13"/>
  <c r="BY40" i="13"/>
  <c r="BP38" i="13"/>
  <c r="BR14" i="13"/>
  <c r="BP22" i="13"/>
  <c r="BQ25" i="13"/>
  <c r="BV35" i="13"/>
  <c r="BR38" i="13"/>
  <c r="BO48" i="13"/>
  <c r="BO80" i="13"/>
  <c r="AO80" i="13" s="1"/>
  <c r="BX82" i="13"/>
  <c r="BO149" i="13"/>
  <c r="L149" i="13" s="1"/>
  <c r="BO156" i="13"/>
  <c r="BO196" i="13"/>
  <c r="BS14" i="13"/>
  <c r="BO17" i="13"/>
  <c r="BO20" i="13"/>
  <c r="BR25" i="13"/>
  <c r="BS38" i="13"/>
  <c r="BW43" i="13"/>
  <c r="BP48" i="13"/>
  <c r="BP80" i="13"/>
  <c r="BY82" i="13"/>
  <c r="BP149" i="13"/>
  <c r="BP156" i="13"/>
  <c r="I193" i="13"/>
  <c r="BP196" i="13"/>
  <c r="BX22" i="13"/>
  <c r="BW22" i="13"/>
  <c r="BU22" i="13"/>
  <c r="BV22" i="13"/>
  <c r="BV14" i="13"/>
  <c r="BQ17" i="13"/>
  <c r="BP23" i="13"/>
  <c r="BO23" i="13"/>
  <c r="BV25" i="13"/>
  <c r="BP41" i="13"/>
  <c r="BY43" i="13"/>
  <c r="BR48" i="13"/>
  <c r="BR80" i="13"/>
  <c r="BV135" i="13"/>
  <c r="BP135" i="13"/>
  <c r="BU149" i="13"/>
  <c r="BU196" i="13"/>
  <c r="C12" i="13"/>
  <c r="BR17" i="13"/>
  <c r="BR20" i="13"/>
  <c r="BW25" i="13"/>
  <c r="BQ41" i="13"/>
  <c r="AT41" i="13" s="1"/>
  <c r="BS48" i="13"/>
  <c r="BS80" i="13"/>
  <c r="BV83" i="13"/>
  <c r="BU83" i="13"/>
  <c r="B136" i="13"/>
  <c r="BV149" i="13"/>
  <c r="BV196" i="13"/>
  <c r="BV177" i="13"/>
  <c r="BU177" i="13"/>
  <c r="BP177" i="13"/>
  <c r="BO177" i="13"/>
  <c r="AF177" i="13" s="1"/>
  <c r="BV179" i="13"/>
  <c r="BP179" i="13"/>
  <c r="BO179" i="13"/>
  <c r="AF179" i="13" s="1"/>
  <c r="BU179" i="13"/>
  <c r="BX14" i="13"/>
  <c r="BY14" i="13"/>
  <c r="BY35" i="13"/>
  <c r="BX35" i="13"/>
  <c r="BX47" i="13"/>
  <c r="BW47" i="13"/>
  <c r="BY47" i="13"/>
  <c r="BV47" i="13"/>
  <c r="BU47" i="13"/>
  <c r="BS47" i="13"/>
  <c r="BR47" i="13"/>
  <c r="BP47" i="13"/>
  <c r="AT47" i="13" s="1"/>
  <c r="BQ47" i="13"/>
  <c r="BV159" i="13"/>
  <c r="BU159" i="13"/>
  <c r="BP159" i="13"/>
  <c r="BO159" i="13"/>
  <c r="AP159" i="13" s="1"/>
  <c r="BV167" i="13"/>
  <c r="BP167" i="13"/>
  <c r="BO167" i="13"/>
  <c r="AP167" i="13" s="1"/>
  <c r="BU167" i="13"/>
  <c r="BY16" i="13"/>
  <c r="BW16" i="13"/>
  <c r="BV16" i="13"/>
  <c r="BX16" i="13"/>
  <c r="BU16" i="13"/>
  <c r="BS16" i="13"/>
  <c r="BR16" i="13"/>
  <c r="BQ16" i="13"/>
  <c r="BP16" i="13"/>
  <c r="BO16" i="13"/>
  <c r="BO35" i="13"/>
  <c r="BW19" i="13"/>
  <c r="BV19" i="13"/>
  <c r="BX19" i="13"/>
  <c r="BU19" i="13"/>
  <c r="BR19" i="13"/>
  <c r="BQ19" i="13"/>
  <c r="BP19" i="13"/>
  <c r="BO19" i="13"/>
  <c r="BR35" i="13"/>
  <c r="BU14" i="13"/>
  <c r="BP17" i="13"/>
  <c r="BR22" i="13"/>
  <c r="BU25" i="13"/>
  <c r="BR36" i="13"/>
  <c r="BP36" i="13"/>
  <c r="BO36" i="13"/>
  <c r="BQ36" i="13"/>
  <c r="BU38" i="13"/>
  <c r="BQ48" i="13"/>
  <c r="B62" i="13"/>
  <c r="BQ80" i="13"/>
  <c r="BY83" i="13"/>
  <c r="BX83" i="13"/>
  <c r="BW83" i="13"/>
  <c r="BS83" i="13"/>
  <c r="BV157" i="13"/>
  <c r="BP157" i="13"/>
  <c r="BO157" i="13"/>
  <c r="AP157" i="13" s="1"/>
  <c r="BU157" i="13"/>
  <c r="BV161" i="13"/>
  <c r="BU161" i="13"/>
  <c r="BP161" i="13"/>
  <c r="BV38" i="13"/>
  <c r="BR15" i="13"/>
  <c r="BP15" i="13"/>
  <c r="BO15" i="13"/>
  <c r="BQ15" i="13"/>
  <c r="BS17" i="13"/>
  <c r="BQ23" i="13"/>
  <c r="BY34" i="13"/>
  <c r="BX34" i="13"/>
  <c r="BW34" i="13"/>
  <c r="BV34" i="13"/>
  <c r="BU34" i="13"/>
  <c r="BS34" i="13"/>
  <c r="BQ34" i="13"/>
  <c r="BR34" i="13"/>
  <c r="BU36" i="13"/>
  <c r="BR41" i="13"/>
  <c r="BU48" i="13"/>
  <c r="BP63" i="13"/>
  <c r="Y63" i="13" s="1"/>
  <c r="BU80" i="13"/>
  <c r="BW147" i="13"/>
  <c r="BV147" i="13"/>
  <c r="BU17" i="13"/>
  <c r="BV20" i="13"/>
  <c r="BR23" i="13"/>
  <c r="BV36" i="13"/>
  <c r="BS41" i="13"/>
  <c r="BS46" i="13"/>
  <c r="BQ46" i="13"/>
  <c r="BP46" i="13"/>
  <c r="BR46" i="13"/>
  <c r="BO46" i="13"/>
  <c r="BV48" i="13"/>
  <c r="BW142" i="13"/>
  <c r="BV142" i="13"/>
  <c r="BQ142" i="13"/>
  <c r="BP142" i="13"/>
  <c r="L142" i="13" s="1"/>
  <c r="BV154" i="13"/>
  <c r="BU154" i="13"/>
  <c r="BP154" i="13"/>
  <c r="BO154" i="13"/>
  <c r="AP154" i="13" s="1"/>
  <c r="BO161" i="13"/>
  <c r="AP161" i="13" s="1"/>
  <c r="BU182" i="13"/>
  <c r="BS15" i="13"/>
  <c r="BP18" i="13"/>
  <c r="BO18" i="13"/>
  <c r="BU23" i="13"/>
  <c r="BW36" i="13"/>
  <c r="AT42" i="13"/>
  <c r="BU46" i="13"/>
  <c r="BU63" i="13"/>
  <c r="BP83" i="13"/>
  <c r="BO147" i="13"/>
  <c r="L147" i="13" s="1"/>
  <c r="BV162" i="13"/>
  <c r="BO162" i="13"/>
  <c r="BU162" i="13"/>
  <c r="BP162" i="13"/>
  <c r="BV182" i="13"/>
  <c r="BW194" i="13"/>
  <c r="BV194" i="13"/>
  <c r="BU194" i="13"/>
  <c r="BQ194" i="13"/>
  <c r="I194" i="13" s="1"/>
  <c r="BO61" i="13"/>
  <c r="Y61" i="13" s="1"/>
  <c r="BO82" i="13"/>
  <c r="AO82" i="13" s="1"/>
  <c r="BO197" i="13"/>
  <c r="I197" i="13" s="1"/>
  <c r="BO21" i="13"/>
  <c r="BO26" i="13"/>
  <c r="BQ197" i="13"/>
  <c r="BP21" i="13"/>
  <c r="BP26" i="13"/>
  <c r="BU21" i="13"/>
  <c r="BS26" i="13"/>
  <c r="BP39" i="13"/>
  <c r="BO81" i="13"/>
  <c r="AO81" i="13" s="1"/>
  <c r="BV82" i="13"/>
  <c r="BQ143" i="13"/>
  <c r="L143" i="13" s="1"/>
  <c r="BP146" i="13"/>
  <c r="L146" i="13" s="1"/>
  <c r="BR21" i="13"/>
  <c r="BR26" i="13"/>
  <c r="BO39" i="13"/>
  <c r="AT39" i="13" s="1"/>
  <c r="BY44" i="12"/>
  <c r="BU44" i="12"/>
  <c r="BP44" i="12"/>
  <c r="BO44" i="12"/>
  <c r="BR44" i="12"/>
  <c r="BQ44" i="12"/>
  <c r="BX44" i="12"/>
  <c r="BW44" i="12"/>
  <c r="BV44" i="12"/>
  <c r="BS44" i="12"/>
  <c r="V171" i="12"/>
  <c r="BV179" i="12"/>
  <c r="BP179" i="12"/>
  <c r="BO179" i="12"/>
  <c r="AF179" i="12" s="1"/>
  <c r="BU179" i="12"/>
  <c r="BX17" i="12"/>
  <c r="BS17" i="12"/>
  <c r="BR17" i="12"/>
  <c r="BU17" i="12"/>
  <c r="BQ17" i="12"/>
  <c r="BY17" i="12"/>
  <c r="BW17" i="12"/>
  <c r="BV17" i="12"/>
  <c r="BP17" i="12"/>
  <c r="BO17" i="12"/>
  <c r="BV181" i="12"/>
  <c r="BO181" i="12"/>
  <c r="BU181" i="12"/>
  <c r="BP181" i="12"/>
  <c r="BV157" i="12"/>
  <c r="BO157" i="12"/>
  <c r="BU157" i="12"/>
  <c r="BP157" i="12"/>
  <c r="BX40" i="12"/>
  <c r="BU40" i="12"/>
  <c r="BW40" i="12"/>
  <c r="BV40" i="12"/>
  <c r="BP40" i="12"/>
  <c r="BO40" i="12"/>
  <c r="BY40" i="12"/>
  <c r="BS40" i="12"/>
  <c r="BR40" i="12"/>
  <c r="BQ40" i="12"/>
  <c r="BP18" i="12"/>
  <c r="BO18" i="12"/>
  <c r="BY18" i="12"/>
  <c r="BW18" i="12"/>
  <c r="BU18" i="12"/>
  <c r="BQ18" i="12"/>
  <c r="BV18" i="12"/>
  <c r="BS18" i="12"/>
  <c r="BR18" i="12"/>
  <c r="BR36" i="12"/>
  <c r="BP36" i="12"/>
  <c r="BQ36" i="12"/>
  <c r="BY36" i="12"/>
  <c r="BX36" i="12"/>
  <c r="BO36" i="12"/>
  <c r="BW36" i="12"/>
  <c r="BV36" i="12"/>
  <c r="BU36" i="12"/>
  <c r="BS36" i="12"/>
  <c r="BY48" i="12"/>
  <c r="BU48" i="12"/>
  <c r="BS48" i="12"/>
  <c r="BX48" i="12"/>
  <c r="BW48" i="12"/>
  <c r="BO48" i="12"/>
  <c r="BV48" i="12"/>
  <c r="BR48" i="12"/>
  <c r="BQ48" i="12"/>
  <c r="BP48" i="12"/>
  <c r="L144" i="12"/>
  <c r="BO164" i="12"/>
  <c r="AP164" i="12" s="1"/>
  <c r="BV164" i="12"/>
  <c r="BU164" i="12"/>
  <c r="AP159" i="12"/>
  <c r="BV177" i="12"/>
  <c r="BP177" i="12"/>
  <c r="BU177" i="12"/>
  <c r="BU171" i="12"/>
  <c r="BP171" i="12"/>
  <c r="BV171" i="12"/>
  <c r="BU136" i="12"/>
  <c r="BX136" i="12"/>
  <c r="BW136" i="12"/>
  <c r="BR136" i="12"/>
  <c r="BQ136" i="12"/>
  <c r="BO136" i="12"/>
  <c r="C75" i="12"/>
  <c r="BX19" i="12"/>
  <c r="BW19" i="12"/>
  <c r="BP19" i="12"/>
  <c r="BV19" i="12"/>
  <c r="BU19" i="12"/>
  <c r="BR15" i="12"/>
  <c r="BQ15" i="12"/>
  <c r="BP15" i="12"/>
  <c r="BV15" i="12"/>
  <c r="BX15" i="12"/>
  <c r="BY15" i="12"/>
  <c r="BW15" i="12"/>
  <c r="BU183" i="12"/>
  <c r="BV183" i="12"/>
  <c r="BO183" i="12"/>
  <c r="BP183" i="12"/>
  <c r="BV178" i="12"/>
  <c r="BU178" i="12"/>
  <c r="BO178" i="12"/>
  <c r="AF178" i="12" s="1"/>
  <c r="BW22" i="12"/>
  <c r="BQ22" i="12"/>
  <c r="BP22" i="12"/>
  <c r="BV22" i="12"/>
  <c r="BX22" i="12"/>
  <c r="BU22" i="12"/>
  <c r="BR22" i="12"/>
  <c r="BO22" i="12"/>
  <c r="AT22" i="12" s="1"/>
  <c r="D12" i="12"/>
  <c r="BO19" i="12"/>
  <c r="BX24" i="12"/>
  <c r="BQ24" i="12"/>
  <c r="BO24" i="12"/>
  <c r="BW24" i="12"/>
  <c r="BV24" i="12"/>
  <c r="BU24" i="12"/>
  <c r="BR24" i="12"/>
  <c r="BP24" i="12"/>
  <c r="BO15" i="12"/>
  <c r="BS15" i="12"/>
  <c r="BY38" i="12"/>
  <c r="BU38" i="12"/>
  <c r="BS38" i="12"/>
  <c r="BW38" i="12"/>
  <c r="BX38" i="12"/>
  <c r="BV38" i="12"/>
  <c r="BR38" i="12"/>
  <c r="BQ38" i="12"/>
  <c r="BP38" i="12"/>
  <c r="BO38" i="12"/>
  <c r="BP180" i="12"/>
  <c r="BV180" i="12"/>
  <c r="BU180" i="12"/>
  <c r="BO180" i="12"/>
  <c r="AF180" i="12" s="1"/>
  <c r="BU15" i="12"/>
  <c r="AT21" i="12"/>
  <c r="B13" i="12"/>
  <c r="C12" i="12"/>
  <c r="BO154" i="12"/>
  <c r="BV154" i="12"/>
  <c r="BU154" i="12"/>
  <c r="BP154" i="12"/>
  <c r="BP164" i="12"/>
  <c r="BW32" i="12"/>
  <c r="BV32" i="12"/>
  <c r="BY32" i="12"/>
  <c r="BP32" i="12"/>
  <c r="AT32" i="12" s="1"/>
  <c r="BQ32" i="12"/>
  <c r="BX32" i="12"/>
  <c r="BU32" i="12"/>
  <c r="BS32" i="12"/>
  <c r="BR32" i="12"/>
  <c r="BV61" i="12"/>
  <c r="BO61" i="12"/>
  <c r="Y61" i="12" s="1"/>
  <c r="BU61" i="12"/>
  <c r="BQ19" i="12"/>
  <c r="BO42" i="12"/>
  <c r="BY42" i="12"/>
  <c r="BX42" i="12"/>
  <c r="BP42" i="12"/>
  <c r="BW42" i="12"/>
  <c r="BV42" i="12"/>
  <c r="BU42" i="12"/>
  <c r="BS42" i="12"/>
  <c r="BR42" i="12"/>
  <c r="BQ42" i="12"/>
  <c r="BQ146" i="12"/>
  <c r="BO146" i="12"/>
  <c r="BP146" i="12"/>
  <c r="BV146" i="12"/>
  <c r="BU146" i="12"/>
  <c r="BW146" i="12"/>
  <c r="BR19" i="12"/>
  <c r="BY81" i="12"/>
  <c r="BW81" i="12"/>
  <c r="BX81" i="12"/>
  <c r="BS46" i="12"/>
  <c r="BQ46" i="12"/>
  <c r="BP46" i="12"/>
  <c r="BR46" i="12"/>
  <c r="BY46" i="12"/>
  <c r="BX46" i="12"/>
  <c r="BW46" i="12"/>
  <c r="BV46" i="12"/>
  <c r="BU46" i="12"/>
  <c r="BO46" i="12"/>
  <c r="AT46" i="12" s="1"/>
  <c r="BQ81" i="12"/>
  <c r="BY34" i="12"/>
  <c r="BS34" i="12"/>
  <c r="BO34" i="12"/>
  <c r="BQ34" i="12"/>
  <c r="BX34" i="12"/>
  <c r="BP34" i="12"/>
  <c r="BW34" i="12"/>
  <c r="BV34" i="12"/>
  <c r="BU34" i="12"/>
  <c r="BR34" i="12"/>
  <c r="BR81" i="12"/>
  <c r="AP156" i="12"/>
  <c r="BO177" i="12"/>
  <c r="AF177" i="12" s="1"/>
  <c r="BS81" i="12"/>
  <c r="BU26" i="12"/>
  <c r="BS26" i="12"/>
  <c r="BR26" i="12"/>
  <c r="BY26" i="12"/>
  <c r="BP26" i="12"/>
  <c r="BX26" i="12"/>
  <c r="BW26" i="12"/>
  <c r="BV26" i="12"/>
  <c r="BQ26" i="12"/>
  <c r="BO26" i="12"/>
  <c r="BW141" i="12"/>
  <c r="BV141" i="12"/>
  <c r="BP156" i="12"/>
  <c r="BV167" i="12"/>
  <c r="BP167" i="12"/>
  <c r="BO167" i="12"/>
  <c r="AP167" i="12" s="1"/>
  <c r="BU167" i="12"/>
  <c r="BU156" i="12"/>
  <c r="BU195" i="12"/>
  <c r="BP195" i="12"/>
  <c r="BO195" i="12"/>
  <c r="BQ195" i="12"/>
  <c r="BW20" i="12"/>
  <c r="BV20" i="12"/>
  <c r="BX80" i="12"/>
  <c r="BS80" i="12"/>
  <c r="BR80" i="12"/>
  <c r="BP142" i="12"/>
  <c r="L142" i="12" s="1"/>
  <c r="B14" i="12"/>
  <c r="C82" i="12"/>
  <c r="BP136" i="12"/>
  <c r="BV142" i="12"/>
  <c r="BQ147" i="12"/>
  <c r="BP147" i="12"/>
  <c r="BO147" i="12"/>
  <c r="L147" i="12" s="1"/>
  <c r="BP161" i="12"/>
  <c r="BV195" i="12"/>
  <c r="BY16" i="12"/>
  <c r="BX16" i="12"/>
  <c r="BW16" i="12"/>
  <c r="BQ16" i="12"/>
  <c r="BO20" i="12"/>
  <c r="BV82" i="12"/>
  <c r="BU82" i="12"/>
  <c r="BO82" i="12"/>
  <c r="BW142" i="12"/>
  <c r="BU161" i="12"/>
  <c r="B176" i="12"/>
  <c r="B182" i="12"/>
  <c r="BW195" i="12"/>
  <c r="BP20" i="12"/>
  <c r="B62" i="12"/>
  <c r="BV63" i="12"/>
  <c r="BV143" i="12"/>
  <c r="BQ143" i="12"/>
  <c r="BP143" i="12"/>
  <c r="L143" i="12" s="1"/>
  <c r="BU147" i="12"/>
  <c r="BV161" i="12"/>
  <c r="BV196" i="12"/>
  <c r="BU196" i="12"/>
  <c r="BQ196" i="12"/>
  <c r="I196" i="12" s="1"/>
  <c r="BV54" i="12"/>
  <c r="BW54" i="12"/>
  <c r="BU54" i="12"/>
  <c r="BW41" i="12"/>
  <c r="BR41" i="12"/>
  <c r="BQ41" i="12"/>
  <c r="BY31" i="12"/>
  <c r="BS31" i="12"/>
  <c r="BO31" i="12"/>
  <c r="BV35" i="12"/>
  <c r="BU35" i="12"/>
  <c r="BO16" i="12"/>
  <c r="BY47" i="12"/>
  <c r="BX47" i="12"/>
  <c r="BW47" i="12"/>
  <c r="BR47" i="12"/>
  <c r="BU80" i="12"/>
  <c r="AP161" i="12"/>
  <c r="BV158" i="12"/>
  <c r="BU158" i="12"/>
  <c r="BQ20" i="12"/>
  <c r="BO54" i="12"/>
  <c r="BP158" i="12"/>
  <c r="AP158" i="12" s="1"/>
  <c r="BW25" i="12"/>
  <c r="BV25" i="12"/>
  <c r="BW144" i="12"/>
  <c r="BV144" i="12"/>
  <c r="BU20" i="12"/>
  <c r="BY37" i="12"/>
  <c r="BX37" i="12"/>
  <c r="BW37" i="12"/>
  <c r="BQ37" i="12"/>
  <c r="BQ39" i="12"/>
  <c r="BP39" i="12"/>
  <c r="BO39" i="12"/>
  <c r="BQ80" i="12"/>
  <c r="BU137" i="12"/>
  <c r="BQ137" i="12"/>
  <c r="BR137" i="12"/>
  <c r="BP16" i="12"/>
  <c r="BW196" i="12"/>
  <c r="BR16" i="12"/>
  <c r="BO25" i="12"/>
  <c r="AT25" i="12" s="1"/>
  <c r="BO33" i="12"/>
  <c r="AT33" i="12" s="1"/>
  <c r="BO35" i="12"/>
  <c r="BO41" i="12"/>
  <c r="BO43" i="12"/>
  <c r="BP159" i="12"/>
  <c r="BS16" i="12"/>
  <c r="BP25" i="12"/>
  <c r="BQ31" i="12"/>
  <c r="BP33" i="12"/>
  <c r="BP41" i="12"/>
  <c r="BP43" i="12"/>
  <c r="BQ144" i="12"/>
  <c r="BP166" i="12"/>
  <c r="AP166" i="12" s="1"/>
  <c r="BU16" i="12"/>
  <c r="BQ25" i="12"/>
  <c r="BR31" i="12"/>
  <c r="BQ35" i="12"/>
  <c r="BO37" i="12"/>
  <c r="AT37" i="12" s="1"/>
  <c r="BS39" i="12"/>
  <c r="BS41" i="12"/>
  <c r="BO47" i="12"/>
  <c r="AT47" i="12" s="1"/>
  <c r="BY80" i="12"/>
  <c r="BO137" i="12"/>
  <c r="BU144" i="12"/>
  <c r="BV159" i="12"/>
  <c r="BU166" i="12"/>
  <c r="BV162" i="12"/>
  <c r="BP162" i="12"/>
  <c r="BO162" i="12"/>
  <c r="AP162" i="12" s="1"/>
  <c r="BU162" i="12"/>
  <c r="BR20" i="12"/>
  <c r="BU33" i="12"/>
  <c r="BS33" i="12"/>
  <c r="BR33" i="12"/>
  <c r="BV43" i="12"/>
  <c r="BR43" i="12"/>
  <c r="BU43" i="12"/>
  <c r="BS43" i="12"/>
  <c r="BP54" i="12"/>
  <c r="BP80" i="12"/>
  <c r="AO80" i="12" s="1"/>
  <c r="BP23" i="12"/>
  <c r="BO23" i="12"/>
  <c r="BQ54" i="12"/>
  <c r="BX20" i="12"/>
  <c r="BV163" i="12"/>
  <c r="BU163" i="12"/>
  <c r="BV21" i="12"/>
  <c r="BR21" i="12"/>
  <c r="BU21" i="12"/>
  <c r="BP31" i="12"/>
  <c r="BU63" i="12"/>
  <c r="BP144" i="12"/>
  <c r="BW197" i="12"/>
  <c r="BV197" i="12"/>
  <c r="BO197" i="12"/>
  <c r="I197" i="12" s="1"/>
  <c r="BQ23" i="12"/>
  <c r="BP35" i="12"/>
  <c r="B59" i="12"/>
  <c r="BV60" i="12"/>
  <c r="BU60" i="12"/>
  <c r="BW80" i="12"/>
  <c r="BU159" i="12"/>
  <c r="BV16" i="12"/>
  <c r="BU23" i="12"/>
  <c r="BR25" i="12"/>
  <c r="BU31" i="12"/>
  <c r="BV33" i="12"/>
  <c r="BR35" i="12"/>
  <c r="BP37" i="12"/>
  <c r="BU39" i="12"/>
  <c r="BU41" i="12"/>
  <c r="BW43" i="12"/>
  <c r="BP47" i="12"/>
  <c r="BO60" i="12"/>
  <c r="Y60" i="12" s="1"/>
  <c r="BV83" i="12"/>
  <c r="BP83" i="12"/>
  <c r="AO83" i="12" s="1"/>
  <c r="BV135" i="12"/>
  <c r="BP135" i="12"/>
  <c r="B135" i="12"/>
  <c r="BV137" i="12"/>
  <c r="BW149" i="12"/>
  <c r="BV149" i="12"/>
  <c r="BO163" i="12"/>
  <c r="AP163" i="12" s="1"/>
  <c r="BV166" i="12"/>
  <c r="BQ197" i="12"/>
  <c r="BO194" i="12"/>
  <c r="I194" i="12" s="1"/>
  <c r="BO81" i="12"/>
  <c r="BV148" i="12"/>
  <c r="BU148" i="12"/>
  <c r="BS83" i="11"/>
  <c r="BR83" i="11"/>
  <c r="BQ83" i="11"/>
  <c r="BY83" i="11"/>
  <c r="BX83" i="11"/>
  <c r="BW83" i="11"/>
  <c r="BR44" i="11"/>
  <c r="BQ44" i="11"/>
  <c r="BY44" i="11"/>
  <c r="BP44" i="11"/>
  <c r="BO44" i="11"/>
  <c r="BX44" i="11"/>
  <c r="BW44" i="11"/>
  <c r="BV44" i="11"/>
  <c r="BU44" i="11"/>
  <c r="BU156" i="11"/>
  <c r="BP156" i="11"/>
  <c r="BO156" i="11"/>
  <c r="AP156" i="11" s="1"/>
  <c r="BV156" i="11"/>
  <c r="BS44" i="11"/>
  <c r="BP177" i="11"/>
  <c r="BO177" i="11"/>
  <c r="AF177" i="11" s="1"/>
  <c r="BV177" i="11"/>
  <c r="BU177" i="11"/>
  <c r="BP182" i="11"/>
  <c r="BO182" i="11"/>
  <c r="AF182" i="11" s="1"/>
  <c r="BV182" i="11"/>
  <c r="BU182" i="11"/>
  <c r="D12" i="11"/>
  <c r="L144" i="11"/>
  <c r="BU180" i="11"/>
  <c r="BP180" i="11"/>
  <c r="BO180" i="11"/>
  <c r="AF180" i="11" s="1"/>
  <c r="BP18" i="11"/>
  <c r="BO18" i="11"/>
  <c r="AT18" i="11" s="1"/>
  <c r="BW18" i="11"/>
  <c r="BV18" i="11"/>
  <c r="BY18" i="11"/>
  <c r="BX18" i="11"/>
  <c r="BU18" i="11"/>
  <c r="BS18" i="11"/>
  <c r="BR18" i="11"/>
  <c r="BO42" i="11"/>
  <c r="BU42" i="11"/>
  <c r="BS42" i="11"/>
  <c r="BY42" i="11"/>
  <c r="BX42" i="11"/>
  <c r="BW42" i="11"/>
  <c r="BV42" i="11"/>
  <c r="BR42" i="11"/>
  <c r="BQ42" i="11"/>
  <c r="BP42" i="11"/>
  <c r="BV53" i="11"/>
  <c r="BU53" i="11"/>
  <c r="BW53" i="11"/>
  <c r="BQ53" i="11"/>
  <c r="BP53" i="11"/>
  <c r="BO53" i="11"/>
  <c r="AD53" i="11" s="1"/>
  <c r="BU178" i="11"/>
  <c r="BP178" i="11"/>
  <c r="BO178" i="11"/>
  <c r="AF178" i="11" s="1"/>
  <c r="BV180" i="11"/>
  <c r="AT34" i="11"/>
  <c r="BX81" i="11"/>
  <c r="BW81" i="11"/>
  <c r="BY81" i="11"/>
  <c r="BS81" i="11"/>
  <c r="BR81" i="11"/>
  <c r="BQ81" i="11"/>
  <c r="BQ18" i="11"/>
  <c r="AF183" i="11"/>
  <c r="BY16" i="11"/>
  <c r="BX16" i="11"/>
  <c r="BW16" i="11"/>
  <c r="BO16" i="11"/>
  <c r="AT16" i="11" s="1"/>
  <c r="BV16" i="11"/>
  <c r="BU26" i="11"/>
  <c r="BS26" i="11"/>
  <c r="BR26" i="11"/>
  <c r="BO26" i="11"/>
  <c r="BU83" i="11"/>
  <c r="BP83" i="11"/>
  <c r="BO83" i="11"/>
  <c r="AO83" i="11" s="1"/>
  <c r="BV163" i="11"/>
  <c r="BU163" i="11"/>
  <c r="BP163" i="11"/>
  <c r="BU166" i="11"/>
  <c r="BP166" i="11"/>
  <c r="BO166" i="11"/>
  <c r="AP166" i="11" s="1"/>
  <c r="BV166" i="11"/>
  <c r="BY37" i="11"/>
  <c r="BX37" i="11"/>
  <c r="BW37" i="11"/>
  <c r="BO37" i="11"/>
  <c r="AT37" i="11" s="1"/>
  <c r="BV37" i="11"/>
  <c r="BU37" i="11"/>
  <c r="BV83" i="11"/>
  <c r="BP26" i="11"/>
  <c r="BX40" i="11"/>
  <c r="BW40" i="11"/>
  <c r="BV40" i="11"/>
  <c r="BY40" i="11"/>
  <c r="BU40" i="11"/>
  <c r="BY47" i="11"/>
  <c r="BX47" i="11"/>
  <c r="BP47" i="11"/>
  <c r="BO47" i="11"/>
  <c r="BW47" i="11"/>
  <c r="BP16" i="11"/>
  <c r="BQ26" i="11"/>
  <c r="BP37" i="11"/>
  <c r="BW148" i="11"/>
  <c r="BV148" i="11"/>
  <c r="BU148" i="11"/>
  <c r="BQ148" i="11"/>
  <c r="BP148" i="11"/>
  <c r="BO148" i="11"/>
  <c r="BV167" i="11"/>
  <c r="BU167" i="11"/>
  <c r="BP167" i="11"/>
  <c r="BO167" i="11"/>
  <c r="AP167" i="11" s="1"/>
  <c r="BU195" i="11"/>
  <c r="BQ195" i="11"/>
  <c r="BP195" i="11"/>
  <c r="BO195" i="11"/>
  <c r="I195" i="11" s="1"/>
  <c r="BQ16" i="11"/>
  <c r="BV26" i="11"/>
  <c r="BX35" i="11"/>
  <c r="BW35" i="11"/>
  <c r="BY35" i="11"/>
  <c r="BV35" i="11"/>
  <c r="BQ37" i="11"/>
  <c r="BX136" i="11"/>
  <c r="BW136" i="11"/>
  <c r="BR136" i="11"/>
  <c r="BQ136" i="11"/>
  <c r="BO163" i="11"/>
  <c r="BP183" i="11"/>
  <c r="BR16" i="11"/>
  <c r="BX19" i="11"/>
  <c r="BW19" i="11"/>
  <c r="BU19" i="11"/>
  <c r="BR19" i="11"/>
  <c r="BQ19" i="11"/>
  <c r="AT19" i="11" s="1"/>
  <c r="BW26" i="11"/>
  <c r="BU33" i="11"/>
  <c r="BS33" i="11"/>
  <c r="BR33" i="11"/>
  <c r="BO33" i="11"/>
  <c r="AT33" i="11" s="1"/>
  <c r="BR37" i="11"/>
  <c r="BO40" i="11"/>
  <c r="AT40" i="11" s="1"/>
  <c r="BV136" i="11"/>
  <c r="BP136" i="11"/>
  <c r="AS136" i="11" s="1"/>
  <c r="BW144" i="11"/>
  <c r="BV144" i="11"/>
  <c r="BU144" i="11"/>
  <c r="BQ144" i="11"/>
  <c r="BU183" i="11"/>
  <c r="BV195" i="11"/>
  <c r="BS16" i="11"/>
  <c r="BU22" i="11"/>
  <c r="BR22" i="11"/>
  <c r="AT22" i="11" s="1"/>
  <c r="BX26" i="11"/>
  <c r="BO35" i="11"/>
  <c r="AT35" i="11" s="1"/>
  <c r="BS37" i="11"/>
  <c r="BP40" i="11"/>
  <c r="BQ47" i="11"/>
  <c r="BV183" i="11"/>
  <c r="BW195" i="11"/>
  <c r="BV54" i="11"/>
  <c r="BW54" i="11"/>
  <c r="BP54" i="11"/>
  <c r="BO54" i="11"/>
  <c r="AD54" i="11" s="1"/>
  <c r="BU171" i="11"/>
  <c r="BP171" i="11"/>
  <c r="BO171" i="11"/>
  <c r="BV17" i="11"/>
  <c r="BU17" i="11"/>
  <c r="BW17" i="11"/>
  <c r="BS17" i="11"/>
  <c r="BR17" i="11"/>
  <c r="BS80" i="11"/>
  <c r="BY80" i="11"/>
  <c r="BW38" i="11"/>
  <c r="BV38" i="11"/>
  <c r="BY38" i="11"/>
  <c r="BY31" i="11"/>
  <c r="BQ31" i="11"/>
  <c r="BP31" i="11"/>
  <c r="BO31" i="11"/>
  <c r="BV171" i="11"/>
  <c r="BU137" i="11"/>
  <c r="BR137" i="11"/>
  <c r="BQ137" i="11"/>
  <c r="BX137" i="11"/>
  <c r="BW137" i="11"/>
  <c r="BO137" i="11"/>
  <c r="BU176" i="11"/>
  <c r="BP176" i="11"/>
  <c r="BO176" i="11"/>
  <c r="AF176" i="11" s="1"/>
  <c r="BV176" i="11"/>
  <c r="BP38" i="11"/>
  <c r="AT38" i="11" s="1"/>
  <c r="BO17" i="11"/>
  <c r="AT17" i="11" s="1"/>
  <c r="BQ38" i="11"/>
  <c r="BP137" i="11"/>
  <c r="BV137" i="11"/>
  <c r="BP17" i="11"/>
  <c r="BO20" i="11"/>
  <c r="AT20" i="11" s="1"/>
  <c r="BX25" i="11"/>
  <c r="BP25" i="11"/>
  <c r="BO25" i="11"/>
  <c r="AT25" i="11" s="1"/>
  <c r="BS31" i="11"/>
  <c r="BR36" i="11"/>
  <c r="BQ36" i="11"/>
  <c r="BP36" i="11"/>
  <c r="BY36" i="11"/>
  <c r="BR38" i="11"/>
  <c r="BQ54" i="11"/>
  <c r="BO80" i="11"/>
  <c r="BR15" i="11"/>
  <c r="BQ15" i="11"/>
  <c r="BP15" i="11"/>
  <c r="BX15" i="11"/>
  <c r="BW15" i="11"/>
  <c r="BV15" i="11"/>
  <c r="BQ17" i="11"/>
  <c r="BP20" i="11"/>
  <c r="BU31" i="11"/>
  <c r="BS38" i="11"/>
  <c r="BU54" i="11"/>
  <c r="BY13" i="11"/>
  <c r="BQ13" i="11"/>
  <c r="BP13" i="11"/>
  <c r="AT13" i="11" s="1"/>
  <c r="BX13" i="11"/>
  <c r="BW13" i="11"/>
  <c r="BX17" i="11"/>
  <c r="BQ20" i="11"/>
  <c r="BP23" i="11"/>
  <c r="BO23" i="11"/>
  <c r="AT23" i="11" s="1"/>
  <c r="BV31" i="11"/>
  <c r="BU38" i="11"/>
  <c r="BO41" i="11"/>
  <c r="BO63" i="11"/>
  <c r="BQ80" i="11"/>
  <c r="BQ146" i="11"/>
  <c r="BP146" i="11"/>
  <c r="BO146" i="11"/>
  <c r="BW146" i="11"/>
  <c r="BV146" i="11"/>
  <c r="BV158" i="11"/>
  <c r="BU158" i="11"/>
  <c r="BP158" i="11"/>
  <c r="AP158" i="11" s="1"/>
  <c r="BU161" i="11"/>
  <c r="BP161" i="11"/>
  <c r="BO161" i="11"/>
  <c r="AP161" i="11" s="1"/>
  <c r="BV161" i="11"/>
  <c r="BY17" i="11"/>
  <c r="BR20" i="11"/>
  <c r="BQ25" i="11"/>
  <c r="BW31" i="11"/>
  <c r="BO36" i="11"/>
  <c r="BX38" i="11"/>
  <c r="BW41" i="11"/>
  <c r="BP63" i="11"/>
  <c r="BR80" i="11"/>
  <c r="BP141" i="11"/>
  <c r="BO15" i="11"/>
  <c r="BR25" i="11"/>
  <c r="BX31" i="11"/>
  <c r="BS36" i="11"/>
  <c r="B39" i="11"/>
  <c r="B59" i="11"/>
  <c r="BV60" i="11"/>
  <c r="BU60" i="11"/>
  <c r="BW80" i="11"/>
  <c r="BX135" i="11"/>
  <c r="BW135" i="11"/>
  <c r="BO135" i="11"/>
  <c r="AS135" i="11" s="1"/>
  <c r="BQ141" i="11"/>
  <c r="BR146" i="11"/>
  <c r="AP165" i="11"/>
  <c r="BX20" i="11"/>
  <c r="BW20" i="11"/>
  <c r="BU41" i="11"/>
  <c r="BS41" i="11"/>
  <c r="BV41" i="11"/>
  <c r="BR41" i="11"/>
  <c r="BQ41" i="11"/>
  <c r="BP41" i="11"/>
  <c r="BV80" i="11"/>
  <c r="BU80" i="11"/>
  <c r="BR31" i="11"/>
  <c r="BV157" i="11"/>
  <c r="BU157" i="11"/>
  <c r="BP157" i="11"/>
  <c r="BO157" i="11"/>
  <c r="AP157" i="11" s="1"/>
  <c r="BV20" i="11"/>
  <c r="BU25" i="11"/>
  <c r="BU36" i="11"/>
  <c r="BY41" i="11"/>
  <c r="BS46" i="11"/>
  <c r="BR46" i="11"/>
  <c r="BQ46" i="11"/>
  <c r="AT46" i="11" s="1"/>
  <c r="BY46" i="11"/>
  <c r="BX46" i="11"/>
  <c r="BW46" i="11"/>
  <c r="BV46" i="11"/>
  <c r="BU63" i="11"/>
  <c r="BX80" i="11"/>
  <c r="C162" i="11"/>
  <c r="BW196" i="11"/>
  <c r="BV196" i="11"/>
  <c r="B21" i="11"/>
  <c r="B48" i="11"/>
  <c r="Y64" i="11"/>
  <c r="BV143" i="11"/>
  <c r="BQ143" i="11"/>
  <c r="BP143" i="11"/>
  <c r="L143" i="11" s="1"/>
  <c r="BV147" i="11"/>
  <c r="BU147" i="11"/>
  <c r="BQ147" i="11"/>
  <c r="L147" i="11" s="1"/>
  <c r="AP160" i="11"/>
  <c r="BO196" i="11"/>
  <c r="I196" i="11" s="1"/>
  <c r="BV43" i="11"/>
  <c r="BU43" i="11"/>
  <c r="BS43" i="11"/>
  <c r="BV179" i="11"/>
  <c r="BU179" i="11"/>
  <c r="BP179" i="11"/>
  <c r="BO179" i="11"/>
  <c r="AF179" i="11" s="1"/>
  <c r="BX24" i="11"/>
  <c r="BO24" i="11"/>
  <c r="AT24" i="11" s="1"/>
  <c r="BY32" i="11"/>
  <c r="BX32" i="11"/>
  <c r="BY34" i="11"/>
  <c r="BQ34" i="11"/>
  <c r="BP34" i="11"/>
  <c r="BO43" i="11"/>
  <c r="B14" i="11"/>
  <c r="BO32" i="11"/>
  <c r="AT32" i="11" s="1"/>
  <c r="BP43" i="11"/>
  <c r="U181" i="11"/>
  <c r="B181" i="11" s="1"/>
  <c r="BQ194" i="11"/>
  <c r="BP194" i="11"/>
  <c r="BO194" i="11"/>
  <c r="BX45" i="11"/>
  <c r="BO81" i="11"/>
  <c r="BU155" i="10"/>
  <c r="BO155" i="10"/>
  <c r="BV155" i="10"/>
  <c r="BP155" i="10"/>
  <c r="BS41" i="10"/>
  <c r="BQ41" i="10"/>
  <c r="BR41" i="10"/>
  <c r="BU41" i="10"/>
  <c r="BP41" i="10"/>
  <c r="BO41" i="10"/>
  <c r="AT41" i="10" s="1"/>
  <c r="BV41" i="10"/>
  <c r="BX41" i="10"/>
  <c r="BY41" i="10"/>
  <c r="BW41" i="10"/>
  <c r="AP157" i="10"/>
  <c r="BU137" i="10"/>
  <c r="BR137" i="10"/>
  <c r="BX137" i="10"/>
  <c r="BW137" i="10"/>
  <c r="BQ137" i="10"/>
  <c r="BO137" i="10"/>
  <c r="BQ39" i="10"/>
  <c r="BP39" i="10"/>
  <c r="BX39" i="10"/>
  <c r="BU39" i="10"/>
  <c r="BS39" i="10"/>
  <c r="BW39" i="10"/>
  <c r="BV39" i="10"/>
  <c r="BY39" i="10"/>
  <c r="BR39" i="10"/>
  <c r="BO39" i="10"/>
  <c r="AT39" i="10" s="1"/>
  <c r="L143" i="10"/>
  <c r="AF176" i="10"/>
  <c r="BV180" i="10"/>
  <c r="BU180" i="10"/>
  <c r="BO180" i="10"/>
  <c r="BP180" i="10"/>
  <c r="BY81" i="10"/>
  <c r="BX81" i="10"/>
  <c r="BW81" i="10"/>
  <c r="BS81" i="10"/>
  <c r="BQ81" i="10"/>
  <c r="BR81" i="10"/>
  <c r="BP160" i="10"/>
  <c r="BO160" i="10"/>
  <c r="AP160" i="10" s="1"/>
  <c r="BV160" i="10"/>
  <c r="BU160" i="10"/>
  <c r="BV178" i="10"/>
  <c r="BU178" i="10"/>
  <c r="BP178" i="10"/>
  <c r="BO178" i="10"/>
  <c r="AF178" i="10" s="1"/>
  <c r="BU147" i="10"/>
  <c r="BP147" i="10"/>
  <c r="BO147" i="10"/>
  <c r="BQ147" i="10"/>
  <c r="BO42" i="10"/>
  <c r="AT42" i="10" s="1"/>
  <c r="BX42" i="10"/>
  <c r="BY42" i="10"/>
  <c r="BS42" i="10"/>
  <c r="BY16" i="10"/>
  <c r="BX16" i="10"/>
  <c r="BU16" i="10"/>
  <c r="BS16" i="10"/>
  <c r="BP16" i="10"/>
  <c r="BR16" i="10"/>
  <c r="BQ16" i="10"/>
  <c r="BV18" i="10"/>
  <c r="BO37" i="10"/>
  <c r="BU44" i="10"/>
  <c r="BY47" i="10"/>
  <c r="BO47" i="10"/>
  <c r="BO53" i="10"/>
  <c r="AD53" i="10" s="1"/>
  <c r="BV61" i="10"/>
  <c r="BU61" i="10"/>
  <c r="BP61" i="10"/>
  <c r="BP136" i="10"/>
  <c r="AS136" i="10" s="1"/>
  <c r="BW148" i="10"/>
  <c r="BV148" i="10"/>
  <c r="BQ148" i="10"/>
  <c r="BO148" i="10"/>
  <c r="BU148" i="10"/>
  <c r="BP148" i="10"/>
  <c r="BP161" i="10"/>
  <c r="BO161" i="10"/>
  <c r="AP161" i="10" s="1"/>
  <c r="BV161" i="10"/>
  <c r="BW18" i="10"/>
  <c r="BO21" i="10"/>
  <c r="BO35" i="10"/>
  <c r="BP37" i="10"/>
  <c r="BV44" i="10"/>
  <c r="BP53" i="10"/>
  <c r="BQ136" i="10"/>
  <c r="BV144" i="10"/>
  <c r="BU144" i="10"/>
  <c r="BW144" i="10"/>
  <c r="BQ144" i="10"/>
  <c r="BP144" i="10"/>
  <c r="BP21" i="10"/>
  <c r="BO24" i="10"/>
  <c r="BQ31" i="10"/>
  <c r="BO33" i="10"/>
  <c r="BQ35" i="10"/>
  <c r="BQ37" i="10"/>
  <c r="BP42" i="10"/>
  <c r="BW44" i="10"/>
  <c r="BP47" i="10"/>
  <c r="BQ53" i="10"/>
  <c r="BO61" i="10"/>
  <c r="BX136" i="10"/>
  <c r="L149" i="10"/>
  <c r="BU161" i="10"/>
  <c r="BP166" i="10"/>
  <c r="BO166" i="10"/>
  <c r="AP166" i="10" s="1"/>
  <c r="BO16" i="10"/>
  <c r="AT16" i="10" s="1"/>
  <c r="BQ21" i="10"/>
  <c r="BP33" i="10"/>
  <c r="BQ42" i="10"/>
  <c r="BQ47" i="10"/>
  <c r="BU53" i="10"/>
  <c r="BO144" i="10"/>
  <c r="BV179" i="10"/>
  <c r="BU179" i="10"/>
  <c r="BP179" i="10"/>
  <c r="BO179" i="10"/>
  <c r="AF179" i="10" s="1"/>
  <c r="BO183" i="10"/>
  <c r="BU195" i="10"/>
  <c r="BQ195" i="10"/>
  <c r="I195" i="10" s="1"/>
  <c r="BS46" i="10"/>
  <c r="BR46" i="10"/>
  <c r="BY46" i="10"/>
  <c r="BW46" i="10"/>
  <c r="BV46" i="10"/>
  <c r="BU46" i="10"/>
  <c r="BX46" i="10"/>
  <c r="B59" i="10"/>
  <c r="BU60" i="10"/>
  <c r="BV60" i="10"/>
  <c r="BQ44" i="10"/>
  <c r="BO44" i="10"/>
  <c r="BP44" i="10"/>
  <c r="BY44" i="10"/>
  <c r="BS44" i="10"/>
  <c r="BP156" i="10"/>
  <c r="BO156" i="10"/>
  <c r="AP156" i="10" s="1"/>
  <c r="BP164" i="10"/>
  <c r="AP164" i="10" s="1"/>
  <c r="BU156" i="10"/>
  <c r="BP46" i="10"/>
  <c r="BV143" i="10"/>
  <c r="BQ143" i="10"/>
  <c r="BW143" i="10"/>
  <c r="BV156" i="10"/>
  <c r="BV164" i="10"/>
  <c r="BP31" i="10"/>
  <c r="BO31" i="10"/>
  <c r="AT31" i="10" s="1"/>
  <c r="BW31" i="10"/>
  <c r="BQ46" i="10"/>
  <c r="BW147" i="10"/>
  <c r="BV38" i="10"/>
  <c r="BS38" i="10"/>
  <c r="BU38" i="10"/>
  <c r="BW53" i="10"/>
  <c r="BV33" i="10"/>
  <c r="BW54" i="10"/>
  <c r="BQ54" i="10"/>
  <c r="BP54" i="10"/>
  <c r="BO54" i="10"/>
  <c r="AD54" i="10" s="1"/>
  <c r="BR22" i="10"/>
  <c r="BQ22" i="10"/>
  <c r="BP22" i="10"/>
  <c r="BW22" i="10"/>
  <c r="BV22" i="10"/>
  <c r="BO22" i="10"/>
  <c r="AT22" i="10" s="1"/>
  <c r="BU22" i="10"/>
  <c r="BV31" i="10"/>
  <c r="BX31" i="10"/>
  <c r="BX33" i="10"/>
  <c r="BP38" i="10"/>
  <c r="BW42" i="10"/>
  <c r="BV47" i="10"/>
  <c r="B62" i="10"/>
  <c r="BV63" i="10"/>
  <c r="BU63" i="10"/>
  <c r="BV163" i="10"/>
  <c r="BU163" i="10"/>
  <c r="BV167" i="10"/>
  <c r="BU167" i="10"/>
  <c r="BO167" i="10"/>
  <c r="BY31" i="10"/>
  <c r="BQ38" i="10"/>
  <c r="BV43" i="10"/>
  <c r="BU43" i="10"/>
  <c r="BQ43" i="10"/>
  <c r="BP43" i="10"/>
  <c r="BO43" i="10"/>
  <c r="AT43" i="10" s="1"/>
  <c r="BW47" i="10"/>
  <c r="BW195" i="10"/>
  <c r="B13" i="10"/>
  <c r="D12" i="10"/>
  <c r="BP18" i="10"/>
  <c r="BO18" i="10"/>
  <c r="BY18" i="10"/>
  <c r="BS18" i="10"/>
  <c r="BQ18" i="10"/>
  <c r="BR18" i="10"/>
  <c r="BU176" i="10"/>
  <c r="BP176" i="10"/>
  <c r="BW35" i="10"/>
  <c r="BU35" i="10"/>
  <c r="BV35" i="10"/>
  <c r="BY35" i="10"/>
  <c r="BP35" i="10"/>
  <c r="BS31" i="10"/>
  <c r="BP183" i="10"/>
  <c r="BW136" i="10"/>
  <c r="BU136" i="10"/>
  <c r="BR136" i="10"/>
  <c r="BV21" i="10"/>
  <c r="BU21" i="10"/>
  <c r="BW21" i="10"/>
  <c r="BY37" i="10"/>
  <c r="BX37" i="10"/>
  <c r="BW37" i="10"/>
  <c r="BV37" i="10"/>
  <c r="BU37" i="10"/>
  <c r="BS37" i="10"/>
  <c r="BO46" i="10"/>
  <c r="BP60" i="10"/>
  <c r="Y60" i="10" s="1"/>
  <c r="BU164" i="10"/>
  <c r="BV147" i="10"/>
  <c r="BU18" i="10"/>
  <c r="BV24" i="10"/>
  <c r="BR24" i="10"/>
  <c r="BP24" i="10"/>
  <c r="BU24" i="10"/>
  <c r="BQ24" i="10"/>
  <c r="BU33" i="10"/>
  <c r="BS33" i="10"/>
  <c r="BR33" i="10"/>
  <c r="BR44" i="10"/>
  <c r="BV157" i="10"/>
  <c r="BU157" i="10"/>
  <c r="BR21" i="10"/>
  <c r="BX24" i="10"/>
  <c r="BQ33" i="10"/>
  <c r="BR42" i="10"/>
  <c r="BP157" i="10"/>
  <c r="BW16" i="10"/>
  <c r="BU31" i="10"/>
  <c r="BX35" i="10"/>
  <c r="BU42" i="10"/>
  <c r="BS47" i="10"/>
  <c r="BV158" i="10"/>
  <c r="BU158" i="10"/>
  <c r="BP158" i="10"/>
  <c r="BO158" i="10"/>
  <c r="AP158" i="10" s="1"/>
  <c r="BV176" i="10"/>
  <c r="BU17" i="10"/>
  <c r="BS17" i="10"/>
  <c r="BR17" i="10"/>
  <c r="BW17" i="10"/>
  <c r="BX25" i="10"/>
  <c r="BV25" i="10"/>
  <c r="BW25" i="10"/>
  <c r="BW33" i="10"/>
  <c r="BO38" i="10"/>
  <c r="BV42" i="10"/>
  <c r="BU47" i="10"/>
  <c r="BO177" i="10"/>
  <c r="BV177" i="10"/>
  <c r="BP177" i="10"/>
  <c r="BU177" i="10"/>
  <c r="BV183" i="10"/>
  <c r="BX22" i="10"/>
  <c r="BP25" i="10"/>
  <c r="AT25" i="10" s="1"/>
  <c r="AT36" i="10"/>
  <c r="BR38" i="10"/>
  <c r="BX47" i="10"/>
  <c r="BO63" i="10"/>
  <c r="BR83" i="10"/>
  <c r="BQ83" i="10"/>
  <c r="BX83" i="10"/>
  <c r="BY83" i="10"/>
  <c r="BW83" i="10"/>
  <c r="BO154" i="10"/>
  <c r="AP154" i="10" s="1"/>
  <c r="B15" i="10"/>
  <c r="C12" i="10"/>
  <c r="BO17" i="10"/>
  <c r="BP23" i="10"/>
  <c r="BO23" i="10"/>
  <c r="AT23" i="10" s="1"/>
  <c r="BX23" i="10"/>
  <c r="BQ25" i="10"/>
  <c r="BW38" i="10"/>
  <c r="BR43" i="10"/>
  <c r="BU54" i="10"/>
  <c r="BP63" i="10"/>
  <c r="BQ146" i="10"/>
  <c r="BP146" i="10"/>
  <c r="BP154" i="10"/>
  <c r="BP17" i="10"/>
  <c r="BR25" i="10"/>
  <c r="BX38" i="10"/>
  <c r="BS43" i="10"/>
  <c r="BV54" i="10"/>
  <c r="BP83" i="10"/>
  <c r="BO83" i="10"/>
  <c r="AO83" i="10" s="1"/>
  <c r="BV83" i="10"/>
  <c r="BU83" i="10"/>
  <c r="L141" i="10"/>
  <c r="BV154" i="10"/>
  <c r="BO163" i="10"/>
  <c r="AP163" i="10" s="1"/>
  <c r="BP167" i="10"/>
  <c r="B182" i="10"/>
  <c r="BQ17" i="10"/>
  <c r="BU25" i="10"/>
  <c r="BY38" i="10"/>
  <c r="BW43" i="10"/>
  <c r="BO146" i="10"/>
  <c r="BP163" i="10"/>
  <c r="BV171" i="10"/>
  <c r="BU171" i="10"/>
  <c r="BP171" i="10"/>
  <c r="BO171" i="10"/>
  <c r="V171" i="10" s="1"/>
  <c r="BS35" i="10"/>
  <c r="BV17" i="10"/>
  <c r="B26" i="10"/>
  <c r="BW14" i="10"/>
  <c r="BV14" i="10"/>
  <c r="BU14" i="10"/>
  <c r="B48" i="10"/>
  <c r="BP81" i="10"/>
  <c r="BO81" i="10"/>
  <c r="AO81" i="10" s="1"/>
  <c r="BW196" i="10"/>
  <c r="BU196" i="10"/>
  <c r="BQ196" i="10"/>
  <c r="I196" i="10" s="1"/>
  <c r="BV196" i="10"/>
  <c r="BR14" i="10"/>
  <c r="AT14" i="10" s="1"/>
  <c r="BX45" i="10"/>
  <c r="BV45" i="10"/>
  <c r="BW45" i="10"/>
  <c r="BP197" i="10"/>
  <c r="BY14" i="10"/>
  <c r="C80" i="10"/>
  <c r="BP165" i="10"/>
  <c r="BQ197" i="10"/>
  <c r="BX20" i="10"/>
  <c r="BV20" i="10"/>
  <c r="BW20" i="10"/>
  <c r="BP34" i="10"/>
  <c r="BO34" i="10"/>
  <c r="AT34" i="10" s="1"/>
  <c r="BV162" i="10"/>
  <c r="BU162" i="10"/>
  <c r="BS14" i="10"/>
  <c r="BR36" i="10"/>
  <c r="BQ36" i="10"/>
  <c r="BV81" i="10"/>
  <c r="BO197" i="10"/>
  <c r="I197" i="10" s="1"/>
  <c r="BX14" i="10"/>
  <c r="BO20" i="10"/>
  <c r="BO165" i="10"/>
  <c r="BV141" i="10"/>
  <c r="BQ141" i="10"/>
  <c r="BW141" i="10"/>
  <c r="BQ20" i="10"/>
  <c r="BR34" i="10"/>
  <c r="BV82" i="10"/>
  <c r="C82" i="10"/>
  <c r="BW149" i="10"/>
  <c r="BV149" i="10"/>
  <c r="BO162" i="10"/>
  <c r="AP162" i="10" s="1"/>
  <c r="BU165" i="10"/>
  <c r="BU197" i="10"/>
  <c r="U181" i="10"/>
  <c r="B181" i="10" s="1"/>
  <c r="BW32" i="10"/>
  <c r="BO194" i="10"/>
  <c r="I194" i="10" s="1"/>
  <c r="BW40" i="10"/>
  <c r="BX80" i="9"/>
  <c r="BR80" i="9"/>
  <c r="BU83" i="9"/>
  <c r="M54" i="9"/>
  <c r="BQ148" i="9"/>
  <c r="BV198" i="9"/>
  <c r="BU195" i="9"/>
  <c r="BU81" i="9"/>
  <c r="BQ149" i="9"/>
  <c r="BW195" i="9"/>
  <c r="BX47" i="9"/>
  <c r="BV142" i="9"/>
  <c r="BR38" i="9"/>
  <c r="BP64" i="9"/>
  <c r="B43" i="9"/>
  <c r="BP143" i="9"/>
  <c r="L143" i="9" s="1"/>
  <c r="BP193" i="9"/>
  <c r="BW38" i="9"/>
  <c r="BX48" i="9"/>
  <c r="BP82" i="9"/>
  <c r="BV143" i="9"/>
  <c r="BU193" i="9"/>
  <c r="BW196" i="9"/>
  <c r="BW147" i="9"/>
  <c r="U176" i="9"/>
  <c r="BO195" i="9"/>
  <c r="I195" i="9" s="1"/>
  <c r="BP195" i="9"/>
  <c r="BV195" i="9"/>
  <c r="BP142" i="9"/>
  <c r="BO38" i="9"/>
  <c r="BO193" i="9"/>
  <c r="I193" i="9" s="1"/>
  <c r="BV193" i="9"/>
  <c r="B15" i="9"/>
  <c r="BX15" i="9" s="1"/>
  <c r="E75" i="9"/>
  <c r="C75" i="9" s="1"/>
  <c r="BP198" i="9"/>
  <c r="BW40" i="9"/>
  <c r="B31" i="9"/>
  <c r="BW31" i="9" s="1"/>
  <c r="BO64" i="9"/>
  <c r="Y64" i="9" s="1"/>
  <c r="BU196" i="9"/>
  <c r="BS33" i="9"/>
  <c r="BV60" i="9"/>
  <c r="BX33" i="9"/>
  <c r="BO19" i="9"/>
  <c r="B39" i="9"/>
  <c r="BU82" i="9"/>
  <c r="BQ135" i="9"/>
  <c r="BP144" i="9"/>
  <c r="C162" i="9"/>
  <c r="BP162" i="9" s="1"/>
  <c r="BW193" i="9"/>
  <c r="BO197" i="9"/>
  <c r="I197" i="9" s="1"/>
  <c r="BO198" i="9"/>
  <c r="I198" i="9" s="1"/>
  <c r="BU20" i="9"/>
  <c r="BR40" i="9"/>
  <c r="BU198" i="9"/>
  <c r="BV137" i="9"/>
  <c r="BW198" i="9"/>
  <c r="B17" i="9"/>
  <c r="BS17" i="9" s="1"/>
  <c r="BO60" i="9"/>
  <c r="BP60" i="9"/>
  <c r="BP196" i="9"/>
  <c r="L178" i="9"/>
  <c r="BX38" i="9"/>
  <c r="BR82" i="9"/>
  <c r="BR19" i="9"/>
  <c r="BV135" i="9"/>
  <c r="C156" i="9"/>
  <c r="BP156" i="9" s="1"/>
  <c r="BP197" i="9"/>
  <c r="C176" i="9"/>
  <c r="BO20" i="9"/>
  <c r="BP148" i="9"/>
  <c r="B36" i="9"/>
  <c r="BP36" i="9" s="1"/>
  <c r="BP81" i="9"/>
  <c r="BV81" i="9"/>
  <c r="BQ142" i="9"/>
  <c r="BO196" i="9"/>
  <c r="BO33" i="9"/>
  <c r="BS38" i="9"/>
  <c r="BO82" i="9"/>
  <c r="BV196" i="9"/>
  <c r="B14" i="9"/>
  <c r="M53" i="9"/>
  <c r="C83" i="9"/>
  <c r="BO194" i="9"/>
  <c r="BU197" i="9"/>
  <c r="BW14" i="9"/>
  <c r="BR14" i="9"/>
  <c r="BU14" i="9"/>
  <c r="BV14" i="9"/>
  <c r="BQ14" i="9"/>
  <c r="BY14" i="9"/>
  <c r="BP14" i="9"/>
  <c r="BS14" i="9"/>
  <c r="BW18" i="9"/>
  <c r="BR18" i="9"/>
  <c r="BV18" i="9"/>
  <c r="BQ18" i="9"/>
  <c r="BY18" i="9"/>
  <c r="BU18" i="9"/>
  <c r="BP18" i="9"/>
  <c r="BS18" i="9"/>
  <c r="BX24" i="9"/>
  <c r="BR24" i="9"/>
  <c r="BV24" i="9"/>
  <c r="BW24" i="9"/>
  <c r="BQ24" i="9"/>
  <c r="BP24" i="9"/>
  <c r="BU24" i="9"/>
  <c r="BX32" i="9"/>
  <c r="BS32" i="9"/>
  <c r="BO32" i="9"/>
  <c r="BQ32" i="9"/>
  <c r="BW32" i="9"/>
  <c r="BR32" i="9"/>
  <c r="BV32" i="9"/>
  <c r="BY32" i="9"/>
  <c r="BW37" i="9"/>
  <c r="BR37" i="9"/>
  <c r="BV37" i="9"/>
  <c r="BQ37" i="9"/>
  <c r="BY37" i="9"/>
  <c r="BU37" i="9"/>
  <c r="BP37" i="9"/>
  <c r="BS37" i="9"/>
  <c r="BY13" i="9"/>
  <c r="BU13" i="9"/>
  <c r="BP13" i="9"/>
  <c r="BR13" i="9"/>
  <c r="BX13" i="9"/>
  <c r="BS13" i="9"/>
  <c r="BO13" i="9"/>
  <c r="BW13" i="9"/>
  <c r="BX14" i="9"/>
  <c r="BR17" i="9"/>
  <c r="BX17" i="9"/>
  <c r="BX18" i="9"/>
  <c r="BX21" i="9"/>
  <c r="BR21" i="9"/>
  <c r="BW21" i="9"/>
  <c r="BQ21" i="9"/>
  <c r="BV21" i="9"/>
  <c r="BP21" i="9"/>
  <c r="AT21" i="9" s="1"/>
  <c r="BU21" i="9"/>
  <c r="BX25" i="9"/>
  <c r="BR25" i="9"/>
  <c r="BW25" i="9"/>
  <c r="BQ25" i="9"/>
  <c r="BV25" i="9"/>
  <c r="BP25" i="9"/>
  <c r="AT25" i="9" s="1"/>
  <c r="BU25" i="9"/>
  <c r="BY31" i="9"/>
  <c r="BU31" i="9"/>
  <c r="BP31" i="9"/>
  <c r="BS36" i="9"/>
  <c r="BO36" i="9"/>
  <c r="BX37" i="9"/>
  <c r="BY41" i="9"/>
  <c r="BX41" i="9"/>
  <c r="BS41" i="9"/>
  <c r="BO41" i="9"/>
  <c r="BW41" i="9"/>
  <c r="BR41" i="9"/>
  <c r="BV41" i="9"/>
  <c r="BQ41" i="9"/>
  <c r="BW42" i="9"/>
  <c r="BR42" i="9"/>
  <c r="BU42" i="9"/>
  <c r="BO42" i="9"/>
  <c r="BX42" i="9"/>
  <c r="BQ42" i="9"/>
  <c r="BY42" i="9"/>
  <c r="BS42" i="9"/>
  <c r="BV42" i="9"/>
  <c r="D12" i="9"/>
  <c r="BQ13" i="9"/>
  <c r="BW16" i="9"/>
  <c r="BR16" i="9"/>
  <c r="BU16" i="9"/>
  <c r="BV16" i="9"/>
  <c r="BQ16" i="9"/>
  <c r="BY16" i="9"/>
  <c r="BP16" i="9"/>
  <c r="BS16" i="9"/>
  <c r="BX22" i="9"/>
  <c r="BR22" i="9"/>
  <c r="BV22" i="9"/>
  <c r="BW22" i="9"/>
  <c r="BQ22" i="9"/>
  <c r="BP22" i="9"/>
  <c r="AT22" i="9" s="1"/>
  <c r="BU22" i="9"/>
  <c r="BW26" i="9"/>
  <c r="BR26" i="9"/>
  <c r="BU26" i="9"/>
  <c r="BV26" i="9"/>
  <c r="BQ26" i="9"/>
  <c r="BY26" i="9"/>
  <c r="BP26" i="9"/>
  <c r="BS26" i="9"/>
  <c r="BQ31" i="9"/>
  <c r="BP32" i="9"/>
  <c r="BW35" i="9"/>
  <c r="BR35" i="9"/>
  <c r="BY35" i="9"/>
  <c r="BP35" i="9"/>
  <c r="BV35" i="9"/>
  <c r="BQ35" i="9"/>
  <c r="BU35" i="9"/>
  <c r="BS35" i="9"/>
  <c r="BX39" i="9"/>
  <c r="BS39" i="9"/>
  <c r="BO39" i="9"/>
  <c r="BV39" i="9"/>
  <c r="BW39" i="9"/>
  <c r="BR39" i="9"/>
  <c r="BQ39" i="9"/>
  <c r="BY39" i="9"/>
  <c r="B176" i="9"/>
  <c r="BV13" i="9"/>
  <c r="BO14" i="9"/>
  <c r="BY15" i="9"/>
  <c r="BX16" i="9"/>
  <c r="BO18" i="9"/>
  <c r="BX23" i="9"/>
  <c r="BR23" i="9"/>
  <c r="BW23" i="9"/>
  <c r="BQ23" i="9"/>
  <c r="BV23" i="9"/>
  <c r="BP23" i="9"/>
  <c r="AT23" i="9" s="1"/>
  <c r="BU23" i="9"/>
  <c r="BO24" i="9"/>
  <c r="BX26" i="9"/>
  <c r="BV31" i="9"/>
  <c r="BU32" i="9"/>
  <c r="BY34" i="9"/>
  <c r="BU34" i="9"/>
  <c r="BP34" i="9"/>
  <c r="BW34" i="9"/>
  <c r="BR34" i="9"/>
  <c r="BX34" i="9"/>
  <c r="BS34" i="9"/>
  <c r="BO34" i="9"/>
  <c r="BX35" i="9"/>
  <c r="BO37" i="9"/>
  <c r="BP41" i="9"/>
  <c r="BP43" i="9"/>
  <c r="BV43" i="9"/>
  <c r="BO43" i="9"/>
  <c r="BX43" i="9"/>
  <c r="BS43" i="9"/>
  <c r="BW44" i="9"/>
  <c r="BR44" i="9"/>
  <c r="BX44" i="9"/>
  <c r="BQ44" i="9"/>
  <c r="BV44" i="9"/>
  <c r="BP44" i="9"/>
  <c r="BU44" i="9"/>
  <c r="BO44" i="9"/>
  <c r="BY44" i="9"/>
  <c r="BS44" i="9"/>
  <c r="BW46" i="9"/>
  <c r="BR46" i="9"/>
  <c r="BY46" i="9"/>
  <c r="BU46" i="9"/>
  <c r="BP46" i="9"/>
  <c r="BX46" i="9"/>
  <c r="BX136" i="9"/>
  <c r="BR136" i="9"/>
  <c r="BO136" i="9"/>
  <c r="BQ136" i="9"/>
  <c r="BU136" i="9"/>
  <c r="BV146" i="9"/>
  <c r="BP146" i="9"/>
  <c r="BU146" i="9"/>
  <c r="BQ146" i="9"/>
  <c r="BU161" i="9"/>
  <c r="BP161" i="9"/>
  <c r="BP20" i="9"/>
  <c r="BP33" i="9"/>
  <c r="BY45" i="9"/>
  <c r="BU45" i="9"/>
  <c r="BP45" i="9"/>
  <c r="BO45" i="9"/>
  <c r="BV45" i="9"/>
  <c r="BQ46" i="9"/>
  <c r="BY47" i="9"/>
  <c r="BU47" i="9"/>
  <c r="BP47" i="9"/>
  <c r="AT47" i="9" s="1"/>
  <c r="BW47" i="9"/>
  <c r="BR47" i="9"/>
  <c r="BW48" i="9"/>
  <c r="BR48" i="9"/>
  <c r="BY48" i="9"/>
  <c r="BU48" i="9"/>
  <c r="BP48" i="9"/>
  <c r="AT48" i="9" s="1"/>
  <c r="BQ53" i="9"/>
  <c r="BU53" i="9"/>
  <c r="BW53" i="9"/>
  <c r="BO53" i="9"/>
  <c r="BW54" i="9"/>
  <c r="BP54" i="9"/>
  <c r="BV54" i="9"/>
  <c r="BQ54" i="9"/>
  <c r="BU154" i="9"/>
  <c r="BO154" i="9"/>
  <c r="AP154" i="9" s="1"/>
  <c r="BV154" i="9"/>
  <c r="BU155" i="9"/>
  <c r="BP155" i="9"/>
  <c r="AP155" i="9" s="1"/>
  <c r="BV155" i="9"/>
  <c r="BU163" i="9"/>
  <c r="BP163" i="9"/>
  <c r="AP163" i="9" s="1"/>
  <c r="BV163" i="9"/>
  <c r="BV179" i="9"/>
  <c r="BU179" i="9"/>
  <c r="BO179" i="9"/>
  <c r="AF179" i="9" s="1"/>
  <c r="B180" i="9"/>
  <c r="BP19" i="9"/>
  <c r="BV19" i="9"/>
  <c r="BQ20" i="9"/>
  <c r="BW20" i="9"/>
  <c r="BQ33" i="9"/>
  <c r="BV33" i="9"/>
  <c r="BP38" i="9"/>
  <c r="BU38" i="9"/>
  <c r="BY38" i="9"/>
  <c r="BP40" i="9"/>
  <c r="BU40" i="9"/>
  <c r="BY40" i="9"/>
  <c r="BQ45" i="9"/>
  <c r="BW45" i="9"/>
  <c r="BS46" i="9"/>
  <c r="BS47" i="9"/>
  <c r="BS48" i="9"/>
  <c r="BO54" i="9"/>
  <c r="BX137" i="9"/>
  <c r="BR137" i="9"/>
  <c r="BU137" i="9"/>
  <c r="BW137" i="9"/>
  <c r="BQ137" i="9"/>
  <c r="AS137" i="9" s="1"/>
  <c r="BW145" i="9"/>
  <c r="BP145" i="9"/>
  <c r="L145" i="9" s="1"/>
  <c r="BV145" i="9"/>
  <c r="BR146" i="9"/>
  <c r="BU156" i="9"/>
  <c r="BV156" i="9"/>
  <c r="BO156" i="9"/>
  <c r="AP156" i="9" s="1"/>
  <c r="BU157" i="9"/>
  <c r="BP157" i="9"/>
  <c r="AP157" i="9" s="1"/>
  <c r="BV157" i="9"/>
  <c r="BU164" i="9"/>
  <c r="BV164" i="9"/>
  <c r="BO164" i="9"/>
  <c r="AP164" i="9" s="1"/>
  <c r="BU165" i="9"/>
  <c r="BP165" i="9"/>
  <c r="AP165" i="9" s="1"/>
  <c r="BV165" i="9"/>
  <c r="BQ141" i="9"/>
  <c r="BV141" i="9"/>
  <c r="BU160" i="9"/>
  <c r="BV160" i="9"/>
  <c r="BO160" i="9"/>
  <c r="BV161" i="9"/>
  <c r="BV20" i="9"/>
  <c r="BU33" i="9"/>
  <c r="BY33" i="9"/>
  <c r="BO40" i="9"/>
  <c r="BS40" i="9"/>
  <c r="BX40" i="9"/>
  <c r="BQ47" i="9"/>
  <c r="BQ48" i="9"/>
  <c r="BW136" i="9"/>
  <c r="BP141" i="9"/>
  <c r="BO146" i="9"/>
  <c r="BU162" i="9"/>
  <c r="BO162" i="9"/>
  <c r="AP162" i="9" s="1"/>
  <c r="BV162" i="9"/>
  <c r="BQ19" i="9"/>
  <c r="BR20" i="9"/>
  <c r="BR33" i="9"/>
  <c r="BQ38" i="9"/>
  <c r="BQ40" i="9"/>
  <c r="BR45" i="9"/>
  <c r="BX45" i="9"/>
  <c r="BO46" i="9"/>
  <c r="BV46" i="9"/>
  <c r="BV47" i="9"/>
  <c r="BV48" i="9"/>
  <c r="BP53" i="9"/>
  <c r="BU54" i="9"/>
  <c r="BQ80" i="9"/>
  <c r="BY80" i="9"/>
  <c r="BS80" i="9"/>
  <c r="BW80" i="9"/>
  <c r="BX81" i="9"/>
  <c r="BS81" i="9"/>
  <c r="BY81" i="9"/>
  <c r="BR81" i="9"/>
  <c r="BQ81" i="9"/>
  <c r="BQ82" i="9"/>
  <c r="BW82" i="9"/>
  <c r="BY82" i="9"/>
  <c r="BS82" i="9"/>
  <c r="BX83" i="9"/>
  <c r="BS83" i="9"/>
  <c r="BY83" i="9"/>
  <c r="BR83" i="9"/>
  <c r="BX135" i="9"/>
  <c r="BR135" i="9"/>
  <c r="BW135" i="9"/>
  <c r="BU135" i="9"/>
  <c r="BP136" i="9"/>
  <c r="BU144" i="9"/>
  <c r="BQ144" i="9"/>
  <c r="BW144" i="9"/>
  <c r="BO144" i="9"/>
  <c r="L144" i="9" s="1"/>
  <c r="BQ145" i="9"/>
  <c r="BW146" i="9"/>
  <c r="BU158" i="9"/>
  <c r="BO158" i="9"/>
  <c r="AP158" i="9" s="1"/>
  <c r="BV158" i="9"/>
  <c r="BU159" i="9"/>
  <c r="BP159" i="9"/>
  <c r="AP159" i="9" s="1"/>
  <c r="BV159" i="9"/>
  <c r="BP160" i="9"/>
  <c r="BO161" i="9"/>
  <c r="BU166" i="9"/>
  <c r="BO166" i="9"/>
  <c r="AP166" i="9" s="1"/>
  <c r="BV166" i="9"/>
  <c r="BU167" i="9"/>
  <c r="BP167" i="9"/>
  <c r="AP167" i="9" s="1"/>
  <c r="BV167" i="9"/>
  <c r="B182" i="9"/>
  <c r="BU63" i="9"/>
  <c r="B62" i="9"/>
  <c r="BV63" i="9"/>
  <c r="BP83" i="9"/>
  <c r="BV83" i="9"/>
  <c r="BV147" i="9"/>
  <c r="BO147" i="9"/>
  <c r="L147" i="9" s="1"/>
  <c r="BU147" i="9"/>
  <c r="BV149" i="9"/>
  <c r="BO149" i="9"/>
  <c r="BU149" i="9"/>
  <c r="BV171" i="9"/>
  <c r="L176" i="9"/>
  <c r="C178" i="9"/>
  <c r="B178" i="9" s="1"/>
  <c r="C183" i="9"/>
  <c r="BP63" i="9"/>
  <c r="Y63" i="9" s="1"/>
  <c r="BV64" i="9"/>
  <c r="BW143" i="9"/>
  <c r="BP147" i="9"/>
  <c r="BV148" i="9"/>
  <c r="BO148" i="9"/>
  <c r="L148" i="9" s="1"/>
  <c r="BU148" i="9"/>
  <c r="BP149" i="9"/>
  <c r="BP171" i="9"/>
  <c r="V171" i="9" s="1"/>
  <c r="C177" i="9"/>
  <c r="B177" i="9" s="1"/>
  <c r="U181" i="9"/>
  <c r="B181" i="9" s="1"/>
  <c r="U183" i="9"/>
  <c r="I194" i="9"/>
  <c r="I196" i="9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AP156" i="13" l="1"/>
  <c r="AP166" i="13"/>
  <c r="AT15" i="13"/>
  <c r="AT36" i="13"/>
  <c r="AT38" i="13"/>
  <c r="AT44" i="13"/>
  <c r="AT22" i="13"/>
  <c r="AT19" i="13"/>
  <c r="AP162" i="13"/>
  <c r="AT34" i="13"/>
  <c r="AT31" i="13"/>
  <c r="Y64" i="13"/>
  <c r="AT48" i="13"/>
  <c r="AT25" i="13"/>
  <c r="AO83" i="13"/>
  <c r="AT46" i="13"/>
  <c r="AT37" i="13"/>
  <c r="BV181" i="13"/>
  <c r="BP181" i="13"/>
  <c r="BO181" i="13"/>
  <c r="BU181" i="13"/>
  <c r="AT20" i="13"/>
  <c r="BU178" i="13"/>
  <c r="BP178" i="13"/>
  <c r="BO178" i="13"/>
  <c r="BV178" i="13"/>
  <c r="AT35" i="13"/>
  <c r="AT17" i="13"/>
  <c r="AT26" i="13"/>
  <c r="AT16" i="13"/>
  <c r="AT23" i="13"/>
  <c r="AD54" i="13"/>
  <c r="AT43" i="13"/>
  <c r="AF176" i="13"/>
  <c r="AT21" i="13"/>
  <c r="AT18" i="13"/>
  <c r="BX136" i="13"/>
  <c r="BO136" i="13"/>
  <c r="AS136" i="13" s="1"/>
  <c r="BW136" i="13"/>
  <c r="A240" i="13" s="1"/>
  <c r="BU136" i="13"/>
  <c r="BR136" i="13"/>
  <c r="BQ136" i="13"/>
  <c r="I196" i="13"/>
  <c r="AP154" i="12"/>
  <c r="AT15" i="12"/>
  <c r="AS136" i="12"/>
  <c r="AT20" i="12"/>
  <c r="AD54" i="12"/>
  <c r="AF181" i="12"/>
  <c r="AT16" i="12"/>
  <c r="AT38" i="12"/>
  <c r="BX135" i="12"/>
  <c r="BW135" i="12"/>
  <c r="BQ135" i="12"/>
  <c r="BO135" i="12"/>
  <c r="BU135" i="12"/>
  <c r="BR135" i="12"/>
  <c r="I195" i="12"/>
  <c r="BY13" i="12"/>
  <c r="BS13" i="12"/>
  <c r="BO13" i="12"/>
  <c r="AT13" i="12" s="1"/>
  <c r="B12" i="12"/>
  <c r="A239" i="12" s="1"/>
  <c r="BV13" i="12"/>
  <c r="BW13" i="12"/>
  <c r="BX13" i="12"/>
  <c r="BU13" i="12"/>
  <c r="BP13" i="12"/>
  <c r="BR13" i="12"/>
  <c r="BQ13" i="12"/>
  <c r="AT26" i="12"/>
  <c r="AS137" i="12"/>
  <c r="AT41" i="12"/>
  <c r="BU176" i="12"/>
  <c r="BP176" i="12"/>
  <c r="BO176" i="12"/>
  <c r="AF176" i="12" s="1"/>
  <c r="BV176" i="12"/>
  <c r="AT19" i="12"/>
  <c r="AT40" i="12"/>
  <c r="AO82" i="12"/>
  <c r="AP157" i="12"/>
  <c r="AT39" i="12"/>
  <c r="AT48" i="12"/>
  <c r="AT42" i="12"/>
  <c r="AF183" i="12"/>
  <c r="AT18" i="12"/>
  <c r="AO81" i="12"/>
  <c r="AT17" i="12"/>
  <c r="AT24" i="12"/>
  <c r="AT31" i="12"/>
  <c r="BW82" i="12"/>
  <c r="BS82" i="12"/>
  <c r="BY82" i="12"/>
  <c r="BX82" i="12"/>
  <c r="BQ82" i="12"/>
  <c r="BR82" i="12"/>
  <c r="AT44" i="12"/>
  <c r="AT43" i="12"/>
  <c r="BP182" i="12"/>
  <c r="BO182" i="12"/>
  <c r="AF182" i="12" s="1"/>
  <c r="BV182" i="12"/>
  <c r="BU182" i="12"/>
  <c r="BV14" i="12"/>
  <c r="BU14" i="12"/>
  <c r="BY14" i="12"/>
  <c r="BW14" i="12"/>
  <c r="BS14" i="12"/>
  <c r="BR14" i="12"/>
  <c r="BP14" i="12"/>
  <c r="BX14" i="12"/>
  <c r="BQ14" i="12"/>
  <c r="BO14" i="12"/>
  <c r="AT14" i="12" s="1"/>
  <c r="AT34" i="12"/>
  <c r="AT23" i="12"/>
  <c r="AT35" i="12"/>
  <c r="L146" i="12"/>
  <c r="AT36" i="12"/>
  <c r="BW48" i="11"/>
  <c r="BV48" i="11"/>
  <c r="BU48" i="11"/>
  <c r="BY48" i="11"/>
  <c r="BX48" i="11"/>
  <c r="BS48" i="11"/>
  <c r="BR48" i="11"/>
  <c r="BQ48" i="11"/>
  <c r="BP48" i="11"/>
  <c r="BO48" i="11"/>
  <c r="BV162" i="11"/>
  <c r="BU162" i="11"/>
  <c r="BP162" i="11"/>
  <c r="BO162" i="11"/>
  <c r="AP162" i="11" s="1"/>
  <c r="BQ39" i="11"/>
  <c r="BP39" i="11"/>
  <c r="BO39" i="11"/>
  <c r="AT39" i="11" s="1"/>
  <c r="BX39" i="11"/>
  <c r="BW39" i="11"/>
  <c r="BV39" i="11"/>
  <c r="BU39" i="11"/>
  <c r="BY39" i="11"/>
  <c r="BS39" i="11"/>
  <c r="BR39" i="11"/>
  <c r="AT31" i="11"/>
  <c r="AO81" i="11"/>
  <c r="AT15" i="11"/>
  <c r="L146" i="11"/>
  <c r="AT47" i="11"/>
  <c r="I194" i="11"/>
  <c r="L141" i="11"/>
  <c r="AT44" i="11"/>
  <c r="BV21" i="11"/>
  <c r="BU21" i="11"/>
  <c r="BR21" i="11"/>
  <c r="BX21" i="11"/>
  <c r="BW21" i="11"/>
  <c r="BQ21" i="11"/>
  <c r="BP21" i="11"/>
  <c r="BO21" i="11"/>
  <c r="BV181" i="11"/>
  <c r="BU181" i="11"/>
  <c r="BP181" i="11"/>
  <c r="BO181" i="11"/>
  <c r="AF181" i="11" s="1"/>
  <c r="BX14" i="11"/>
  <c r="BW14" i="11"/>
  <c r="BY14" i="11"/>
  <c r="BU14" i="11"/>
  <c r="A240" i="11" s="1"/>
  <c r="BV14" i="11"/>
  <c r="BS14" i="11"/>
  <c r="B12" i="11"/>
  <c r="A239" i="11" s="1"/>
  <c r="BR14" i="11"/>
  <c r="BQ14" i="11"/>
  <c r="BP14" i="11"/>
  <c r="BO14" i="11"/>
  <c r="AT14" i="11" s="1"/>
  <c r="AO80" i="11"/>
  <c r="AT26" i="11"/>
  <c r="AS137" i="11"/>
  <c r="AP163" i="11"/>
  <c r="L148" i="11"/>
  <c r="Y63" i="11"/>
  <c r="AT41" i="11"/>
  <c r="AT36" i="11"/>
  <c r="AT43" i="11"/>
  <c r="AT42" i="11"/>
  <c r="V171" i="11"/>
  <c r="AT47" i="10"/>
  <c r="BV48" i="10"/>
  <c r="BS48" i="10"/>
  <c r="BU48" i="10"/>
  <c r="BY48" i="10"/>
  <c r="BW48" i="10"/>
  <c r="BQ48" i="10"/>
  <c r="BX48" i="10"/>
  <c r="BP48" i="10"/>
  <c r="BR48" i="10"/>
  <c r="BO48" i="10"/>
  <c r="AF177" i="10"/>
  <c r="Y61" i="10"/>
  <c r="AT17" i="10"/>
  <c r="AP167" i="10"/>
  <c r="AT35" i="10"/>
  <c r="AT37" i="10"/>
  <c r="AT46" i="10"/>
  <c r="AT21" i="10"/>
  <c r="BU26" i="10"/>
  <c r="BS26" i="10"/>
  <c r="BW26" i="10"/>
  <c r="BR26" i="10"/>
  <c r="BP26" i="10"/>
  <c r="BV26" i="10"/>
  <c r="BQ26" i="10"/>
  <c r="BX26" i="10"/>
  <c r="BO26" i="10"/>
  <c r="BY26" i="10"/>
  <c r="BR15" i="10"/>
  <c r="BQ15" i="10"/>
  <c r="BY15" i="10"/>
  <c r="BO15" i="10"/>
  <c r="BV15" i="10"/>
  <c r="BX15" i="10"/>
  <c r="BW15" i="10"/>
  <c r="BU15" i="10"/>
  <c r="BS15" i="10"/>
  <c r="BP15" i="10"/>
  <c r="AF183" i="10"/>
  <c r="BR80" i="10"/>
  <c r="BQ80" i="10"/>
  <c r="BS80" i="10"/>
  <c r="BY80" i="10"/>
  <c r="BX80" i="10"/>
  <c r="BW80" i="10"/>
  <c r="AT33" i="10"/>
  <c r="AT18" i="10"/>
  <c r="L144" i="10"/>
  <c r="AF180" i="10"/>
  <c r="BV181" i="10"/>
  <c r="BU181" i="10"/>
  <c r="BP181" i="10"/>
  <c r="BO181" i="10"/>
  <c r="AF181" i="10" s="1"/>
  <c r="BP182" i="10"/>
  <c r="BO182" i="10"/>
  <c r="AF182" i="10" s="1"/>
  <c r="BV182" i="10"/>
  <c r="BU182" i="10"/>
  <c r="BW82" i="10"/>
  <c r="BR82" i="10"/>
  <c r="BY82" i="10"/>
  <c r="BX82" i="10"/>
  <c r="BS82" i="10"/>
  <c r="BQ82" i="10"/>
  <c r="AT38" i="10"/>
  <c r="AP165" i="10"/>
  <c r="AT44" i="10"/>
  <c r="AT24" i="10"/>
  <c r="L148" i="10"/>
  <c r="AT20" i="10"/>
  <c r="Y63" i="10"/>
  <c r="AS137" i="10"/>
  <c r="AP155" i="10"/>
  <c r="L147" i="10"/>
  <c r="L146" i="10"/>
  <c r="BP13" i="10"/>
  <c r="BO13" i="10"/>
  <c r="BU13" i="10"/>
  <c r="BR13" i="10"/>
  <c r="B12" i="10"/>
  <c r="A239" i="10" s="1"/>
  <c r="BQ13" i="10"/>
  <c r="BY13" i="10"/>
  <c r="BX13" i="10"/>
  <c r="BW13" i="10"/>
  <c r="BV13" i="10"/>
  <c r="BS13" i="10"/>
  <c r="AO82" i="9"/>
  <c r="BX36" i="9"/>
  <c r="AT13" i="9"/>
  <c r="L142" i="9"/>
  <c r="BW36" i="9"/>
  <c r="AO80" i="9"/>
  <c r="BY36" i="9"/>
  <c r="BO15" i="9"/>
  <c r="AT15" i="9" s="1"/>
  <c r="BW43" i="9"/>
  <c r="BQ43" i="9"/>
  <c r="AT43" i="9" s="1"/>
  <c r="BV36" i="9"/>
  <c r="AT32" i="9"/>
  <c r="AS135" i="9"/>
  <c r="BS15" i="9"/>
  <c r="BS31" i="9"/>
  <c r="BP17" i="9"/>
  <c r="B12" i="9"/>
  <c r="A239" i="9" s="1"/>
  <c r="AT33" i="9"/>
  <c r="AT20" i="9"/>
  <c r="AT18" i="9"/>
  <c r="BR36" i="9"/>
  <c r="L141" i="9"/>
  <c r="AD54" i="9"/>
  <c r="BR15" i="9"/>
  <c r="B183" i="9"/>
  <c r="AT35" i="9"/>
  <c r="BX31" i="9"/>
  <c r="BW83" i="9"/>
  <c r="BQ83" i="9"/>
  <c r="AO83" i="9" s="1"/>
  <c r="BY17" i="9"/>
  <c r="BV15" i="9"/>
  <c r="BQ15" i="9"/>
  <c r="AT37" i="9"/>
  <c r="BV17" i="9"/>
  <c r="BU36" i="9"/>
  <c r="BO31" i="9"/>
  <c r="AT31" i="9" s="1"/>
  <c r="BP15" i="9"/>
  <c r="BQ17" i="9"/>
  <c r="BR31" i="9"/>
  <c r="BO17" i="9"/>
  <c r="AT17" i="9" s="1"/>
  <c r="Y60" i="9"/>
  <c r="BW17" i="9"/>
  <c r="BU17" i="9"/>
  <c r="BU43" i="9"/>
  <c r="AT16" i="9"/>
  <c r="BY43" i="9"/>
  <c r="AT26" i="9"/>
  <c r="AT19" i="9"/>
  <c r="BQ36" i="9"/>
  <c r="BW15" i="9"/>
  <c r="BP39" i="9"/>
  <c r="AT39" i="9" s="1"/>
  <c r="BU39" i="9"/>
  <c r="AP161" i="9"/>
  <c r="BR43" i="9"/>
  <c r="BU15" i="9"/>
  <c r="BO181" i="9"/>
  <c r="BV181" i="9"/>
  <c r="BP181" i="9"/>
  <c r="BU181" i="9"/>
  <c r="BV178" i="9"/>
  <c r="BU178" i="9"/>
  <c r="BP178" i="9"/>
  <c r="BO178" i="9"/>
  <c r="AF178" i="9" s="1"/>
  <c r="AO81" i="9"/>
  <c r="AT40" i="9"/>
  <c r="BP176" i="9"/>
  <c r="BO176" i="9"/>
  <c r="BV176" i="9"/>
  <c r="BU176" i="9"/>
  <c r="AT42" i="9"/>
  <c r="AT41" i="9"/>
  <c r="L146" i="9"/>
  <c r="AP160" i="9"/>
  <c r="AT36" i="9"/>
  <c r="BP183" i="9"/>
  <c r="BO183" i="9"/>
  <c r="AF183" i="9" s="1"/>
  <c r="BV183" i="9"/>
  <c r="BU183" i="9"/>
  <c r="L149" i="9"/>
  <c r="BP177" i="9"/>
  <c r="BV177" i="9"/>
  <c r="BO177" i="9"/>
  <c r="BU177" i="9"/>
  <c r="BP182" i="9"/>
  <c r="BO182" i="9"/>
  <c r="AF182" i="9" s="1"/>
  <c r="BU182" i="9"/>
  <c r="BV182" i="9"/>
  <c r="AT46" i="9"/>
  <c r="AT38" i="9"/>
  <c r="BO180" i="9"/>
  <c r="BV180" i="9"/>
  <c r="BU180" i="9"/>
  <c r="BP180" i="9"/>
  <c r="AD53" i="9"/>
  <c r="AT45" i="9"/>
  <c r="AS136" i="9"/>
  <c r="AT44" i="9"/>
  <c r="AT34" i="9"/>
  <c r="AT24" i="9"/>
  <c r="AT14" i="9"/>
  <c r="B219" i="8"/>
  <c r="B218" i="8"/>
  <c r="B217" i="8"/>
  <c r="C213" i="8"/>
  <c r="C212" i="8"/>
  <c r="C211" i="8"/>
  <c r="C210" i="8"/>
  <c r="B206" i="8"/>
  <c r="B205" i="8"/>
  <c r="B204" i="8"/>
  <c r="B203" i="8"/>
  <c r="B202" i="8"/>
  <c r="BV198" i="8"/>
  <c r="BO198" i="8"/>
  <c r="B198" i="8"/>
  <c r="BQ198" i="8" s="1"/>
  <c r="BO197" i="8"/>
  <c r="B197" i="8"/>
  <c r="BQ197" i="8" s="1"/>
  <c r="B196" i="8"/>
  <c r="BQ196" i="8" s="1"/>
  <c r="B195" i="8"/>
  <c r="BQ195" i="8" s="1"/>
  <c r="BV194" i="8"/>
  <c r="BO194" i="8"/>
  <c r="B194" i="8"/>
  <c r="BQ194" i="8" s="1"/>
  <c r="B193" i="8"/>
  <c r="BQ193" i="8" s="1"/>
  <c r="B189" i="8"/>
  <c r="B188" i="8"/>
  <c r="B187" i="8"/>
  <c r="B186" i="8"/>
  <c r="W183" i="8"/>
  <c r="V183" i="8"/>
  <c r="U183" i="8"/>
  <c r="E183" i="8"/>
  <c r="D183" i="8"/>
  <c r="C183" i="8" s="1"/>
  <c r="W182" i="8"/>
  <c r="V182" i="8"/>
  <c r="N182" i="8"/>
  <c r="M182" i="8"/>
  <c r="L182" i="8" s="1"/>
  <c r="E182" i="8"/>
  <c r="D182" i="8"/>
  <c r="W181" i="8"/>
  <c r="V181" i="8"/>
  <c r="E181" i="8"/>
  <c r="D181" i="8"/>
  <c r="W180" i="8"/>
  <c r="V180" i="8"/>
  <c r="U180" i="8" s="1"/>
  <c r="N180" i="8"/>
  <c r="M180" i="8"/>
  <c r="E180" i="8"/>
  <c r="D180" i="8"/>
  <c r="W179" i="8"/>
  <c r="V179" i="8"/>
  <c r="E179" i="8"/>
  <c r="D179" i="8"/>
  <c r="C179" i="8" s="1"/>
  <c r="W178" i="8"/>
  <c r="V178" i="8"/>
  <c r="N178" i="8"/>
  <c r="M178" i="8"/>
  <c r="L178" i="8" s="1"/>
  <c r="E178" i="8"/>
  <c r="C178" i="8" s="1"/>
  <c r="D178" i="8"/>
  <c r="W177" i="8"/>
  <c r="V177" i="8"/>
  <c r="U177" i="8" s="1"/>
  <c r="E177" i="8"/>
  <c r="D177" i="8"/>
  <c r="W176" i="8"/>
  <c r="V176" i="8"/>
  <c r="N176" i="8"/>
  <c r="M176" i="8"/>
  <c r="L176" i="8" s="1"/>
  <c r="E176" i="8"/>
  <c r="D176" i="8"/>
  <c r="C176" i="8" s="1"/>
  <c r="B171" i="8"/>
  <c r="BU171" i="8" s="1"/>
  <c r="E167" i="8"/>
  <c r="D167" i="8"/>
  <c r="E166" i="8"/>
  <c r="D166" i="8"/>
  <c r="E165" i="8"/>
  <c r="D165" i="8"/>
  <c r="C165" i="8"/>
  <c r="BO165" i="8" s="1"/>
  <c r="E164" i="8"/>
  <c r="D164" i="8"/>
  <c r="E163" i="8"/>
  <c r="D163" i="8"/>
  <c r="E162" i="8"/>
  <c r="D162" i="8"/>
  <c r="E161" i="8"/>
  <c r="D161" i="8"/>
  <c r="C161" i="8"/>
  <c r="BO161" i="8" s="1"/>
  <c r="E160" i="8"/>
  <c r="D160" i="8"/>
  <c r="E159" i="8"/>
  <c r="D159" i="8"/>
  <c r="E158" i="8"/>
  <c r="D158" i="8"/>
  <c r="C158" i="8" s="1"/>
  <c r="E157" i="8"/>
  <c r="D157" i="8"/>
  <c r="C157" i="8"/>
  <c r="BO157" i="8" s="1"/>
  <c r="E156" i="8"/>
  <c r="D156" i="8"/>
  <c r="C156" i="8"/>
  <c r="E155" i="8"/>
  <c r="D155" i="8"/>
  <c r="E154" i="8"/>
  <c r="D154" i="8"/>
  <c r="C154" i="8"/>
  <c r="BU154" i="8" s="1"/>
  <c r="C149" i="8"/>
  <c r="BQ149" i="8" s="1"/>
  <c r="C148" i="8"/>
  <c r="BQ148" i="8" s="1"/>
  <c r="C147" i="8"/>
  <c r="BQ147" i="8" s="1"/>
  <c r="BV146" i="8"/>
  <c r="C146" i="8"/>
  <c r="BW146" i="8" s="1"/>
  <c r="C145" i="8"/>
  <c r="BV145" i="8" s="1"/>
  <c r="C144" i="8"/>
  <c r="BQ144" i="8" s="1"/>
  <c r="C143" i="8"/>
  <c r="BW143" i="8" s="1"/>
  <c r="BW142" i="8"/>
  <c r="BQ142" i="8"/>
  <c r="BP142" i="8"/>
  <c r="C142" i="8"/>
  <c r="BV142" i="8" s="1"/>
  <c r="C141" i="8"/>
  <c r="BW141" i="8" s="1"/>
  <c r="D137" i="8"/>
  <c r="BP137" i="8" s="1"/>
  <c r="C137" i="8"/>
  <c r="B137" i="8" s="1"/>
  <c r="BP136" i="8"/>
  <c r="D136" i="8"/>
  <c r="BV136" i="8" s="1"/>
  <c r="C136" i="8"/>
  <c r="B136" i="8"/>
  <c r="BO136" i="8" s="1"/>
  <c r="D135" i="8"/>
  <c r="BP135" i="8" s="1"/>
  <c r="C135" i="8"/>
  <c r="B135" i="8" s="1"/>
  <c r="BO135" i="8" s="1"/>
  <c r="B124" i="8"/>
  <c r="B123" i="8"/>
  <c r="B122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 s="1"/>
  <c r="B116" i="8"/>
  <c r="B115" i="8"/>
  <c r="B114" i="8"/>
  <c r="B109" i="8"/>
  <c r="B108" i="8"/>
  <c r="B107" i="8"/>
  <c r="B105" i="8"/>
  <c r="B104" i="8"/>
  <c r="B103" i="8"/>
  <c r="B102" i="8"/>
  <c r="B101" i="8"/>
  <c r="E83" i="8"/>
  <c r="BV83" i="8" s="1"/>
  <c r="D83" i="8"/>
  <c r="C83" i="8"/>
  <c r="BS83" i="8" s="1"/>
  <c r="E82" i="8"/>
  <c r="BV82" i="8" s="1"/>
  <c r="D82" i="8"/>
  <c r="BV81" i="8"/>
  <c r="E81" i="8"/>
  <c r="D81" i="8"/>
  <c r="E80" i="8"/>
  <c r="BO80" i="8" s="1"/>
  <c r="D80" i="8"/>
  <c r="C80" i="8" s="1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D75" i="8" s="1"/>
  <c r="I75" i="8"/>
  <c r="H75" i="8"/>
  <c r="G75" i="8"/>
  <c r="F75" i="8"/>
  <c r="E74" i="8"/>
  <c r="D74" i="8"/>
  <c r="C74" i="8"/>
  <c r="E73" i="8"/>
  <c r="D73" i="8"/>
  <c r="BW64" i="8"/>
  <c r="BQ64" i="8"/>
  <c r="B64" i="8"/>
  <c r="BP64" i="8" s="1"/>
  <c r="BW63" i="8"/>
  <c r="BV63" i="8"/>
  <c r="BU63" i="8"/>
  <c r="BQ63" i="8"/>
  <c r="B63" i="8"/>
  <c r="BP63" i="8" s="1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BW61" i="8"/>
  <c r="BQ61" i="8"/>
  <c r="B61" i="8"/>
  <c r="BW60" i="8"/>
  <c r="BQ60" i="8"/>
  <c r="B60" i="8"/>
  <c r="BP60" i="8" s="1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O54" i="8"/>
  <c r="N54" i="8"/>
  <c r="D54" i="8"/>
  <c r="B54" i="8" s="1"/>
  <c r="C54" i="8"/>
  <c r="O53" i="8"/>
  <c r="N53" i="8"/>
  <c r="D53" i="8"/>
  <c r="C53" i="8"/>
  <c r="B53" i="8" s="1"/>
  <c r="BY48" i="8"/>
  <c r="BP48" i="8"/>
  <c r="D48" i="8"/>
  <c r="C48" i="8"/>
  <c r="B48" i="8" s="1"/>
  <c r="BU48" i="8" s="1"/>
  <c r="D47" i="8"/>
  <c r="C47" i="8"/>
  <c r="B47" i="8" s="1"/>
  <c r="BY47" i="8" s="1"/>
  <c r="D46" i="8"/>
  <c r="C46" i="8"/>
  <c r="B46" i="8" s="1"/>
  <c r="BP46" i="8" s="1"/>
  <c r="BY45" i="8"/>
  <c r="BP45" i="8"/>
  <c r="D45" i="8"/>
  <c r="C45" i="8"/>
  <c r="B45" i="8" s="1"/>
  <c r="BU45" i="8" s="1"/>
  <c r="D44" i="8"/>
  <c r="C44" i="8"/>
  <c r="B44" i="8" s="1"/>
  <c r="BY44" i="8" s="1"/>
  <c r="BY43" i="8"/>
  <c r="BP43" i="8"/>
  <c r="D43" i="8"/>
  <c r="C43" i="8"/>
  <c r="B43" i="8" s="1"/>
  <c r="BU43" i="8" s="1"/>
  <c r="BY42" i="8"/>
  <c r="D42" i="8"/>
  <c r="C42" i="8"/>
  <c r="B42" i="8" s="1"/>
  <c r="D41" i="8"/>
  <c r="C41" i="8"/>
  <c r="B41" i="8" s="1"/>
  <c r="BY41" i="8" s="1"/>
  <c r="D40" i="8"/>
  <c r="C40" i="8"/>
  <c r="B40" i="8" s="1"/>
  <c r="BR40" i="8" s="1"/>
  <c r="BR39" i="8"/>
  <c r="BP39" i="8"/>
  <c r="D39" i="8"/>
  <c r="C39" i="8"/>
  <c r="B39" i="8" s="1"/>
  <c r="D38" i="8"/>
  <c r="B38" i="8"/>
  <c r="BR38" i="8" s="1"/>
  <c r="D37" i="8"/>
  <c r="C37" i="8"/>
  <c r="B37" i="8" s="1"/>
  <c r="BO37" i="8" s="1"/>
  <c r="D36" i="8"/>
  <c r="B36" i="8" s="1"/>
  <c r="BO36" i="8" s="1"/>
  <c r="C36" i="8"/>
  <c r="D35" i="8"/>
  <c r="C35" i="8"/>
  <c r="B35" i="8"/>
  <c r="BO35" i="8" s="1"/>
  <c r="D34" i="8"/>
  <c r="C34" i="8"/>
  <c r="B34" i="8"/>
  <c r="BO34" i="8" s="1"/>
  <c r="D33" i="8"/>
  <c r="B33" i="8"/>
  <c r="BS33" i="8" s="1"/>
  <c r="D32" i="8"/>
  <c r="B32" i="8" s="1"/>
  <c r="BU32" i="8" s="1"/>
  <c r="D31" i="8"/>
  <c r="B31" i="8" s="1"/>
  <c r="BQ31" i="8" s="1"/>
  <c r="C31" i="8"/>
  <c r="D26" i="8"/>
  <c r="C26" i="8"/>
  <c r="B26" i="8" s="1"/>
  <c r="D25" i="8"/>
  <c r="C25" i="8"/>
  <c r="D24" i="8"/>
  <c r="C24" i="8"/>
  <c r="BW23" i="8"/>
  <c r="BV23" i="8"/>
  <c r="D23" i="8"/>
  <c r="C23" i="8"/>
  <c r="B23" i="8"/>
  <c r="BO23" i="8" s="1"/>
  <c r="D22" i="8"/>
  <c r="C22" i="8"/>
  <c r="B22" i="8"/>
  <c r="BP22" i="8" s="1"/>
  <c r="D21" i="8"/>
  <c r="C21" i="8"/>
  <c r="B21" i="8" s="1"/>
  <c r="BU21" i="8" s="1"/>
  <c r="D20" i="8"/>
  <c r="B20" i="8" s="1"/>
  <c r="BV20" i="8" s="1"/>
  <c r="D19" i="8"/>
  <c r="B19" i="8"/>
  <c r="BV19" i="8" s="1"/>
  <c r="D18" i="8"/>
  <c r="C18" i="8"/>
  <c r="D17" i="8"/>
  <c r="C17" i="8"/>
  <c r="B17" i="8"/>
  <c r="BW17" i="8" s="1"/>
  <c r="D16" i="8"/>
  <c r="C16" i="8"/>
  <c r="B16" i="8" s="1"/>
  <c r="D15" i="8"/>
  <c r="C15" i="8"/>
  <c r="D14" i="8"/>
  <c r="C14" i="8"/>
  <c r="D13" i="8"/>
  <c r="C13" i="8"/>
  <c r="B13" i="8" s="1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A5" i="8"/>
  <c r="A4" i="8"/>
  <c r="A3" i="8"/>
  <c r="A2" i="8"/>
  <c r="AF178" i="13" l="1"/>
  <c r="AF181" i="13"/>
  <c r="AS135" i="12"/>
  <c r="A240" i="12"/>
  <c r="AT48" i="11"/>
  <c r="AT21" i="11"/>
  <c r="AT48" i="10"/>
  <c r="AT13" i="10"/>
  <c r="AT15" i="10"/>
  <c r="AT26" i="10"/>
  <c r="AO82" i="10"/>
  <c r="A240" i="10"/>
  <c r="AO80" i="10"/>
  <c r="BY80" i="8"/>
  <c r="BQ80" i="8"/>
  <c r="BW80" i="8"/>
  <c r="BS80" i="8"/>
  <c r="BO16" i="8"/>
  <c r="BV16" i="8"/>
  <c r="BU16" i="8"/>
  <c r="BR31" i="8"/>
  <c r="C177" i="8"/>
  <c r="B177" i="8" s="1"/>
  <c r="BP177" i="8" s="1"/>
  <c r="BW31" i="8"/>
  <c r="BV137" i="8"/>
  <c r="BQ145" i="8"/>
  <c r="C164" i="8"/>
  <c r="BO164" i="8" s="1"/>
  <c r="B180" i="8"/>
  <c r="BO180" i="8" s="1"/>
  <c r="BP38" i="8"/>
  <c r="BP44" i="8"/>
  <c r="BV80" i="8"/>
  <c r="BW145" i="8"/>
  <c r="BO17" i="8"/>
  <c r="M53" i="8"/>
  <c r="BO63" i="8"/>
  <c r="Y63" i="8" s="1"/>
  <c r="E75" i="8"/>
  <c r="BQ141" i="8"/>
  <c r="BO193" i="8"/>
  <c r="I193" i="8" s="1"/>
  <c r="BP146" i="8"/>
  <c r="C181" i="8"/>
  <c r="BV193" i="8"/>
  <c r="B18" i="8"/>
  <c r="BS18" i="8" s="1"/>
  <c r="BR146" i="8"/>
  <c r="U181" i="8"/>
  <c r="AF180" i="9"/>
  <c r="C163" i="8"/>
  <c r="BV163" i="8" s="1"/>
  <c r="BP145" i="8"/>
  <c r="L145" i="8" s="1"/>
  <c r="C182" i="8"/>
  <c r="D12" i="8"/>
  <c r="C159" i="8"/>
  <c r="BO159" i="8" s="1"/>
  <c r="BO195" i="8"/>
  <c r="BV195" i="8"/>
  <c r="BU19" i="8"/>
  <c r="BY46" i="8"/>
  <c r="C160" i="8"/>
  <c r="BO60" i="8"/>
  <c r="BO196" i="8"/>
  <c r="Y60" i="8"/>
  <c r="BU64" i="8"/>
  <c r="BO144" i="8"/>
  <c r="BV196" i="8"/>
  <c r="BP47" i="8"/>
  <c r="BV60" i="8"/>
  <c r="BV64" i="8"/>
  <c r="BP144" i="8"/>
  <c r="L144" i="8" s="1"/>
  <c r="L142" i="8"/>
  <c r="C166" i="8"/>
  <c r="BP166" i="8" s="1"/>
  <c r="B24" i="8"/>
  <c r="C167" i="8"/>
  <c r="BO167" i="8" s="1"/>
  <c r="BO64" i="8"/>
  <c r="Y64" i="8" s="1"/>
  <c r="BV135" i="8"/>
  <c r="BQ143" i="8"/>
  <c r="U182" i="8"/>
  <c r="B182" i="8" s="1"/>
  <c r="C73" i="8"/>
  <c r="BV144" i="8"/>
  <c r="U179" i="8"/>
  <c r="B179" i="8" s="1"/>
  <c r="BV197" i="8"/>
  <c r="L180" i="8"/>
  <c r="A240" i="9"/>
  <c r="BO19" i="8"/>
  <c r="U178" i="8"/>
  <c r="B178" i="8" s="1"/>
  <c r="B15" i="8"/>
  <c r="BU144" i="8"/>
  <c r="BW144" i="8"/>
  <c r="C155" i="8"/>
  <c r="C162" i="8"/>
  <c r="BP162" i="8" s="1"/>
  <c r="U176" i="8"/>
  <c r="C180" i="8"/>
  <c r="AF177" i="9"/>
  <c r="AF176" i="9"/>
  <c r="AF181" i="9"/>
  <c r="AT35" i="8"/>
  <c r="BW26" i="8"/>
  <c r="BR26" i="8"/>
  <c r="BU26" i="8"/>
  <c r="BO26" i="8"/>
  <c r="BY26" i="8"/>
  <c r="BS26" i="8"/>
  <c r="BV26" i="8"/>
  <c r="BQ26" i="8"/>
  <c r="BP26" i="8"/>
  <c r="BX26" i="8"/>
  <c r="BY13" i="8"/>
  <c r="BU13" i="8"/>
  <c r="BP13" i="8"/>
  <c r="BS13" i="8"/>
  <c r="BX13" i="8"/>
  <c r="BR13" i="8"/>
  <c r="BQ13" i="8"/>
  <c r="BV13" i="8"/>
  <c r="BW18" i="8"/>
  <c r="BR18" i="8"/>
  <c r="BV18" i="8"/>
  <c r="BX20" i="8"/>
  <c r="BR20" i="8"/>
  <c r="BQ20" i="8"/>
  <c r="BW20" i="8"/>
  <c r="BP20" i="8"/>
  <c r="BX21" i="8"/>
  <c r="BR21" i="8"/>
  <c r="BW21" i="8"/>
  <c r="BP21" i="8"/>
  <c r="BV21" i="8"/>
  <c r="BO21" i="8"/>
  <c r="BX22" i="8"/>
  <c r="BR22" i="8"/>
  <c r="BV22" i="8"/>
  <c r="BO22" i="8"/>
  <c r="BU22" i="8"/>
  <c r="BQ22" i="8"/>
  <c r="BY33" i="8"/>
  <c r="BW33" i="8"/>
  <c r="BR33" i="8"/>
  <c r="BV33" i="8"/>
  <c r="BP33" i="8"/>
  <c r="BU33" i="8"/>
  <c r="BO33" i="8"/>
  <c r="BX33" i="8"/>
  <c r="BX35" i="8"/>
  <c r="BX37" i="8"/>
  <c r="BV41" i="8"/>
  <c r="BQ41" i="8"/>
  <c r="BX41" i="8"/>
  <c r="BS41" i="8"/>
  <c r="BO41" i="8"/>
  <c r="BW41" i="8"/>
  <c r="BU41" i="8"/>
  <c r="BR41" i="8"/>
  <c r="BX42" i="8"/>
  <c r="BS42" i="8"/>
  <c r="BO42" i="8"/>
  <c r="BV42" i="8"/>
  <c r="BQ42" i="8"/>
  <c r="BW42" i="8"/>
  <c r="BU42" i="8"/>
  <c r="BR42" i="8"/>
  <c r="BV54" i="8"/>
  <c r="BO54" i="8"/>
  <c r="BQ54" i="8"/>
  <c r="BW54" i="8"/>
  <c r="BP54" i="8"/>
  <c r="BU54" i="8"/>
  <c r="BP61" i="8"/>
  <c r="BV61" i="8"/>
  <c r="BU61" i="8"/>
  <c r="B59" i="8"/>
  <c r="BO61" i="8"/>
  <c r="Y61" i="8" s="1"/>
  <c r="BV160" i="8"/>
  <c r="BP160" i="8"/>
  <c r="BO160" i="8"/>
  <c r="BU160" i="8"/>
  <c r="BW13" i="8"/>
  <c r="BY15" i="8"/>
  <c r="BU15" i="8"/>
  <c r="BP15" i="8"/>
  <c r="BW15" i="8"/>
  <c r="BQ15" i="8"/>
  <c r="BV15" i="8"/>
  <c r="BO15" i="8"/>
  <c r="BX15" i="8"/>
  <c r="AT16" i="8"/>
  <c r="BY17" i="8"/>
  <c r="BU17" i="8"/>
  <c r="BP17" i="8"/>
  <c r="BS17" i="8"/>
  <c r="BX17" i="8"/>
  <c r="BR17" i="8"/>
  <c r="BQ17" i="8"/>
  <c r="BY18" i="8"/>
  <c r="BO20" i="8"/>
  <c r="BW22" i="8"/>
  <c r="BP32" i="8"/>
  <c r="BW34" i="8"/>
  <c r="BR34" i="8"/>
  <c r="BY34" i="8"/>
  <c r="BU34" i="8"/>
  <c r="BP34" i="8"/>
  <c r="BV34" i="8"/>
  <c r="BS34" i="8"/>
  <c r="BQ34" i="8"/>
  <c r="AT34" i="8" s="1"/>
  <c r="BW36" i="8"/>
  <c r="BR36" i="8"/>
  <c r="BY36" i="8"/>
  <c r="BU36" i="8"/>
  <c r="BP36" i="8"/>
  <c r="BV36" i="8"/>
  <c r="BS36" i="8"/>
  <c r="BQ36" i="8"/>
  <c r="BX38" i="8"/>
  <c r="BS38" i="8"/>
  <c r="BO38" i="8"/>
  <c r="BV38" i="8"/>
  <c r="BQ38" i="8"/>
  <c r="BW38" i="8"/>
  <c r="BU38" i="8"/>
  <c r="BY38" i="8"/>
  <c r="BP40" i="8"/>
  <c r="BU177" i="8"/>
  <c r="BO177" i="8"/>
  <c r="AF177" i="8" s="1"/>
  <c r="BV177" i="8"/>
  <c r="BO13" i="8"/>
  <c r="C12" i="8"/>
  <c r="B14" i="8"/>
  <c r="BW16" i="8"/>
  <c r="BR16" i="8"/>
  <c r="BY16" i="8"/>
  <c r="BS16" i="8"/>
  <c r="BX16" i="8"/>
  <c r="BQ16" i="8"/>
  <c r="BP16" i="8"/>
  <c r="BV17" i="8"/>
  <c r="BQ18" i="8"/>
  <c r="BU20" i="8"/>
  <c r="BQ21" i="8"/>
  <c r="BX23" i="8"/>
  <c r="BR23" i="8"/>
  <c r="BU23" i="8"/>
  <c r="BQ23" i="8"/>
  <c r="BP23" i="8"/>
  <c r="AT23" i="8" s="1"/>
  <c r="BX24" i="8"/>
  <c r="BR24" i="8"/>
  <c r="B25" i="8"/>
  <c r="BY31" i="8"/>
  <c r="BU31" i="8"/>
  <c r="BP31" i="8"/>
  <c r="BV31" i="8"/>
  <c r="BO31" i="8"/>
  <c r="BS31" i="8"/>
  <c r="BX31" i="8"/>
  <c r="BQ33" i="8"/>
  <c r="BX34" i="8"/>
  <c r="BX36" i="8"/>
  <c r="BV39" i="8"/>
  <c r="BQ39" i="8"/>
  <c r="BX39" i="8"/>
  <c r="BS39" i="8"/>
  <c r="BO39" i="8"/>
  <c r="AT39" i="8" s="1"/>
  <c r="BW39" i="8"/>
  <c r="BU39" i="8"/>
  <c r="BY39" i="8"/>
  <c r="BP41" i="8"/>
  <c r="BP42" i="8"/>
  <c r="BW83" i="8"/>
  <c r="BR83" i="8"/>
  <c r="BX83" i="8"/>
  <c r="BQ83" i="8"/>
  <c r="BY83" i="8"/>
  <c r="BW137" i="8"/>
  <c r="BQ137" i="8"/>
  <c r="BX137" i="8"/>
  <c r="BU137" i="8"/>
  <c r="BO137" i="8"/>
  <c r="BR137" i="8"/>
  <c r="BV158" i="8"/>
  <c r="BP158" i="8"/>
  <c r="BO158" i="8"/>
  <c r="AP158" i="8" s="1"/>
  <c r="BU158" i="8"/>
  <c r="BV162" i="8"/>
  <c r="BX32" i="8"/>
  <c r="BS32" i="8"/>
  <c r="BO32" i="8"/>
  <c r="BY32" i="8"/>
  <c r="BR32" i="8"/>
  <c r="BW32" i="8"/>
  <c r="BQ32" i="8"/>
  <c r="BV32" i="8"/>
  <c r="BY35" i="8"/>
  <c r="BU35" i="8"/>
  <c r="BP35" i="8"/>
  <c r="BW35" i="8"/>
  <c r="BR35" i="8"/>
  <c r="BV35" i="8"/>
  <c r="BS35" i="8"/>
  <c r="BQ35" i="8"/>
  <c r="BY37" i="8"/>
  <c r="BU37" i="8"/>
  <c r="BP37" i="8"/>
  <c r="BW37" i="8"/>
  <c r="BR37" i="8"/>
  <c r="BV37" i="8"/>
  <c r="BS37" i="8"/>
  <c r="BQ37" i="8"/>
  <c r="BX40" i="8"/>
  <c r="BS40" i="8"/>
  <c r="BO40" i="8"/>
  <c r="BV40" i="8"/>
  <c r="BQ40" i="8"/>
  <c r="BW40" i="8"/>
  <c r="BU40" i="8"/>
  <c r="BY40" i="8"/>
  <c r="BV156" i="8"/>
  <c r="BP156" i="8"/>
  <c r="BO156" i="8"/>
  <c r="BU156" i="8"/>
  <c r="BX44" i="8"/>
  <c r="BS44" i="8"/>
  <c r="BO44" i="8"/>
  <c r="BV44" i="8"/>
  <c r="BQ44" i="8"/>
  <c r="BR44" i="8"/>
  <c r="BX46" i="8"/>
  <c r="BS46" i="8"/>
  <c r="BO46" i="8"/>
  <c r="BV46" i="8"/>
  <c r="BQ46" i="8"/>
  <c r="BR46" i="8"/>
  <c r="BV47" i="8"/>
  <c r="BQ47" i="8"/>
  <c r="BX47" i="8"/>
  <c r="BS47" i="8"/>
  <c r="BO47" i="8"/>
  <c r="BR47" i="8"/>
  <c r="BW53" i="8"/>
  <c r="BP53" i="8"/>
  <c r="BV53" i="8"/>
  <c r="BQ53" i="8"/>
  <c r="BU81" i="8"/>
  <c r="BO81" i="8"/>
  <c r="BW136" i="8"/>
  <c r="BQ136" i="8"/>
  <c r="AS136" i="8" s="1"/>
  <c r="BU136" i="8"/>
  <c r="BX136" i="8"/>
  <c r="BV179" i="8"/>
  <c r="BP179" i="8"/>
  <c r="BU179" i="8"/>
  <c r="BW19" i="8"/>
  <c r="BQ19" i="8"/>
  <c r="BP19" i="8"/>
  <c r="BX19" i="8"/>
  <c r="BU44" i="8"/>
  <c r="BU46" i="8"/>
  <c r="BU47" i="8"/>
  <c r="BO53" i="8"/>
  <c r="BP81" i="8"/>
  <c r="BU83" i="8"/>
  <c r="BO83" i="8"/>
  <c r="BW135" i="8"/>
  <c r="BQ135" i="8"/>
  <c r="AS135" i="8" s="1"/>
  <c r="BX135" i="8"/>
  <c r="BU135" i="8"/>
  <c r="BR136" i="8"/>
  <c r="BV155" i="8"/>
  <c r="BP155" i="8"/>
  <c r="BU155" i="8"/>
  <c r="BO179" i="8"/>
  <c r="B183" i="8"/>
  <c r="BV43" i="8"/>
  <c r="BQ43" i="8"/>
  <c r="BX43" i="8"/>
  <c r="BS43" i="8"/>
  <c r="BO43" i="8"/>
  <c r="BR43" i="8"/>
  <c r="BV45" i="8"/>
  <c r="BQ45" i="8"/>
  <c r="BX45" i="8"/>
  <c r="BS45" i="8"/>
  <c r="BO45" i="8"/>
  <c r="BR45" i="8"/>
  <c r="BX48" i="8"/>
  <c r="BS48" i="8"/>
  <c r="BO48" i="8"/>
  <c r="AT48" i="8" s="1"/>
  <c r="BV48" i="8"/>
  <c r="BQ48" i="8"/>
  <c r="BR48" i="8"/>
  <c r="BW148" i="8"/>
  <c r="BP148" i="8"/>
  <c r="BU148" i="8"/>
  <c r="BV148" i="8"/>
  <c r="BO148" i="8"/>
  <c r="L148" i="8" s="1"/>
  <c r="BV154" i="8"/>
  <c r="BP154" i="8"/>
  <c r="BO154" i="8"/>
  <c r="AP154" i="8" s="1"/>
  <c r="BP171" i="8"/>
  <c r="BV171" i="8"/>
  <c r="BO171" i="8"/>
  <c r="BR19" i="8"/>
  <c r="BW43" i="8"/>
  <c r="BW44" i="8"/>
  <c r="BW45" i="8"/>
  <c r="BW46" i="8"/>
  <c r="BW47" i="8"/>
  <c r="BW48" i="8"/>
  <c r="BU53" i="8"/>
  <c r="C75" i="8"/>
  <c r="C81" i="8"/>
  <c r="BP83" i="8"/>
  <c r="BR135" i="8"/>
  <c r="BP141" i="8"/>
  <c r="L141" i="8" s="1"/>
  <c r="BV141" i="8"/>
  <c r="BP143" i="8"/>
  <c r="L143" i="8" s="1"/>
  <c r="BV143" i="8"/>
  <c r="BW147" i="8"/>
  <c r="BP147" i="8"/>
  <c r="BU147" i="8"/>
  <c r="BV147" i="8"/>
  <c r="BO147" i="8"/>
  <c r="BW149" i="8"/>
  <c r="BP149" i="8"/>
  <c r="BU149" i="8"/>
  <c r="BV149" i="8"/>
  <c r="BO149" i="8"/>
  <c r="BO155" i="8"/>
  <c r="B176" i="8"/>
  <c r="BU60" i="8"/>
  <c r="BU80" i="8"/>
  <c r="BP80" i="8"/>
  <c r="BR80" i="8"/>
  <c r="BX80" i="8"/>
  <c r="C82" i="8"/>
  <c r="BO82" i="8"/>
  <c r="M54" i="8"/>
  <c r="BU82" i="8"/>
  <c r="BP82" i="8"/>
  <c r="BV157" i="8"/>
  <c r="BP157" i="8"/>
  <c r="AP157" i="8" s="1"/>
  <c r="BU157" i="8"/>
  <c r="BV161" i="8"/>
  <c r="BP161" i="8"/>
  <c r="AP161" i="8" s="1"/>
  <c r="BU161" i="8"/>
  <c r="BV165" i="8"/>
  <c r="BP165" i="8"/>
  <c r="AP165" i="8" s="1"/>
  <c r="BU165" i="8"/>
  <c r="BU193" i="8"/>
  <c r="BW193" i="8"/>
  <c r="BP193" i="8"/>
  <c r="BU194" i="8"/>
  <c r="BW194" i="8"/>
  <c r="BP194" i="8"/>
  <c r="I194" i="8" s="1"/>
  <c r="BU195" i="8"/>
  <c r="BW195" i="8"/>
  <c r="BP195" i="8"/>
  <c r="BU196" i="8"/>
  <c r="BW196" i="8"/>
  <c r="BP196" i="8"/>
  <c r="I196" i="8" s="1"/>
  <c r="BU197" i="8"/>
  <c r="BW197" i="8"/>
  <c r="BP197" i="8"/>
  <c r="I197" i="8" s="1"/>
  <c r="BU198" i="8"/>
  <c r="BW198" i="8"/>
  <c r="BP198" i="8"/>
  <c r="I198" i="8" s="1"/>
  <c r="BO146" i="8"/>
  <c r="BU146" i="8"/>
  <c r="BQ146" i="8"/>
  <c r="B219" i="7"/>
  <c r="B218" i="7"/>
  <c r="B217" i="7"/>
  <c r="C213" i="7"/>
  <c r="C212" i="7"/>
  <c r="C211" i="7"/>
  <c r="C210" i="7"/>
  <c r="B206" i="7"/>
  <c r="B205" i="7"/>
  <c r="B204" i="7"/>
  <c r="B203" i="7"/>
  <c r="B202" i="7"/>
  <c r="B198" i="7"/>
  <c r="BQ198" i="7" s="1"/>
  <c r="B197" i="7"/>
  <c r="BQ197" i="7" s="1"/>
  <c r="B196" i="7"/>
  <c r="BQ196" i="7" s="1"/>
  <c r="BV195" i="7"/>
  <c r="BO195" i="7"/>
  <c r="B195" i="7"/>
  <c r="BQ195" i="7" s="1"/>
  <c r="B194" i="7"/>
  <c r="BQ194" i="7" s="1"/>
  <c r="B193" i="7"/>
  <c r="BQ193" i="7" s="1"/>
  <c r="B189" i="7"/>
  <c r="B188" i="7"/>
  <c r="B187" i="7"/>
  <c r="B186" i="7"/>
  <c r="W183" i="7"/>
  <c r="V183" i="7"/>
  <c r="U183" i="7"/>
  <c r="E183" i="7"/>
  <c r="D183" i="7"/>
  <c r="C183" i="7" s="1"/>
  <c r="W182" i="7"/>
  <c r="V182" i="7"/>
  <c r="N182" i="7"/>
  <c r="M182" i="7"/>
  <c r="L182" i="7" s="1"/>
  <c r="E182" i="7"/>
  <c r="C182" i="7" s="1"/>
  <c r="D182" i="7"/>
  <c r="W181" i="7"/>
  <c r="V181" i="7"/>
  <c r="U181" i="7" s="1"/>
  <c r="E181" i="7"/>
  <c r="D181" i="7"/>
  <c r="W180" i="7"/>
  <c r="V180" i="7"/>
  <c r="U180" i="7" s="1"/>
  <c r="N180" i="7"/>
  <c r="M180" i="7"/>
  <c r="E180" i="7"/>
  <c r="D180" i="7"/>
  <c r="C180" i="7" s="1"/>
  <c r="W179" i="7"/>
  <c r="V179" i="7"/>
  <c r="E179" i="7"/>
  <c r="D179" i="7"/>
  <c r="C179" i="7" s="1"/>
  <c r="W178" i="7"/>
  <c r="U178" i="7" s="1"/>
  <c r="V178" i="7"/>
  <c r="N178" i="7"/>
  <c r="M178" i="7"/>
  <c r="L178" i="7" s="1"/>
  <c r="E178" i="7"/>
  <c r="D178" i="7"/>
  <c r="C178" i="7"/>
  <c r="W177" i="7"/>
  <c r="V177" i="7"/>
  <c r="U177" i="7" s="1"/>
  <c r="E177" i="7"/>
  <c r="D177" i="7"/>
  <c r="W176" i="7"/>
  <c r="V176" i="7"/>
  <c r="U176" i="7" s="1"/>
  <c r="N176" i="7"/>
  <c r="M176" i="7"/>
  <c r="L176" i="7"/>
  <c r="E176" i="7"/>
  <c r="D176" i="7"/>
  <c r="C176" i="7" s="1"/>
  <c r="B171" i="7"/>
  <c r="BU171" i="7" s="1"/>
  <c r="BO167" i="7"/>
  <c r="E167" i="7"/>
  <c r="C167" i="7" s="1"/>
  <c r="D167" i="7"/>
  <c r="E166" i="7"/>
  <c r="D166" i="7"/>
  <c r="E165" i="7"/>
  <c r="D165" i="7"/>
  <c r="C165" i="7"/>
  <c r="BO165" i="7" s="1"/>
  <c r="E164" i="7"/>
  <c r="D164" i="7"/>
  <c r="E163" i="7"/>
  <c r="D163" i="7"/>
  <c r="E162" i="7"/>
  <c r="D162" i="7"/>
  <c r="E161" i="7"/>
  <c r="D161" i="7"/>
  <c r="C161" i="7"/>
  <c r="BO161" i="7" s="1"/>
  <c r="E160" i="7"/>
  <c r="D160" i="7"/>
  <c r="E159" i="7"/>
  <c r="D159" i="7"/>
  <c r="E158" i="7"/>
  <c r="D158" i="7"/>
  <c r="C158" i="7"/>
  <c r="BU158" i="7" s="1"/>
  <c r="E157" i="7"/>
  <c r="C157" i="7" s="1"/>
  <c r="BO157" i="7" s="1"/>
  <c r="D157" i="7"/>
  <c r="E156" i="7"/>
  <c r="D156" i="7"/>
  <c r="C156" i="7"/>
  <c r="BU156" i="7" s="1"/>
  <c r="E155" i="7"/>
  <c r="D155" i="7"/>
  <c r="E154" i="7"/>
  <c r="D154" i="7"/>
  <c r="C154" i="7"/>
  <c r="BU154" i="7" s="1"/>
  <c r="BQ149" i="7"/>
  <c r="C149" i="7"/>
  <c r="C148" i="7"/>
  <c r="BQ148" i="7" s="1"/>
  <c r="C147" i="7"/>
  <c r="BQ147" i="7" s="1"/>
  <c r="BR146" i="7"/>
  <c r="BP146" i="7"/>
  <c r="C146" i="7"/>
  <c r="BW146" i="7" s="1"/>
  <c r="C145" i="7"/>
  <c r="BV145" i="7" s="1"/>
  <c r="C144" i="7"/>
  <c r="BQ144" i="7" s="1"/>
  <c r="C143" i="7"/>
  <c r="BW143" i="7" s="1"/>
  <c r="C142" i="7"/>
  <c r="BV142" i="7" s="1"/>
  <c r="BW141" i="7"/>
  <c r="C141" i="7"/>
  <c r="BQ141" i="7" s="1"/>
  <c r="D137" i="7"/>
  <c r="BV137" i="7" s="1"/>
  <c r="C137" i="7"/>
  <c r="B137" i="7"/>
  <c r="BO137" i="7" s="1"/>
  <c r="D136" i="7"/>
  <c r="BV136" i="7" s="1"/>
  <c r="C136" i="7"/>
  <c r="B136" i="7" s="1"/>
  <c r="D135" i="7"/>
  <c r="BV135" i="7" s="1"/>
  <c r="C135" i="7"/>
  <c r="B135" i="7"/>
  <c r="B124" i="7"/>
  <c r="B123" i="7"/>
  <c r="B122" i="7"/>
  <c r="R117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E117" i="7"/>
  <c r="D117" i="7"/>
  <c r="C117" i="7"/>
  <c r="B117" i="7"/>
  <c r="B116" i="7"/>
  <c r="B115" i="7"/>
  <c r="B114" i="7"/>
  <c r="B109" i="7"/>
  <c r="B108" i="7"/>
  <c r="B107" i="7"/>
  <c r="B105" i="7"/>
  <c r="B104" i="7"/>
  <c r="B103" i="7"/>
  <c r="B102" i="7"/>
  <c r="B101" i="7"/>
  <c r="E83" i="7"/>
  <c r="D83" i="7"/>
  <c r="C83" i="7" s="1"/>
  <c r="BY83" i="7" s="1"/>
  <c r="E82" i="7"/>
  <c r="BV82" i="7" s="1"/>
  <c r="D82" i="7"/>
  <c r="E81" i="7"/>
  <c r="BV81" i="7" s="1"/>
  <c r="D81" i="7"/>
  <c r="E80" i="7"/>
  <c r="BO80" i="7" s="1"/>
  <c r="D80" i="7"/>
  <c r="C80" i="7"/>
  <c r="BY80" i="7" s="1"/>
  <c r="AM75" i="7"/>
  <c r="AL75" i="7"/>
  <c r="AK75" i="7"/>
  <c r="AJ75" i="7"/>
  <c r="AI75" i="7"/>
  <c r="AH75" i="7"/>
  <c r="AG75" i="7"/>
  <c r="AF75" i="7"/>
  <c r="AE75" i="7"/>
  <c r="AD75" i="7"/>
  <c r="AC75" i="7"/>
  <c r="AB75" i="7"/>
  <c r="AA75" i="7"/>
  <c r="Z75" i="7"/>
  <c r="Y75" i="7"/>
  <c r="X75" i="7"/>
  <c r="W75" i="7"/>
  <c r="V75" i="7"/>
  <c r="U75" i="7"/>
  <c r="T75" i="7"/>
  <c r="S75" i="7"/>
  <c r="R75" i="7"/>
  <c r="Q75" i="7"/>
  <c r="P75" i="7"/>
  <c r="D75" i="7" s="1"/>
  <c r="O75" i="7"/>
  <c r="N75" i="7"/>
  <c r="M75" i="7"/>
  <c r="L75" i="7"/>
  <c r="K75" i="7"/>
  <c r="J75" i="7"/>
  <c r="I75" i="7"/>
  <c r="H75" i="7"/>
  <c r="G75" i="7"/>
  <c r="F75" i="7"/>
  <c r="E74" i="7"/>
  <c r="D74" i="7"/>
  <c r="C74" i="7"/>
  <c r="E73" i="7"/>
  <c r="D73" i="7"/>
  <c r="C73" i="7" s="1"/>
  <c r="BW64" i="7"/>
  <c r="BV64" i="7"/>
  <c r="BU64" i="7"/>
  <c r="BQ64" i="7"/>
  <c r="BP64" i="7"/>
  <c r="B64" i="7"/>
  <c r="BO64" i="7" s="1"/>
  <c r="Y64" i="7" s="1"/>
  <c r="BW63" i="7"/>
  <c r="BQ63" i="7"/>
  <c r="BP63" i="7"/>
  <c r="BO63" i="7"/>
  <c r="Y63" i="7" s="1"/>
  <c r="B63" i="7"/>
  <c r="BV63" i="7" s="1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BW61" i="7"/>
  <c r="BQ61" i="7"/>
  <c r="B61" i="7"/>
  <c r="BU61" i="7" s="1"/>
  <c r="BW60" i="7"/>
  <c r="BQ60" i="7"/>
  <c r="B60" i="7"/>
  <c r="BP60" i="7" s="1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O54" i="7"/>
  <c r="N54" i="7"/>
  <c r="D54" i="7"/>
  <c r="C54" i="7"/>
  <c r="B54" i="7"/>
  <c r="BU54" i="7" s="1"/>
  <c r="O53" i="7"/>
  <c r="N53" i="7"/>
  <c r="D53" i="7"/>
  <c r="C53" i="7"/>
  <c r="B53" i="7" s="1"/>
  <c r="BU53" i="7" s="1"/>
  <c r="D48" i="7"/>
  <c r="C48" i="7"/>
  <c r="B48" i="7" s="1"/>
  <c r="BW48" i="7" s="1"/>
  <c r="BY47" i="7"/>
  <c r="BU47" i="7"/>
  <c r="BP47" i="7"/>
  <c r="D47" i="7"/>
  <c r="C47" i="7"/>
  <c r="B47" i="7" s="1"/>
  <c r="BW47" i="7" s="1"/>
  <c r="D46" i="7"/>
  <c r="C46" i="7"/>
  <c r="B46" i="7" s="1"/>
  <c r="BW46" i="7" s="1"/>
  <c r="D45" i="7"/>
  <c r="C45" i="7"/>
  <c r="B45" i="7" s="1"/>
  <c r="BW45" i="7" s="1"/>
  <c r="D44" i="7"/>
  <c r="C44" i="7"/>
  <c r="B44" i="7" s="1"/>
  <c r="BW44" i="7" s="1"/>
  <c r="BY43" i="7"/>
  <c r="BU43" i="7"/>
  <c r="BP43" i="7"/>
  <c r="D43" i="7"/>
  <c r="C43" i="7"/>
  <c r="B43" i="7" s="1"/>
  <c r="BW43" i="7" s="1"/>
  <c r="D42" i="7"/>
  <c r="C42" i="7"/>
  <c r="B42" i="7" s="1"/>
  <c r="BW42" i="7" s="1"/>
  <c r="D41" i="7"/>
  <c r="C41" i="7"/>
  <c r="B41" i="7" s="1"/>
  <c r="BW41" i="7" s="1"/>
  <c r="D40" i="7"/>
  <c r="C40" i="7"/>
  <c r="B40" i="7" s="1"/>
  <c r="BW40" i="7" s="1"/>
  <c r="BY39" i="7"/>
  <c r="BU39" i="7"/>
  <c r="BP39" i="7"/>
  <c r="D39" i="7"/>
  <c r="C39" i="7"/>
  <c r="B39" i="7" s="1"/>
  <c r="BW39" i="7" s="1"/>
  <c r="D38" i="7"/>
  <c r="B38" i="7"/>
  <c r="BW38" i="7" s="1"/>
  <c r="D37" i="7"/>
  <c r="C37" i="7"/>
  <c r="B37" i="7"/>
  <c r="BV37" i="7" s="1"/>
  <c r="D36" i="7"/>
  <c r="C36" i="7"/>
  <c r="B36" i="7"/>
  <c r="BV36" i="7" s="1"/>
  <c r="BX35" i="7"/>
  <c r="D35" i="7"/>
  <c r="C35" i="7"/>
  <c r="B35" i="7"/>
  <c r="BV35" i="7" s="1"/>
  <c r="D34" i="7"/>
  <c r="C34" i="7"/>
  <c r="B34" i="7"/>
  <c r="BV34" i="7" s="1"/>
  <c r="D33" i="7"/>
  <c r="B33" i="7"/>
  <c r="D32" i="7"/>
  <c r="B32" i="7"/>
  <c r="BU32" i="7" s="1"/>
  <c r="D31" i="7"/>
  <c r="C31" i="7"/>
  <c r="D26" i="7"/>
  <c r="C26" i="7"/>
  <c r="B26" i="7" s="1"/>
  <c r="D25" i="7"/>
  <c r="C25" i="7"/>
  <c r="B25" i="7" s="1"/>
  <c r="D24" i="7"/>
  <c r="C24" i="7"/>
  <c r="D23" i="7"/>
  <c r="C23" i="7"/>
  <c r="B23" i="7" s="1"/>
  <c r="D22" i="7"/>
  <c r="B22" i="7" s="1"/>
  <c r="C22" i="7"/>
  <c r="D21" i="7"/>
  <c r="C21" i="7"/>
  <c r="B21" i="7" s="1"/>
  <c r="D20" i="7"/>
  <c r="B20" i="7" s="1"/>
  <c r="D19" i="7"/>
  <c r="B19" i="7"/>
  <c r="BU19" i="7" s="1"/>
  <c r="D18" i="7"/>
  <c r="C18" i="7"/>
  <c r="B18" i="7" s="1"/>
  <c r="D17" i="7"/>
  <c r="C17" i="7"/>
  <c r="B17" i="7" s="1"/>
  <c r="BS17" i="7" s="1"/>
  <c r="D16" i="7"/>
  <c r="C16" i="7"/>
  <c r="B16" i="7" s="1"/>
  <c r="D15" i="7"/>
  <c r="C15" i="7"/>
  <c r="D14" i="7"/>
  <c r="C14" i="7"/>
  <c r="D13" i="7"/>
  <c r="B13" i="7" s="1"/>
  <c r="C13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A5" i="7"/>
  <c r="A4" i="7"/>
  <c r="A3" i="7"/>
  <c r="A2" i="7"/>
  <c r="BO178" i="8" l="1"/>
  <c r="BU178" i="8"/>
  <c r="BP178" i="8"/>
  <c r="BV178" i="8"/>
  <c r="BR136" i="7"/>
  <c r="BO136" i="7"/>
  <c r="AP167" i="8"/>
  <c r="BO144" i="7"/>
  <c r="BP44" i="7"/>
  <c r="BP136" i="7"/>
  <c r="BO36" i="7"/>
  <c r="BV144" i="7"/>
  <c r="U179" i="7"/>
  <c r="B179" i="7" s="1"/>
  <c r="BO179" i="7" s="1"/>
  <c r="BP137" i="7"/>
  <c r="BV159" i="8"/>
  <c r="C163" i="7"/>
  <c r="BU163" i="7" s="1"/>
  <c r="BO37" i="7"/>
  <c r="BP41" i="7"/>
  <c r="BP45" i="7"/>
  <c r="BS80" i="7"/>
  <c r="BW145" i="7"/>
  <c r="BV198" i="7"/>
  <c r="BP180" i="8"/>
  <c r="AT38" i="8"/>
  <c r="BU166" i="8"/>
  <c r="BS37" i="7"/>
  <c r="BU41" i="7"/>
  <c r="BU45" i="7"/>
  <c r="M53" i="7"/>
  <c r="BV80" i="7"/>
  <c r="C164" i="7"/>
  <c r="BP164" i="7" s="1"/>
  <c r="C177" i="7"/>
  <c r="B177" i="7" s="1"/>
  <c r="BU177" i="7" s="1"/>
  <c r="L180" i="7"/>
  <c r="BU180" i="8"/>
  <c r="BO166" i="8"/>
  <c r="AP166" i="8" s="1"/>
  <c r="BR15" i="8"/>
  <c r="AT15" i="8" s="1"/>
  <c r="BS15" i="8"/>
  <c r="C160" i="7"/>
  <c r="BO160" i="7" s="1"/>
  <c r="BP40" i="7"/>
  <c r="C162" i="7"/>
  <c r="BX37" i="7"/>
  <c r="BX34" i="7"/>
  <c r="BO163" i="8"/>
  <c r="B31" i="7"/>
  <c r="BU144" i="7"/>
  <c r="BY40" i="7"/>
  <c r="BO53" i="7"/>
  <c r="C12" i="7"/>
  <c r="BP42" i="7"/>
  <c r="BQ142" i="7"/>
  <c r="C181" i="7"/>
  <c r="B181" i="7" s="1"/>
  <c r="BV193" i="7"/>
  <c r="I195" i="8"/>
  <c r="BP164" i="8"/>
  <c r="AP164" i="8" s="1"/>
  <c r="BU163" i="8"/>
  <c r="BS36" i="7"/>
  <c r="BP48" i="7"/>
  <c r="BU167" i="8"/>
  <c r="BU24" i="8"/>
  <c r="BV24" i="8"/>
  <c r="BO24" i="8"/>
  <c r="BP167" i="8"/>
  <c r="BU159" i="8"/>
  <c r="BV197" i="7"/>
  <c r="BV167" i="8"/>
  <c r="BP159" i="8"/>
  <c r="AP159" i="8" s="1"/>
  <c r="BO198" i="7"/>
  <c r="I198" i="7" s="1"/>
  <c r="BV180" i="8"/>
  <c r="BO34" i="7"/>
  <c r="BS34" i="7"/>
  <c r="BV166" i="8"/>
  <c r="B178" i="7"/>
  <c r="BO178" i="7" s="1"/>
  <c r="BP46" i="7"/>
  <c r="BU63" i="7"/>
  <c r="B15" i="7"/>
  <c r="BS15" i="7" s="1"/>
  <c r="B24" i="7"/>
  <c r="BQ24" i="7" s="1"/>
  <c r="BU38" i="7"/>
  <c r="BU42" i="7"/>
  <c r="BU46" i="7"/>
  <c r="BP135" i="7"/>
  <c r="BW142" i="7"/>
  <c r="AT19" i="8"/>
  <c r="BV164" i="8"/>
  <c r="AT36" i="8"/>
  <c r="BP163" i="8"/>
  <c r="BX18" i="8"/>
  <c r="BO60" i="7"/>
  <c r="Y60" i="7"/>
  <c r="BP144" i="7"/>
  <c r="L144" i="7" s="1"/>
  <c r="U182" i="7"/>
  <c r="B182" i="7" s="1"/>
  <c r="BV196" i="7"/>
  <c r="BU48" i="7"/>
  <c r="BO197" i="7"/>
  <c r="BY44" i="7"/>
  <c r="BQ80" i="7"/>
  <c r="BQ145" i="7"/>
  <c r="BY41" i="7"/>
  <c r="E75" i="7"/>
  <c r="C75" i="7" s="1"/>
  <c r="B180" i="7"/>
  <c r="BP180" i="7" s="1"/>
  <c r="BU164" i="8"/>
  <c r="BY38" i="7"/>
  <c r="BY42" i="7"/>
  <c r="BY46" i="7"/>
  <c r="C166" i="7"/>
  <c r="BU166" i="7" s="1"/>
  <c r="BO194" i="7"/>
  <c r="BU162" i="8"/>
  <c r="BP24" i="8"/>
  <c r="AT24" i="8" s="1"/>
  <c r="AT17" i="8"/>
  <c r="BO18" i="8"/>
  <c r="BU44" i="7"/>
  <c r="BY48" i="7"/>
  <c r="AP155" i="8"/>
  <c r="AT37" i="8"/>
  <c r="C81" i="7"/>
  <c r="BR81" i="7" s="1"/>
  <c r="BP142" i="7"/>
  <c r="BV146" i="7"/>
  <c r="BO35" i="7"/>
  <c r="BQ143" i="7"/>
  <c r="C159" i="7"/>
  <c r="BO159" i="7" s="1"/>
  <c r="BV194" i="7"/>
  <c r="AF179" i="8"/>
  <c r="BO162" i="8"/>
  <c r="AP162" i="8" s="1"/>
  <c r="BW24" i="8"/>
  <c r="BU18" i="8"/>
  <c r="BV60" i="7"/>
  <c r="BO196" i="7"/>
  <c r="BW144" i="7"/>
  <c r="BX36" i="7"/>
  <c r="BU40" i="7"/>
  <c r="C155" i="7"/>
  <c r="BO155" i="7" s="1"/>
  <c r="BP145" i="7"/>
  <c r="AT44" i="8"/>
  <c r="BY45" i="7"/>
  <c r="BW80" i="7"/>
  <c r="B181" i="8"/>
  <c r="BO193" i="7"/>
  <c r="BP38" i="7"/>
  <c r="BP81" i="7"/>
  <c r="BS35" i="7"/>
  <c r="BQ24" i="8"/>
  <c r="BP18" i="8"/>
  <c r="AO83" i="8"/>
  <c r="AT26" i="8"/>
  <c r="BW81" i="8"/>
  <c r="BR81" i="8"/>
  <c r="BX81" i="8"/>
  <c r="BQ81" i="8"/>
  <c r="BS81" i="8"/>
  <c r="AO81" i="8" s="1"/>
  <c r="BY81" i="8"/>
  <c r="AT45" i="8"/>
  <c r="AS137" i="8"/>
  <c r="BW14" i="8"/>
  <c r="BR14" i="8"/>
  <c r="BV14" i="8"/>
  <c r="BP14" i="8"/>
  <c r="BU14" i="8"/>
  <c r="BO14" i="8"/>
  <c r="BX14" i="8"/>
  <c r="BS14" i="8"/>
  <c r="BQ14" i="8"/>
  <c r="BY14" i="8"/>
  <c r="AO80" i="8"/>
  <c r="BP182" i="8"/>
  <c r="BV182" i="8"/>
  <c r="BO182" i="8"/>
  <c r="BU182" i="8"/>
  <c r="L147" i="8"/>
  <c r="V171" i="8"/>
  <c r="AP156" i="8"/>
  <c r="AF180" i="8"/>
  <c r="AT31" i="8"/>
  <c r="B12" i="8"/>
  <c r="AP163" i="8"/>
  <c r="AT42" i="8"/>
  <c r="AT33" i="8"/>
  <c r="AT41" i="8"/>
  <c r="L149" i="8"/>
  <c r="BP183" i="8"/>
  <c r="BV183" i="8"/>
  <c r="BO183" i="8"/>
  <c r="AF183" i="8" s="1"/>
  <c r="BU183" i="8"/>
  <c r="L146" i="8"/>
  <c r="BY82" i="8"/>
  <c r="BX82" i="8"/>
  <c r="BR82" i="8"/>
  <c r="BW82" i="8"/>
  <c r="BS82" i="8"/>
  <c r="BQ82" i="8"/>
  <c r="AO82" i="8" s="1"/>
  <c r="BU176" i="8"/>
  <c r="BO176" i="8"/>
  <c r="BV176" i="8"/>
  <c r="BP176" i="8"/>
  <c r="AT43" i="8"/>
  <c r="AD53" i="8"/>
  <c r="AT47" i="8"/>
  <c r="AT46" i="8"/>
  <c r="AT40" i="8"/>
  <c r="AT32" i="8"/>
  <c r="BX25" i="8"/>
  <c r="BR25" i="8"/>
  <c r="BW25" i="8"/>
  <c r="BP25" i="8"/>
  <c r="BV25" i="8"/>
  <c r="BO25" i="8"/>
  <c r="BU25" i="8"/>
  <c r="BQ25" i="8"/>
  <c r="AT13" i="8"/>
  <c r="AT20" i="8"/>
  <c r="AP160" i="8"/>
  <c r="AD54" i="8"/>
  <c r="AT22" i="8"/>
  <c r="AT21" i="8"/>
  <c r="AT18" i="8"/>
  <c r="BY15" i="7"/>
  <c r="BU15" i="7"/>
  <c r="BP15" i="7"/>
  <c r="BX21" i="7"/>
  <c r="BR21" i="7"/>
  <c r="BU21" i="7"/>
  <c r="BQ21" i="7"/>
  <c r="BW21" i="7"/>
  <c r="BP21" i="7"/>
  <c r="BV21" i="7"/>
  <c r="BO21" i="7"/>
  <c r="BR24" i="7"/>
  <c r="BV24" i="7"/>
  <c r="BO24" i="7"/>
  <c r="BU24" i="7"/>
  <c r="BW16" i="7"/>
  <c r="BR16" i="7"/>
  <c r="BV16" i="7"/>
  <c r="BP16" i="7"/>
  <c r="BU16" i="7"/>
  <c r="BY16" i="7"/>
  <c r="BS16" i="7"/>
  <c r="BX16" i="7"/>
  <c r="BQ16" i="7"/>
  <c r="BO16" i="7"/>
  <c r="BX23" i="7"/>
  <c r="BR23" i="7"/>
  <c r="BW23" i="7"/>
  <c r="BP23" i="7"/>
  <c r="BU23" i="7"/>
  <c r="BQ23" i="7"/>
  <c r="BV23" i="7"/>
  <c r="BO23" i="7"/>
  <c r="BX25" i="7"/>
  <c r="BR25" i="7"/>
  <c r="BU25" i="7"/>
  <c r="BQ25" i="7"/>
  <c r="BW25" i="7"/>
  <c r="BP25" i="7"/>
  <c r="BV25" i="7"/>
  <c r="BO25" i="7"/>
  <c r="BU160" i="7"/>
  <c r="BV166" i="7"/>
  <c r="BP166" i="7"/>
  <c r="BO166" i="7"/>
  <c r="AP166" i="7" s="1"/>
  <c r="BW18" i="7"/>
  <c r="BR18" i="7"/>
  <c r="BY18" i="7"/>
  <c r="BS18" i="7"/>
  <c r="BQ18" i="7"/>
  <c r="BV18" i="7"/>
  <c r="BP18" i="7"/>
  <c r="BU18" i="7"/>
  <c r="BO18" i="7"/>
  <c r="BX18" i="7"/>
  <c r="BW81" i="7"/>
  <c r="BQ81" i="7"/>
  <c r="BY81" i="7"/>
  <c r="BS81" i="7"/>
  <c r="BX20" i="7"/>
  <c r="BR20" i="7"/>
  <c r="BV20" i="7"/>
  <c r="BO20" i="7"/>
  <c r="BU20" i="7"/>
  <c r="BQ20" i="7"/>
  <c r="BW20" i="7"/>
  <c r="BP20" i="7"/>
  <c r="BY31" i="7"/>
  <c r="BU31" i="7"/>
  <c r="BP31" i="7"/>
  <c r="BX31" i="7"/>
  <c r="BR31" i="7"/>
  <c r="BW31" i="7"/>
  <c r="BV31" i="7"/>
  <c r="BO31" i="7"/>
  <c r="BS31" i="7"/>
  <c r="BQ31" i="7"/>
  <c r="BV162" i="7"/>
  <c r="BP162" i="7"/>
  <c r="BO162" i="7"/>
  <c r="AP162" i="7" s="1"/>
  <c r="BU162" i="7"/>
  <c r="BV164" i="7"/>
  <c r="BV177" i="7"/>
  <c r="BY13" i="7"/>
  <c r="BU13" i="7"/>
  <c r="BP13" i="7"/>
  <c r="BV13" i="7"/>
  <c r="BX22" i="7"/>
  <c r="BR22" i="7"/>
  <c r="BW22" i="7"/>
  <c r="BW26" i="7"/>
  <c r="BR26" i="7"/>
  <c r="BY33" i="7"/>
  <c r="BW33" i="7"/>
  <c r="BR33" i="7"/>
  <c r="BQ33" i="7"/>
  <c r="BX33" i="7"/>
  <c r="D12" i="7"/>
  <c r="BR13" i="7"/>
  <c r="BX13" i="7"/>
  <c r="BR17" i="7"/>
  <c r="BX17" i="7"/>
  <c r="BW19" i="7"/>
  <c r="BQ19" i="7"/>
  <c r="BP19" i="7"/>
  <c r="BX19" i="7"/>
  <c r="BU22" i="7"/>
  <c r="BS26" i="7"/>
  <c r="BY26" i="7"/>
  <c r="BX32" i="7"/>
  <c r="BS32" i="7"/>
  <c r="BO32" i="7"/>
  <c r="BQ32" i="7"/>
  <c r="BW32" i="7"/>
  <c r="BO33" i="7"/>
  <c r="BU33" i="7"/>
  <c r="BU83" i="7"/>
  <c r="BO83" i="7"/>
  <c r="BW135" i="7"/>
  <c r="BQ135" i="7"/>
  <c r="BX135" i="7"/>
  <c r="BU135" i="7"/>
  <c r="B183" i="7"/>
  <c r="BS13" i="7"/>
  <c r="B14" i="7"/>
  <c r="BR19" i="7"/>
  <c r="BO22" i="7"/>
  <c r="BV22" i="7"/>
  <c r="BO26" i="7"/>
  <c r="BU26" i="7"/>
  <c r="BR32" i="7"/>
  <c r="BY32" i="7"/>
  <c r="BP33" i="7"/>
  <c r="BV33" i="7"/>
  <c r="B59" i="7"/>
  <c r="BP83" i="7"/>
  <c r="BR135" i="7"/>
  <c r="BP141" i="7"/>
  <c r="L141" i="7" s="1"/>
  <c r="BV141" i="7"/>
  <c r="BP143" i="7"/>
  <c r="BV143" i="7"/>
  <c r="BW147" i="7"/>
  <c r="BP147" i="7"/>
  <c r="BU147" i="7"/>
  <c r="BV147" i="7"/>
  <c r="BO147" i="7"/>
  <c r="BW149" i="7"/>
  <c r="BP149" i="7"/>
  <c r="BU149" i="7"/>
  <c r="BV149" i="7"/>
  <c r="BO149" i="7"/>
  <c r="BV167" i="7"/>
  <c r="BP167" i="7"/>
  <c r="AP167" i="7" s="1"/>
  <c r="BU167" i="7"/>
  <c r="B176" i="7"/>
  <c r="BO13" i="7"/>
  <c r="BY17" i="7"/>
  <c r="BU17" i="7"/>
  <c r="BP17" i="7"/>
  <c r="BO17" i="7"/>
  <c r="BV17" i="7"/>
  <c r="BP22" i="7"/>
  <c r="BP26" i="7"/>
  <c r="BV26" i="7"/>
  <c r="BV54" i="7"/>
  <c r="BO54" i="7"/>
  <c r="BQ54" i="7"/>
  <c r="BW54" i="7"/>
  <c r="BP61" i="7"/>
  <c r="BV61" i="7"/>
  <c r="BW83" i="7"/>
  <c r="BR83" i="7"/>
  <c r="BX83" i="7"/>
  <c r="BQ83" i="7"/>
  <c r="BS83" i="7"/>
  <c r="BW137" i="7"/>
  <c r="BQ137" i="7"/>
  <c r="BX137" i="7"/>
  <c r="BU137" i="7"/>
  <c r="BV156" i="7"/>
  <c r="BP156" i="7"/>
  <c r="BO156" i="7"/>
  <c r="AP156" i="7" s="1"/>
  <c r="BV158" i="7"/>
  <c r="BP158" i="7"/>
  <c r="BO158" i="7"/>
  <c r="BV163" i="7"/>
  <c r="BP163" i="7"/>
  <c r="BQ13" i="7"/>
  <c r="BW13" i="7"/>
  <c r="BQ17" i="7"/>
  <c r="BW17" i="7"/>
  <c r="BO19" i="7"/>
  <c r="BV19" i="7"/>
  <c r="BQ22" i="7"/>
  <c r="BQ26" i="7"/>
  <c r="BX26" i="7"/>
  <c r="BP32" i="7"/>
  <c r="BV32" i="7"/>
  <c r="BS33" i="7"/>
  <c r="BW34" i="7"/>
  <c r="BR34" i="7"/>
  <c r="BY34" i="7"/>
  <c r="BU34" i="7"/>
  <c r="BP34" i="7"/>
  <c r="BQ34" i="7"/>
  <c r="AT34" i="7" s="1"/>
  <c r="BY35" i="7"/>
  <c r="BU35" i="7"/>
  <c r="BP35" i="7"/>
  <c r="BW35" i="7"/>
  <c r="BR35" i="7"/>
  <c r="BQ35" i="7"/>
  <c r="BW36" i="7"/>
  <c r="BR36" i="7"/>
  <c r="BY36" i="7"/>
  <c r="BU36" i="7"/>
  <c r="BP36" i="7"/>
  <c r="BQ36" i="7"/>
  <c r="BY37" i="7"/>
  <c r="BU37" i="7"/>
  <c r="BP37" i="7"/>
  <c r="BW37" i="7"/>
  <c r="BR37" i="7"/>
  <c r="BQ37" i="7"/>
  <c r="BX38" i="7"/>
  <c r="BS38" i="7"/>
  <c r="BO38" i="7"/>
  <c r="BV38" i="7"/>
  <c r="BQ38" i="7"/>
  <c r="BR38" i="7"/>
  <c r="BV39" i="7"/>
  <c r="BQ39" i="7"/>
  <c r="BX39" i="7"/>
  <c r="BS39" i="7"/>
  <c r="BO39" i="7"/>
  <c r="BR39" i="7"/>
  <c r="BX40" i="7"/>
  <c r="BS40" i="7"/>
  <c r="BO40" i="7"/>
  <c r="BV40" i="7"/>
  <c r="BQ40" i="7"/>
  <c r="BR40" i="7"/>
  <c r="BV41" i="7"/>
  <c r="BQ41" i="7"/>
  <c r="BX41" i="7"/>
  <c r="BS41" i="7"/>
  <c r="BO41" i="7"/>
  <c r="BR41" i="7"/>
  <c r="BX42" i="7"/>
  <c r="BS42" i="7"/>
  <c r="BO42" i="7"/>
  <c r="BV42" i="7"/>
  <c r="BQ42" i="7"/>
  <c r="BR42" i="7"/>
  <c r="BV43" i="7"/>
  <c r="BQ43" i="7"/>
  <c r="BX43" i="7"/>
  <c r="BS43" i="7"/>
  <c r="BO43" i="7"/>
  <c r="BR43" i="7"/>
  <c r="BX44" i="7"/>
  <c r="BS44" i="7"/>
  <c r="BO44" i="7"/>
  <c r="BV44" i="7"/>
  <c r="BQ44" i="7"/>
  <c r="BR44" i="7"/>
  <c r="BV45" i="7"/>
  <c r="BQ45" i="7"/>
  <c r="BX45" i="7"/>
  <c r="BS45" i="7"/>
  <c r="BO45" i="7"/>
  <c r="BR45" i="7"/>
  <c r="BX46" i="7"/>
  <c r="BS46" i="7"/>
  <c r="BO46" i="7"/>
  <c r="BV46" i="7"/>
  <c r="BQ46" i="7"/>
  <c r="BR46" i="7"/>
  <c r="BV47" i="7"/>
  <c r="BQ47" i="7"/>
  <c r="BX47" i="7"/>
  <c r="BS47" i="7"/>
  <c r="BO47" i="7"/>
  <c r="BR47" i="7"/>
  <c r="BX48" i="7"/>
  <c r="BS48" i="7"/>
  <c r="BO48" i="7"/>
  <c r="BV48" i="7"/>
  <c r="BQ48" i="7"/>
  <c r="BR48" i="7"/>
  <c r="BW53" i="7"/>
  <c r="BP53" i="7"/>
  <c r="AD53" i="7" s="1"/>
  <c r="BV53" i="7"/>
  <c r="BQ53" i="7"/>
  <c r="BP54" i="7"/>
  <c r="BO61" i="7"/>
  <c r="Y61" i="7" s="1"/>
  <c r="BU81" i="7"/>
  <c r="BO81" i="7"/>
  <c r="BV83" i="7"/>
  <c r="BO135" i="7"/>
  <c r="AS135" i="7" s="1"/>
  <c r="BW136" i="7"/>
  <c r="BQ136" i="7"/>
  <c r="AS136" i="7" s="1"/>
  <c r="BU136" i="7"/>
  <c r="BX136" i="7"/>
  <c r="BR137" i="7"/>
  <c r="AS137" i="7" s="1"/>
  <c r="BW148" i="7"/>
  <c r="BP148" i="7"/>
  <c r="BU148" i="7"/>
  <c r="BV148" i="7"/>
  <c r="BO148" i="7"/>
  <c r="BV154" i="7"/>
  <c r="BP154" i="7"/>
  <c r="BO154" i="7"/>
  <c r="BP171" i="7"/>
  <c r="BV171" i="7"/>
  <c r="BO171" i="7"/>
  <c r="BV178" i="7"/>
  <c r="BP178" i="7"/>
  <c r="AF178" i="7" s="1"/>
  <c r="BU178" i="7"/>
  <c r="BV179" i="7"/>
  <c r="BP179" i="7"/>
  <c r="AF179" i="7" s="1"/>
  <c r="BU179" i="7"/>
  <c r="BU60" i="7"/>
  <c r="BU80" i="7"/>
  <c r="BP80" i="7"/>
  <c r="BR80" i="7"/>
  <c r="BX80" i="7"/>
  <c r="C82" i="7"/>
  <c r="BO82" i="7"/>
  <c r="M54" i="7"/>
  <c r="BU82" i="7"/>
  <c r="BP82" i="7"/>
  <c r="BV157" i="7"/>
  <c r="BP157" i="7"/>
  <c r="AP157" i="7" s="1"/>
  <c r="BU157" i="7"/>
  <c r="BV161" i="7"/>
  <c r="BP161" i="7"/>
  <c r="AP161" i="7" s="1"/>
  <c r="BU161" i="7"/>
  <c r="BV165" i="7"/>
  <c r="BP165" i="7"/>
  <c r="AP165" i="7" s="1"/>
  <c r="BU165" i="7"/>
  <c r="BU193" i="7"/>
  <c r="BW193" i="7"/>
  <c r="BP193" i="7"/>
  <c r="BU194" i="7"/>
  <c r="BW194" i="7"/>
  <c r="BP194" i="7"/>
  <c r="I194" i="7" s="1"/>
  <c r="BU195" i="7"/>
  <c r="BW195" i="7"/>
  <c r="BP195" i="7"/>
  <c r="I195" i="7" s="1"/>
  <c r="BU196" i="7"/>
  <c r="BW196" i="7"/>
  <c r="BP196" i="7"/>
  <c r="I196" i="7" s="1"/>
  <c r="BU197" i="7"/>
  <c r="BW197" i="7"/>
  <c r="BP197" i="7"/>
  <c r="I197" i="7" s="1"/>
  <c r="BU198" i="7"/>
  <c r="BW198" i="7"/>
  <c r="BP198" i="7"/>
  <c r="BO146" i="7"/>
  <c r="L146" i="7" s="1"/>
  <c r="BU146" i="7"/>
  <c r="BQ146" i="7"/>
  <c r="B219" i="6"/>
  <c r="B218" i="6"/>
  <c r="B217" i="6"/>
  <c r="C213" i="6"/>
  <c r="C212" i="6"/>
  <c r="C211" i="6"/>
  <c r="C210" i="6"/>
  <c r="B206" i="6"/>
  <c r="B205" i="6"/>
  <c r="B204" i="6"/>
  <c r="B203" i="6"/>
  <c r="B202" i="6"/>
  <c r="B198" i="6"/>
  <c r="BU198" i="6" s="1"/>
  <c r="BW197" i="6"/>
  <c r="BV197" i="6"/>
  <c r="BP197" i="6"/>
  <c r="B197" i="6"/>
  <c r="BU197" i="6" s="1"/>
  <c r="B196" i="6"/>
  <c r="BU196" i="6" s="1"/>
  <c r="BW195" i="6"/>
  <c r="BV195" i="6"/>
  <c r="BP195" i="6"/>
  <c r="BO195" i="6"/>
  <c r="B195" i="6"/>
  <c r="BU195" i="6" s="1"/>
  <c r="B194" i="6"/>
  <c r="BU194" i="6" s="1"/>
  <c r="BW193" i="6"/>
  <c r="BV193" i="6"/>
  <c r="BP193" i="6"/>
  <c r="B193" i="6"/>
  <c r="BU193" i="6" s="1"/>
  <c r="B189" i="6"/>
  <c r="B188" i="6"/>
  <c r="B187" i="6"/>
  <c r="B186" i="6"/>
  <c r="W183" i="6"/>
  <c r="V183" i="6"/>
  <c r="E183" i="6"/>
  <c r="D183" i="6"/>
  <c r="C183" i="6" s="1"/>
  <c r="W182" i="6"/>
  <c r="U182" i="6" s="1"/>
  <c r="V182" i="6"/>
  <c r="N182" i="6"/>
  <c r="M182" i="6"/>
  <c r="E182" i="6"/>
  <c r="D182" i="6"/>
  <c r="C182" i="6"/>
  <c r="W181" i="6"/>
  <c r="V181" i="6"/>
  <c r="U181" i="6" s="1"/>
  <c r="E181" i="6"/>
  <c r="C181" i="6" s="1"/>
  <c r="D181" i="6"/>
  <c r="W180" i="6"/>
  <c r="V180" i="6"/>
  <c r="U180" i="6" s="1"/>
  <c r="N180" i="6"/>
  <c r="M180" i="6"/>
  <c r="L180" i="6"/>
  <c r="E180" i="6"/>
  <c r="D180" i="6"/>
  <c r="C180" i="6"/>
  <c r="W179" i="6"/>
  <c r="V179" i="6"/>
  <c r="U179" i="6"/>
  <c r="E179" i="6"/>
  <c r="D179" i="6"/>
  <c r="C179" i="6"/>
  <c r="B179" i="6"/>
  <c r="BO179" i="6" s="1"/>
  <c r="W178" i="6"/>
  <c r="U178" i="6" s="1"/>
  <c r="V178" i="6"/>
  <c r="N178" i="6"/>
  <c r="M178" i="6"/>
  <c r="L178" i="6"/>
  <c r="E178" i="6"/>
  <c r="D178" i="6"/>
  <c r="W177" i="6"/>
  <c r="V177" i="6"/>
  <c r="U177" i="6"/>
  <c r="E177" i="6"/>
  <c r="C177" i="6" s="1"/>
  <c r="B177" i="6" s="1"/>
  <c r="D177" i="6"/>
  <c r="W176" i="6"/>
  <c r="V176" i="6"/>
  <c r="U176" i="6"/>
  <c r="N176" i="6"/>
  <c r="M176" i="6"/>
  <c r="E176" i="6"/>
  <c r="D176" i="6"/>
  <c r="BU171" i="6"/>
  <c r="B171" i="6"/>
  <c r="BV171" i="6" s="1"/>
  <c r="E167" i="6"/>
  <c r="D167" i="6"/>
  <c r="C167" i="6"/>
  <c r="BO167" i="6" s="1"/>
  <c r="E166" i="6"/>
  <c r="D166" i="6"/>
  <c r="C166" i="6"/>
  <c r="BO166" i="6" s="1"/>
  <c r="E165" i="6"/>
  <c r="D165" i="6"/>
  <c r="C165" i="6" s="1"/>
  <c r="E164" i="6"/>
  <c r="D164" i="6"/>
  <c r="C164" i="6" s="1"/>
  <c r="E163" i="6"/>
  <c r="D163" i="6"/>
  <c r="C163" i="6"/>
  <c r="BO163" i="6" s="1"/>
  <c r="E162" i="6"/>
  <c r="C162" i="6" s="1"/>
  <c r="D162" i="6"/>
  <c r="E161" i="6"/>
  <c r="D161" i="6"/>
  <c r="C161" i="6"/>
  <c r="E160" i="6"/>
  <c r="D160" i="6"/>
  <c r="C160" i="6" s="1"/>
  <c r="E159" i="6"/>
  <c r="D159" i="6"/>
  <c r="C159" i="6"/>
  <c r="BO159" i="6" s="1"/>
  <c r="E158" i="6"/>
  <c r="D158" i="6"/>
  <c r="C158" i="6"/>
  <c r="BO158" i="6" s="1"/>
  <c r="E157" i="6"/>
  <c r="D157" i="6"/>
  <c r="C157" i="6"/>
  <c r="BP157" i="6" s="1"/>
  <c r="E156" i="6"/>
  <c r="D156" i="6"/>
  <c r="E155" i="6"/>
  <c r="D155" i="6"/>
  <c r="C155" i="6"/>
  <c r="BO155" i="6" s="1"/>
  <c r="E154" i="6"/>
  <c r="D154" i="6"/>
  <c r="C149" i="6"/>
  <c r="BQ149" i="6" s="1"/>
  <c r="BV148" i="6"/>
  <c r="BQ148" i="6"/>
  <c r="C148" i="6"/>
  <c r="BO148" i="6" s="1"/>
  <c r="C147" i="6"/>
  <c r="BV146" i="6"/>
  <c r="BU146" i="6"/>
  <c r="BR146" i="6"/>
  <c r="BP146" i="6"/>
  <c r="BO146" i="6"/>
  <c r="C146" i="6"/>
  <c r="BW146" i="6" s="1"/>
  <c r="BV145" i="6"/>
  <c r="C145" i="6"/>
  <c r="BW145" i="6" s="1"/>
  <c r="C144" i="6"/>
  <c r="BW144" i="6" s="1"/>
  <c r="C143" i="6"/>
  <c r="BV143" i="6" s="1"/>
  <c r="C142" i="6"/>
  <c r="BW142" i="6" s="1"/>
  <c r="C141" i="6"/>
  <c r="BV141" i="6" s="1"/>
  <c r="BV137" i="6"/>
  <c r="D137" i="6"/>
  <c r="BP137" i="6" s="1"/>
  <c r="C137" i="6"/>
  <c r="BP136" i="6"/>
  <c r="D136" i="6"/>
  <c r="BV136" i="6" s="1"/>
  <c r="C136" i="6"/>
  <c r="B136" i="6" s="1"/>
  <c r="BR136" i="6" s="1"/>
  <c r="D135" i="6"/>
  <c r="BV135" i="6" s="1"/>
  <c r="C135" i="6"/>
  <c r="B135" i="6" s="1"/>
  <c r="B124" i="6"/>
  <c r="B123" i="6"/>
  <c r="B122" i="6"/>
  <c r="R117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E117" i="6"/>
  <c r="D117" i="6"/>
  <c r="C117" i="6"/>
  <c r="B117" i="6" s="1"/>
  <c r="B116" i="6"/>
  <c r="B115" i="6"/>
  <c r="B114" i="6"/>
  <c r="B109" i="6"/>
  <c r="B108" i="6"/>
  <c r="B107" i="6"/>
  <c r="B105" i="6"/>
  <c r="B104" i="6"/>
  <c r="B103" i="6"/>
  <c r="B102" i="6"/>
  <c r="B101" i="6"/>
  <c r="E83" i="6"/>
  <c r="BV83" i="6" s="1"/>
  <c r="D83" i="6"/>
  <c r="C83" i="6" s="1"/>
  <c r="BQ83" i="6" s="1"/>
  <c r="E82" i="6"/>
  <c r="BU82" i="6" s="1"/>
  <c r="D82" i="6"/>
  <c r="C82" i="6"/>
  <c r="BX82" i="6" s="1"/>
  <c r="E81" i="6"/>
  <c r="BO81" i="6" s="1"/>
  <c r="D81" i="6"/>
  <c r="C81" i="6" s="1"/>
  <c r="BQ81" i="6" s="1"/>
  <c r="E80" i="6"/>
  <c r="BU80" i="6" s="1"/>
  <c r="D80" i="6"/>
  <c r="C80" i="6"/>
  <c r="AM75" i="6"/>
  <c r="AL75" i="6"/>
  <c r="AK75" i="6"/>
  <c r="AJ75" i="6"/>
  <c r="AI75" i="6"/>
  <c r="AH75" i="6"/>
  <c r="AG75" i="6"/>
  <c r="AF75" i="6"/>
  <c r="AE75" i="6"/>
  <c r="AD75" i="6"/>
  <c r="AC75" i="6"/>
  <c r="AB75" i="6"/>
  <c r="AA75" i="6"/>
  <c r="Z75" i="6"/>
  <c r="Y75" i="6"/>
  <c r="X75" i="6"/>
  <c r="W75" i="6"/>
  <c r="V75" i="6"/>
  <c r="U75" i="6"/>
  <c r="T75" i="6"/>
  <c r="S75" i="6"/>
  <c r="R75" i="6"/>
  <c r="Q75" i="6"/>
  <c r="P75" i="6"/>
  <c r="O75" i="6"/>
  <c r="N75" i="6"/>
  <c r="M75" i="6"/>
  <c r="L75" i="6"/>
  <c r="K75" i="6"/>
  <c r="J75" i="6"/>
  <c r="I75" i="6"/>
  <c r="H75" i="6"/>
  <c r="G75" i="6"/>
  <c r="F75" i="6"/>
  <c r="E74" i="6"/>
  <c r="D74" i="6"/>
  <c r="C74" i="6"/>
  <c r="E73" i="6"/>
  <c r="D73" i="6"/>
  <c r="BW64" i="6"/>
  <c r="BQ64" i="6"/>
  <c r="B64" i="6"/>
  <c r="BU64" i="6" s="1"/>
  <c r="BW63" i="6"/>
  <c r="BQ63" i="6"/>
  <c r="B63" i="6"/>
  <c r="BU63" i="6" s="1"/>
  <c r="X62" i="6"/>
  <c r="W62" i="6"/>
  <c r="V62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BW61" i="6"/>
  <c r="BQ61" i="6"/>
  <c r="B61" i="6"/>
  <c r="BP61" i="6" s="1"/>
  <c r="BW60" i="6"/>
  <c r="BQ60" i="6"/>
  <c r="B60" i="6"/>
  <c r="BP60" i="6" s="1"/>
  <c r="X59" i="6"/>
  <c r="W59" i="6"/>
  <c r="V59" i="6"/>
  <c r="U59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O54" i="6"/>
  <c r="N54" i="6"/>
  <c r="D54" i="6"/>
  <c r="C54" i="6"/>
  <c r="O53" i="6"/>
  <c r="N53" i="6"/>
  <c r="M53" i="6"/>
  <c r="D53" i="6"/>
  <c r="C53" i="6"/>
  <c r="D48" i="6"/>
  <c r="C48" i="6"/>
  <c r="D47" i="6"/>
  <c r="C47" i="6"/>
  <c r="D46" i="6"/>
  <c r="C46" i="6"/>
  <c r="B46" i="6" s="1"/>
  <c r="BO46" i="6" s="1"/>
  <c r="D45" i="6"/>
  <c r="C45" i="6"/>
  <c r="D44" i="6"/>
  <c r="C44" i="6"/>
  <c r="D43" i="6"/>
  <c r="C43" i="6"/>
  <c r="D42" i="6"/>
  <c r="C42" i="6"/>
  <c r="B42" i="6" s="1"/>
  <c r="BU42" i="6" s="1"/>
  <c r="D41" i="6"/>
  <c r="C41" i="6"/>
  <c r="D40" i="6"/>
  <c r="C40" i="6"/>
  <c r="D39" i="6"/>
  <c r="C39" i="6"/>
  <c r="D38" i="6"/>
  <c r="B38" i="6" s="1"/>
  <c r="BX38" i="6" s="1"/>
  <c r="D37" i="6"/>
  <c r="C37" i="6"/>
  <c r="B37" i="6"/>
  <c r="BX37" i="6" s="1"/>
  <c r="D36" i="6"/>
  <c r="C36" i="6"/>
  <c r="B36" i="6" s="1"/>
  <c r="BV36" i="6" s="1"/>
  <c r="D35" i="6"/>
  <c r="C35" i="6"/>
  <c r="B35" i="6" s="1"/>
  <c r="D34" i="6"/>
  <c r="C34" i="6"/>
  <c r="B34" i="6" s="1"/>
  <c r="BV34" i="6" s="1"/>
  <c r="BP33" i="6"/>
  <c r="BO33" i="6"/>
  <c r="D33" i="6"/>
  <c r="B33" i="6"/>
  <c r="BU33" i="6" s="1"/>
  <c r="D32" i="6"/>
  <c r="B32" i="6" s="1"/>
  <c r="D31" i="6"/>
  <c r="C31" i="6"/>
  <c r="B31" i="6" s="1"/>
  <c r="BQ31" i="6" s="1"/>
  <c r="D26" i="6"/>
  <c r="C26" i="6"/>
  <c r="B26" i="6" s="1"/>
  <c r="D25" i="6"/>
  <c r="C25" i="6"/>
  <c r="B25" i="6" s="1"/>
  <c r="D24" i="6"/>
  <c r="C24" i="6"/>
  <c r="B24" i="6"/>
  <c r="BO24" i="6" s="1"/>
  <c r="D23" i="6"/>
  <c r="C23" i="6"/>
  <c r="B23" i="6" s="1"/>
  <c r="D22" i="6"/>
  <c r="C22" i="6"/>
  <c r="D21" i="6"/>
  <c r="C21" i="6"/>
  <c r="B21" i="6" s="1"/>
  <c r="D20" i="6"/>
  <c r="B20" i="6"/>
  <c r="BV20" i="6" s="1"/>
  <c r="BQ19" i="6"/>
  <c r="D19" i="6"/>
  <c r="B19" i="6" s="1"/>
  <c r="BX19" i="6" s="1"/>
  <c r="D18" i="6"/>
  <c r="C18" i="6"/>
  <c r="B18" i="6" s="1"/>
  <c r="D17" i="6"/>
  <c r="C17" i="6"/>
  <c r="B17" i="6"/>
  <c r="BX17" i="6" s="1"/>
  <c r="D16" i="6"/>
  <c r="C16" i="6"/>
  <c r="B16" i="6" s="1"/>
  <c r="D15" i="6"/>
  <c r="C15" i="6"/>
  <c r="B15" i="6"/>
  <c r="BV15" i="6" s="1"/>
  <c r="D14" i="6"/>
  <c r="C14" i="6"/>
  <c r="D13" i="6"/>
  <c r="C13" i="6"/>
  <c r="B13" i="6"/>
  <c r="BY13" i="6" s="1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A5" i="6"/>
  <c r="A4" i="6"/>
  <c r="A3" i="6"/>
  <c r="A2" i="6"/>
  <c r="BX18" i="6" l="1"/>
  <c r="BS18" i="6"/>
  <c r="BY18" i="6"/>
  <c r="BU35" i="6"/>
  <c r="BO35" i="6"/>
  <c r="BX35" i="6"/>
  <c r="BW141" i="6"/>
  <c r="BP194" i="6"/>
  <c r="AT32" i="7"/>
  <c r="BV198" i="6"/>
  <c r="AT37" i="7"/>
  <c r="BP160" i="7"/>
  <c r="AP160" i="7" s="1"/>
  <c r="A239" i="8"/>
  <c r="BO20" i="6"/>
  <c r="B62" i="6"/>
  <c r="BP81" i="6"/>
  <c r="BV142" i="6"/>
  <c r="BW194" i="6"/>
  <c r="BW198" i="6"/>
  <c r="BX81" i="7"/>
  <c r="BV160" i="7"/>
  <c r="B14" i="6"/>
  <c r="BQ14" i="6" s="1"/>
  <c r="B44" i="6"/>
  <c r="E75" i="6"/>
  <c r="BO181" i="8"/>
  <c r="BU181" i="8"/>
  <c r="BP181" i="8"/>
  <c r="BV181" i="8"/>
  <c r="BO37" i="6"/>
  <c r="AO81" i="7"/>
  <c r="L145" i="7"/>
  <c r="BX33" i="6"/>
  <c r="BO82" i="6"/>
  <c r="U183" i="6"/>
  <c r="B183" i="6" s="1"/>
  <c r="BV159" i="7"/>
  <c r="BP155" i="7"/>
  <c r="AP155" i="7" s="1"/>
  <c r="L176" i="6"/>
  <c r="BV63" i="6"/>
  <c r="BP144" i="6"/>
  <c r="C178" i="6"/>
  <c r="B178" i="6" s="1"/>
  <c r="BP178" i="6" s="1"/>
  <c r="BO196" i="6"/>
  <c r="BV155" i="7"/>
  <c r="BP177" i="7"/>
  <c r="BV180" i="7"/>
  <c r="BR15" i="7"/>
  <c r="BP141" i="6"/>
  <c r="BU61" i="6"/>
  <c r="BO198" i="6"/>
  <c r="BU81" i="6"/>
  <c r="L142" i="7"/>
  <c r="BQ34" i="6"/>
  <c r="BQ144" i="6"/>
  <c r="BU46" i="6"/>
  <c r="B180" i="6"/>
  <c r="BO180" i="6" s="1"/>
  <c r="AF180" i="6" s="1"/>
  <c r="BV196" i="6"/>
  <c r="BO177" i="7"/>
  <c r="AF177" i="7" s="1"/>
  <c r="BU180" i="7"/>
  <c r="BV15" i="7"/>
  <c r="BQ36" i="6"/>
  <c r="BO194" i="6"/>
  <c r="BP63" i="6"/>
  <c r="BR38" i="6"/>
  <c r="BY38" i="6"/>
  <c r="BO15" i="7"/>
  <c r="B40" i="6"/>
  <c r="BO64" i="6"/>
  <c r="BP83" i="6"/>
  <c r="BW136" i="6"/>
  <c r="BW196" i="6"/>
  <c r="L148" i="7"/>
  <c r="BO180" i="7"/>
  <c r="AF180" i="7" s="1"/>
  <c r="BQ15" i="7"/>
  <c r="AT15" i="7" s="1"/>
  <c r="A240" i="8"/>
  <c r="D75" i="6"/>
  <c r="C75" i="6" s="1"/>
  <c r="AT36" i="7"/>
  <c r="BP143" i="6"/>
  <c r="L143" i="6" s="1"/>
  <c r="BO163" i="7"/>
  <c r="AP163" i="7" s="1"/>
  <c r="L143" i="7"/>
  <c r="BY33" i="6"/>
  <c r="BU155" i="7"/>
  <c r="BP196" i="6"/>
  <c r="BO60" i="6"/>
  <c r="Y60" i="6" s="1"/>
  <c r="BU60" i="6"/>
  <c r="BP64" i="6"/>
  <c r="Y64" i="6" s="1"/>
  <c r="I193" i="7"/>
  <c r="BU164" i="7"/>
  <c r="BP24" i="7"/>
  <c r="AT24" i="7" s="1"/>
  <c r="BW15" i="7"/>
  <c r="AF178" i="8"/>
  <c r="BO61" i="6"/>
  <c r="Y61" i="6" s="1"/>
  <c r="BO80" i="6"/>
  <c r="AO80" i="6" s="1"/>
  <c r="BQ141" i="6"/>
  <c r="BV61" i="6"/>
  <c r="BP198" i="6"/>
  <c r="BX24" i="7"/>
  <c r="BO63" i="6"/>
  <c r="Y63" i="6" s="1"/>
  <c r="BQ143" i="6"/>
  <c r="BU159" i="7"/>
  <c r="BO38" i="6"/>
  <c r="BP135" i="6"/>
  <c r="BW143" i="6"/>
  <c r="B48" i="6"/>
  <c r="BV60" i="6"/>
  <c r="BO193" i="6"/>
  <c r="BO197" i="6"/>
  <c r="BO164" i="7"/>
  <c r="AP164" i="7" s="1"/>
  <c r="BW24" i="7"/>
  <c r="BX15" i="7"/>
  <c r="BW36" i="6"/>
  <c r="BV194" i="6"/>
  <c r="C12" i="6"/>
  <c r="B59" i="6"/>
  <c r="BP159" i="7"/>
  <c r="AP159" i="7" s="1"/>
  <c r="AT35" i="7"/>
  <c r="BW34" i="6"/>
  <c r="BV64" i="6"/>
  <c r="L149" i="7"/>
  <c r="AT25" i="8"/>
  <c r="AF176" i="8"/>
  <c r="AF182" i="8"/>
  <c r="AT14" i="8"/>
  <c r="BY82" i="7"/>
  <c r="BX82" i="7"/>
  <c r="BR82" i="7"/>
  <c r="BQ82" i="7"/>
  <c r="BW82" i="7"/>
  <c r="BS82" i="7"/>
  <c r="BO181" i="7"/>
  <c r="BU181" i="7"/>
  <c r="BP181" i="7"/>
  <c r="BV181" i="7"/>
  <c r="BU176" i="7"/>
  <c r="BO176" i="7"/>
  <c r="BV176" i="7"/>
  <c r="BP176" i="7"/>
  <c r="BP183" i="7"/>
  <c r="BV183" i="7"/>
  <c r="BO183" i="7"/>
  <c r="BU183" i="7"/>
  <c r="AT25" i="7"/>
  <c r="AT23" i="7"/>
  <c r="AT16" i="7"/>
  <c r="AO80" i="7"/>
  <c r="V171" i="7"/>
  <c r="AP154" i="7"/>
  <c r="AT19" i="7"/>
  <c r="AP158" i="7"/>
  <c r="AD54" i="7"/>
  <c r="AT17" i="7"/>
  <c r="AT13" i="7"/>
  <c r="AT26" i="7"/>
  <c r="BW14" i="7"/>
  <c r="BR14" i="7"/>
  <c r="BY14" i="7"/>
  <c r="BS14" i="7"/>
  <c r="BV14" i="7"/>
  <c r="BP14" i="7"/>
  <c r="BU14" i="7"/>
  <c r="BO14" i="7"/>
  <c r="BX14" i="7"/>
  <c r="BQ14" i="7"/>
  <c r="B12" i="7"/>
  <c r="A239" i="7" s="1"/>
  <c r="AT18" i="7"/>
  <c r="AT21" i="7"/>
  <c r="AT48" i="7"/>
  <c r="AT47" i="7"/>
  <c r="AT46" i="7"/>
  <c r="AT45" i="7"/>
  <c r="AT44" i="7"/>
  <c r="AT43" i="7"/>
  <c r="AT42" i="7"/>
  <c r="AT41" i="7"/>
  <c r="AT40" i="7"/>
  <c r="AT39" i="7"/>
  <c r="AT38" i="7"/>
  <c r="BP182" i="7"/>
  <c r="BV182" i="7"/>
  <c r="BO182" i="7"/>
  <c r="BU182" i="7"/>
  <c r="L147" i="7"/>
  <c r="AT22" i="7"/>
  <c r="AO83" i="7"/>
  <c r="AT33" i="7"/>
  <c r="AT31" i="7"/>
  <c r="AT20" i="7"/>
  <c r="BW14" i="6"/>
  <c r="BR14" i="6"/>
  <c r="BV14" i="6"/>
  <c r="BY14" i="6"/>
  <c r="BU14" i="6"/>
  <c r="BP14" i="6"/>
  <c r="BX14" i="6"/>
  <c r="BS14" i="6"/>
  <c r="BO14" i="6"/>
  <c r="BX16" i="6"/>
  <c r="BS16" i="6"/>
  <c r="BO16" i="6"/>
  <c r="BW16" i="6"/>
  <c r="BR16" i="6"/>
  <c r="BV16" i="6"/>
  <c r="BQ16" i="6"/>
  <c r="BY16" i="6"/>
  <c r="BU16" i="6"/>
  <c r="BP16" i="6"/>
  <c r="L148" i="6"/>
  <c r="BX21" i="6"/>
  <c r="BW21" i="6"/>
  <c r="BQ21" i="6"/>
  <c r="BV21" i="6"/>
  <c r="BO21" i="6"/>
  <c r="BP21" i="6"/>
  <c r="BU21" i="6"/>
  <c r="BR21" i="6"/>
  <c r="BX23" i="6"/>
  <c r="BR23" i="6"/>
  <c r="BW23" i="6"/>
  <c r="BQ23" i="6"/>
  <c r="BP23" i="6"/>
  <c r="BV23" i="6"/>
  <c r="BU23" i="6"/>
  <c r="BO23" i="6"/>
  <c r="AT23" i="6" s="1"/>
  <c r="BW26" i="6"/>
  <c r="BR26" i="6"/>
  <c r="BV26" i="6"/>
  <c r="BQ26" i="6"/>
  <c r="BX26" i="6"/>
  <c r="BO26" i="6"/>
  <c r="BU26" i="6"/>
  <c r="BY26" i="6"/>
  <c r="BP26" i="6"/>
  <c r="BS26" i="6"/>
  <c r="BX32" i="6"/>
  <c r="BS32" i="6"/>
  <c r="BO32" i="6"/>
  <c r="BW32" i="6"/>
  <c r="BR32" i="6"/>
  <c r="BQ32" i="6"/>
  <c r="BY32" i="6"/>
  <c r="BP32" i="6"/>
  <c r="BV32" i="6"/>
  <c r="BU32" i="6"/>
  <c r="BO13" i="6"/>
  <c r="BX13" i="6"/>
  <c r="BO15" i="6"/>
  <c r="BS15" i="6"/>
  <c r="BX15" i="6"/>
  <c r="BS17" i="6"/>
  <c r="AT24" i="6"/>
  <c r="BX25" i="6"/>
  <c r="BR25" i="6"/>
  <c r="BW25" i="6"/>
  <c r="BQ25" i="6"/>
  <c r="BP25" i="6"/>
  <c r="BR31" i="6"/>
  <c r="BY80" i="6"/>
  <c r="BQ80" i="6"/>
  <c r="BW80" i="6"/>
  <c r="BS80" i="6"/>
  <c r="BU135" i="6"/>
  <c r="BO135" i="6"/>
  <c r="AS135" i="6" s="1"/>
  <c r="BR135" i="6"/>
  <c r="BX135" i="6"/>
  <c r="BW135" i="6"/>
  <c r="BW147" i="6"/>
  <c r="BP147" i="6"/>
  <c r="BV147" i="6"/>
  <c r="BO147" i="6"/>
  <c r="L147" i="6" s="1"/>
  <c r="BU147" i="6"/>
  <c r="BV162" i="6"/>
  <c r="BU162" i="6"/>
  <c r="BO162" i="6"/>
  <c r="AP162" i="6" s="1"/>
  <c r="BP13" i="6"/>
  <c r="BU13" i="6"/>
  <c r="BU15" i="6"/>
  <c r="BV19" i="6"/>
  <c r="BP19" i="6"/>
  <c r="BW20" i="6"/>
  <c r="BQ20" i="6"/>
  <c r="BX20" i="6"/>
  <c r="BX24" i="6"/>
  <c r="BR24" i="6"/>
  <c r="BW24" i="6"/>
  <c r="BQ24" i="6"/>
  <c r="BP24" i="6"/>
  <c r="BW37" i="6"/>
  <c r="BR37" i="6"/>
  <c r="BV37" i="6"/>
  <c r="BQ37" i="6"/>
  <c r="BP37" i="6"/>
  <c r="AT37" i="6" s="1"/>
  <c r="BY37" i="6"/>
  <c r="BV42" i="6"/>
  <c r="BQ42" i="6"/>
  <c r="BW42" i="6"/>
  <c r="BR42" i="6"/>
  <c r="BS42" i="6"/>
  <c r="BY42" i="6"/>
  <c r="BP42" i="6"/>
  <c r="BX42" i="6"/>
  <c r="BX46" i="6"/>
  <c r="BX80" i="6"/>
  <c r="BQ147" i="6"/>
  <c r="BV161" i="6"/>
  <c r="BU161" i="6"/>
  <c r="BO161" i="6"/>
  <c r="BP161" i="6"/>
  <c r="AF179" i="6"/>
  <c r="BP180" i="6"/>
  <c r="BU180" i="6"/>
  <c r="D12" i="6"/>
  <c r="BQ13" i="6"/>
  <c r="BV13" i="6"/>
  <c r="BR13" i="6"/>
  <c r="BW13" i="6"/>
  <c r="BR15" i="6"/>
  <c r="BW15" i="6"/>
  <c r="BR17" i="6"/>
  <c r="BW17" i="6"/>
  <c r="BR18" i="6"/>
  <c r="BO19" i="6"/>
  <c r="BW19" i="6"/>
  <c r="BU20" i="6"/>
  <c r="B22" i="6"/>
  <c r="BV24" i="6"/>
  <c r="BO25" i="6"/>
  <c r="BU37" i="6"/>
  <c r="BV40" i="6"/>
  <c r="BQ40" i="6"/>
  <c r="BW40" i="6"/>
  <c r="BR40" i="6"/>
  <c r="BS40" i="6"/>
  <c r="BY40" i="6"/>
  <c r="BO42" i="6"/>
  <c r="BV44" i="6"/>
  <c r="BQ44" i="6"/>
  <c r="BW44" i="6"/>
  <c r="BR44" i="6"/>
  <c r="BS44" i="6"/>
  <c r="BY44" i="6"/>
  <c r="BP44" i="6"/>
  <c r="BX44" i="6"/>
  <c r="BV48" i="6"/>
  <c r="BQ48" i="6"/>
  <c r="BW48" i="6"/>
  <c r="BR48" i="6"/>
  <c r="BS48" i="6"/>
  <c r="BY48" i="6"/>
  <c r="BP48" i="6"/>
  <c r="BX48" i="6"/>
  <c r="B54" i="6"/>
  <c r="BY82" i="6"/>
  <c r="BQ82" i="6"/>
  <c r="BW82" i="6"/>
  <c r="BS82" i="6"/>
  <c r="BR82" i="6"/>
  <c r="BQ135" i="6"/>
  <c r="BW149" i="6"/>
  <c r="BP149" i="6"/>
  <c r="BV149" i="6"/>
  <c r="BO149" i="6"/>
  <c r="BU149" i="6"/>
  <c r="BP162" i="6"/>
  <c r="BU177" i="6"/>
  <c r="BP177" i="6"/>
  <c r="BV177" i="6"/>
  <c r="BO177" i="6"/>
  <c r="BS13" i="6"/>
  <c r="BO17" i="6"/>
  <c r="BY17" i="6"/>
  <c r="BY31" i="6"/>
  <c r="BU31" i="6"/>
  <c r="BP31" i="6"/>
  <c r="BX31" i="6"/>
  <c r="BS31" i="6"/>
  <c r="BO31" i="6"/>
  <c r="BR80" i="6"/>
  <c r="BV164" i="6"/>
  <c r="BU164" i="6"/>
  <c r="BO164" i="6"/>
  <c r="BP164" i="6"/>
  <c r="I195" i="6"/>
  <c r="BP15" i="6"/>
  <c r="BY15" i="6"/>
  <c r="BP17" i="6"/>
  <c r="BU17" i="6"/>
  <c r="BV18" i="6"/>
  <c r="BQ18" i="6"/>
  <c r="BO18" i="6"/>
  <c r="BU18" i="6"/>
  <c r="BR19" i="6"/>
  <c r="BP20" i="6"/>
  <c r="BU25" i="6"/>
  <c r="BV31" i="6"/>
  <c r="BW35" i="6"/>
  <c r="BR35" i="6"/>
  <c r="BV35" i="6"/>
  <c r="BQ35" i="6"/>
  <c r="BP35" i="6"/>
  <c r="BY35" i="6"/>
  <c r="BV46" i="6"/>
  <c r="BQ46" i="6"/>
  <c r="BW46" i="6"/>
  <c r="BR46" i="6"/>
  <c r="BS46" i="6"/>
  <c r="BY46" i="6"/>
  <c r="BP46" i="6"/>
  <c r="AT46" i="6" s="1"/>
  <c r="BY83" i="6"/>
  <c r="BX83" i="6"/>
  <c r="BR83" i="6"/>
  <c r="BS83" i="6"/>
  <c r="BW83" i="6"/>
  <c r="BQ15" i="6"/>
  <c r="BQ17" i="6"/>
  <c r="BV17" i="6"/>
  <c r="BP18" i="6"/>
  <c r="BW18" i="6"/>
  <c r="BU19" i="6"/>
  <c r="BR20" i="6"/>
  <c r="BU24" i="6"/>
  <c r="BV25" i="6"/>
  <c r="BW31" i="6"/>
  <c r="BW33" i="6"/>
  <c r="BR33" i="6"/>
  <c r="BV33" i="6"/>
  <c r="BQ33" i="6"/>
  <c r="BS33" i="6"/>
  <c r="BY34" i="6"/>
  <c r="BU34" i="6"/>
  <c r="BP34" i="6"/>
  <c r="BX34" i="6"/>
  <c r="BS34" i="6"/>
  <c r="BO34" i="6"/>
  <c r="BR34" i="6"/>
  <c r="BS35" i="6"/>
  <c r="BY36" i="6"/>
  <c r="BU36" i="6"/>
  <c r="BP36" i="6"/>
  <c r="BX36" i="6"/>
  <c r="BS36" i="6"/>
  <c r="BO36" i="6"/>
  <c r="BR36" i="6"/>
  <c r="BS37" i="6"/>
  <c r="BV38" i="6"/>
  <c r="BW38" i="6"/>
  <c r="BQ38" i="6"/>
  <c r="BU38" i="6"/>
  <c r="BP38" i="6"/>
  <c r="BS38" i="6"/>
  <c r="BW81" i="6"/>
  <c r="BR81" i="6"/>
  <c r="BX81" i="6"/>
  <c r="BS81" i="6"/>
  <c r="BY81" i="6"/>
  <c r="BV157" i="6"/>
  <c r="BU157" i="6"/>
  <c r="BO157" i="6"/>
  <c r="AP157" i="6" s="1"/>
  <c r="BV158" i="6"/>
  <c r="BU158" i="6"/>
  <c r="BP158" i="6"/>
  <c r="AP158" i="6" s="1"/>
  <c r="BV165" i="6"/>
  <c r="BU165" i="6"/>
  <c r="BO165" i="6"/>
  <c r="BP165" i="6"/>
  <c r="BV178" i="6"/>
  <c r="BU178" i="6"/>
  <c r="BO178" i="6"/>
  <c r="AF178" i="6" s="1"/>
  <c r="BV179" i="6"/>
  <c r="BU179" i="6"/>
  <c r="BP179" i="6"/>
  <c r="B39" i="6"/>
  <c r="M54" i="6"/>
  <c r="BV81" i="6"/>
  <c r="BU83" i="6"/>
  <c r="BO83" i="6"/>
  <c r="BV155" i="6"/>
  <c r="BU155" i="6"/>
  <c r="BP155" i="6"/>
  <c r="AP155" i="6" s="1"/>
  <c r="BV160" i="6"/>
  <c r="BU160" i="6"/>
  <c r="BO160" i="6"/>
  <c r="BP160" i="6"/>
  <c r="B41" i="6"/>
  <c r="B43" i="6"/>
  <c r="B45" i="6"/>
  <c r="B47" i="6"/>
  <c r="B53" i="6"/>
  <c r="C73" i="6"/>
  <c r="BP142" i="6"/>
  <c r="BQ142" i="6"/>
  <c r="BP145" i="6"/>
  <c r="BQ145" i="6"/>
  <c r="C154" i="6"/>
  <c r="C156" i="6"/>
  <c r="BV166" i="6"/>
  <c r="BU166" i="6"/>
  <c r="BP166" i="6"/>
  <c r="AP166" i="6" s="1"/>
  <c r="AP167" i="6"/>
  <c r="B181" i="6"/>
  <c r="BV80" i="6"/>
  <c r="BV82" i="6"/>
  <c r="B137" i="6"/>
  <c r="BV144" i="6"/>
  <c r="BO144" i="6"/>
  <c r="L144" i="6" s="1"/>
  <c r="BU144" i="6"/>
  <c r="BW148" i="6"/>
  <c r="BP148" i="6"/>
  <c r="BU148" i="6"/>
  <c r="BP171" i="6"/>
  <c r="BO171" i="6"/>
  <c r="V171" i="6" s="1"/>
  <c r="C176" i="6"/>
  <c r="L182" i="6"/>
  <c r="B182" i="6" s="1"/>
  <c r="BP80" i="6"/>
  <c r="BP82" i="6"/>
  <c r="BU136" i="6"/>
  <c r="BO136" i="6"/>
  <c r="BQ136" i="6"/>
  <c r="BX136" i="6"/>
  <c r="BV159" i="6"/>
  <c r="BU159" i="6"/>
  <c r="BP159" i="6"/>
  <c r="AP159" i="6" s="1"/>
  <c r="BV163" i="6"/>
  <c r="BU163" i="6"/>
  <c r="BP163" i="6"/>
  <c r="AP163" i="6" s="1"/>
  <c r="BV167" i="6"/>
  <c r="BU167" i="6"/>
  <c r="BP167" i="6"/>
  <c r="BQ193" i="6"/>
  <c r="BQ194" i="6"/>
  <c r="BQ195" i="6"/>
  <c r="BQ196" i="6"/>
  <c r="I196" i="6" s="1"/>
  <c r="BQ197" i="6"/>
  <c r="I197" i="6" s="1"/>
  <c r="BQ198" i="6"/>
  <c r="BQ146" i="6"/>
  <c r="L146" i="6" s="1"/>
  <c r="B219" i="5"/>
  <c r="B218" i="5"/>
  <c r="B217" i="5"/>
  <c r="C213" i="5"/>
  <c r="C212" i="5"/>
  <c r="C211" i="5"/>
  <c r="C210" i="5"/>
  <c r="B206" i="5"/>
  <c r="B205" i="5"/>
  <c r="B204" i="5"/>
  <c r="B203" i="5"/>
  <c r="B202" i="5"/>
  <c r="B198" i="5"/>
  <c r="BQ198" i="5" s="1"/>
  <c r="B197" i="5"/>
  <c r="BQ197" i="5" s="1"/>
  <c r="B196" i="5"/>
  <c r="BQ196" i="5" s="1"/>
  <c r="B195" i="5"/>
  <c r="BQ195" i="5" s="1"/>
  <c r="BV194" i="5"/>
  <c r="BU194" i="5"/>
  <c r="BO194" i="5"/>
  <c r="B194" i="5"/>
  <c r="BQ194" i="5" s="1"/>
  <c r="B193" i="5"/>
  <c r="BQ193" i="5" s="1"/>
  <c r="B189" i="5"/>
  <c r="B188" i="5"/>
  <c r="B187" i="5"/>
  <c r="B186" i="5"/>
  <c r="W183" i="5"/>
  <c r="V183" i="5"/>
  <c r="E183" i="5"/>
  <c r="D183" i="5"/>
  <c r="C183" i="5"/>
  <c r="W182" i="5"/>
  <c r="V182" i="5"/>
  <c r="U182" i="5" s="1"/>
  <c r="N182" i="5"/>
  <c r="M182" i="5"/>
  <c r="L182" i="5" s="1"/>
  <c r="E182" i="5"/>
  <c r="D182" i="5"/>
  <c r="C182" i="5" s="1"/>
  <c r="B182" i="5" s="1"/>
  <c r="W181" i="5"/>
  <c r="V181" i="5"/>
  <c r="U181" i="5"/>
  <c r="E181" i="5"/>
  <c r="D181" i="5"/>
  <c r="C181" i="5"/>
  <c r="B181" i="5" s="1"/>
  <c r="W180" i="5"/>
  <c r="V180" i="5"/>
  <c r="N180" i="5"/>
  <c r="M180" i="5"/>
  <c r="L180" i="5"/>
  <c r="E180" i="5"/>
  <c r="D180" i="5"/>
  <c r="C180" i="5" s="1"/>
  <c r="W179" i="5"/>
  <c r="V179" i="5"/>
  <c r="U179" i="5"/>
  <c r="E179" i="5"/>
  <c r="D179" i="5"/>
  <c r="W178" i="5"/>
  <c r="V178" i="5"/>
  <c r="U178" i="5"/>
  <c r="N178" i="5"/>
  <c r="M178" i="5"/>
  <c r="L178" i="5" s="1"/>
  <c r="E178" i="5"/>
  <c r="D178" i="5"/>
  <c r="C178" i="5" s="1"/>
  <c r="B178" i="5" s="1"/>
  <c r="W177" i="5"/>
  <c r="V177" i="5"/>
  <c r="E177" i="5"/>
  <c r="D177" i="5"/>
  <c r="W176" i="5"/>
  <c r="V176" i="5"/>
  <c r="U176" i="5" s="1"/>
  <c r="N176" i="5"/>
  <c r="M176" i="5"/>
  <c r="L176" i="5" s="1"/>
  <c r="E176" i="5"/>
  <c r="D176" i="5"/>
  <c r="C176" i="5" s="1"/>
  <c r="B171" i="5"/>
  <c r="BU171" i="5" s="1"/>
  <c r="E167" i="5"/>
  <c r="D167" i="5"/>
  <c r="C167" i="5" s="1"/>
  <c r="BO167" i="5" s="1"/>
  <c r="E166" i="5"/>
  <c r="D166" i="5"/>
  <c r="C166" i="5"/>
  <c r="BO166" i="5" s="1"/>
  <c r="E165" i="5"/>
  <c r="D165" i="5"/>
  <c r="C165" i="5" s="1"/>
  <c r="BO165" i="5" s="1"/>
  <c r="E164" i="5"/>
  <c r="D164" i="5"/>
  <c r="C164" i="5"/>
  <c r="BO164" i="5" s="1"/>
  <c r="E163" i="5"/>
  <c r="D163" i="5"/>
  <c r="C163" i="5"/>
  <c r="BO163" i="5" s="1"/>
  <c r="E162" i="5"/>
  <c r="D162" i="5"/>
  <c r="C162" i="5" s="1"/>
  <c r="BO162" i="5" s="1"/>
  <c r="E161" i="5"/>
  <c r="D161" i="5"/>
  <c r="C161" i="5"/>
  <c r="BO161" i="5" s="1"/>
  <c r="E160" i="5"/>
  <c r="D160" i="5"/>
  <c r="C160" i="5" s="1"/>
  <c r="BO160" i="5" s="1"/>
  <c r="E159" i="5"/>
  <c r="D159" i="5"/>
  <c r="C159" i="5"/>
  <c r="BO159" i="5" s="1"/>
  <c r="E158" i="5"/>
  <c r="D158" i="5"/>
  <c r="C158" i="5"/>
  <c r="BO158" i="5" s="1"/>
  <c r="E157" i="5"/>
  <c r="D157" i="5"/>
  <c r="C157" i="5" s="1"/>
  <c r="BO157" i="5" s="1"/>
  <c r="E156" i="5"/>
  <c r="D156" i="5"/>
  <c r="C156" i="5"/>
  <c r="BO156" i="5" s="1"/>
  <c r="E155" i="5"/>
  <c r="D155" i="5"/>
  <c r="C155" i="5" s="1"/>
  <c r="BO155" i="5" s="1"/>
  <c r="E154" i="5"/>
  <c r="D154" i="5"/>
  <c r="C154" i="5"/>
  <c r="BO154" i="5" s="1"/>
  <c r="C149" i="5"/>
  <c r="BQ149" i="5" s="1"/>
  <c r="C148" i="5"/>
  <c r="C147" i="5"/>
  <c r="BQ147" i="5" s="1"/>
  <c r="BR146" i="5"/>
  <c r="BQ146" i="5"/>
  <c r="C146" i="5"/>
  <c r="C145" i="5"/>
  <c r="BV145" i="5" s="1"/>
  <c r="C144" i="5"/>
  <c r="BQ144" i="5" s="1"/>
  <c r="C143" i="5"/>
  <c r="BW143" i="5" s="1"/>
  <c r="C142" i="5"/>
  <c r="BV142" i="5" s="1"/>
  <c r="BW141" i="5"/>
  <c r="C141" i="5"/>
  <c r="D137" i="5"/>
  <c r="BV137" i="5" s="1"/>
  <c r="C137" i="5"/>
  <c r="B137" i="5"/>
  <c r="D136" i="5"/>
  <c r="BV136" i="5" s="1"/>
  <c r="C136" i="5"/>
  <c r="D135" i="5"/>
  <c r="BV135" i="5" s="1"/>
  <c r="C135" i="5"/>
  <c r="B135" i="5"/>
  <c r="B124" i="5"/>
  <c r="B123" i="5"/>
  <c r="B122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7" i="5"/>
  <c r="C117" i="5"/>
  <c r="B117" i="5"/>
  <c r="B116" i="5"/>
  <c r="B115" i="5"/>
  <c r="B114" i="5"/>
  <c r="B109" i="5"/>
  <c r="B108" i="5"/>
  <c r="B107" i="5"/>
  <c r="B105" i="5"/>
  <c r="B104" i="5"/>
  <c r="B103" i="5"/>
  <c r="B102" i="5"/>
  <c r="B101" i="5"/>
  <c r="E83" i="5"/>
  <c r="BO83" i="5" s="1"/>
  <c r="D83" i="5"/>
  <c r="E82" i="5"/>
  <c r="BV82" i="5" s="1"/>
  <c r="D82" i="5"/>
  <c r="C82" i="5"/>
  <c r="BW82" i="5" s="1"/>
  <c r="E81" i="5"/>
  <c r="BO81" i="5" s="1"/>
  <c r="D81" i="5"/>
  <c r="E80" i="5"/>
  <c r="BV80" i="5" s="1"/>
  <c r="D80" i="5"/>
  <c r="C80" i="5" s="1"/>
  <c r="BW80" i="5" s="1"/>
  <c r="AM75" i="5"/>
  <c r="AL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Y75" i="5"/>
  <c r="X75" i="5"/>
  <c r="W75" i="5"/>
  <c r="V75" i="5"/>
  <c r="U75" i="5"/>
  <c r="T75" i="5"/>
  <c r="S75" i="5"/>
  <c r="R75" i="5"/>
  <c r="Q75" i="5"/>
  <c r="P75" i="5"/>
  <c r="O75" i="5"/>
  <c r="N75" i="5"/>
  <c r="M75" i="5"/>
  <c r="L75" i="5"/>
  <c r="K75" i="5"/>
  <c r="J75" i="5"/>
  <c r="I75" i="5"/>
  <c r="H75" i="5"/>
  <c r="D75" i="5" s="1"/>
  <c r="G75" i="5"/>
  <c r="E75" i="5" s="1"/>
  <c r="C75" i="5" s="1"/>
  <c r="F75" i="5"/>
  <c r="E74" i="5"/>
  <c r="D74" i="5"/>
  <c r="C74" i="5" s="1"/>
  <c r="E73" i="5"/>
  <c r="D73" i="5"/>
  <c r="C73" i="5" s="1"/>
  <c r="BW64" i="5"/>
  <c r="BQ64" i="5"/>
  <c r="B64" i="5"/>
  <c r="BW63" i="5"/>
  <c r="BQ63" i="5"/>
  <c r="B63" i="5"/>
  <c r="BV63" i="5" s="1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W61" i="5"/>
  <c r="BV61" i="5"/>
  <c r="BQ61" i="5"/>
  <c r="B61" i="5"/>
  <c r="BU61" i="5" s="1"/>
  <c r="BW60" i="5"/>
  <c r="BQ60" i="5"/>
  <c r="B60" i="5"/>
  <c r="BV60" i="5" s="1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O54" i="5"/>
  <c r="N54" i="5"/>
  <c r="M54" i="5"/>
  <c r="D54" i="5"/>
  <c r="C54" i="5"/>
  <c r="O53" i="5"/>
  <c r="N53" i="5"/>
  <c r="M53" i="5"/>
  <c r="D53" i="5"/>
  <c r="C53" i="5"/>
  <c r="B53" i="5"/>
  <c r="BQ53" i="5" s="1"/>
  <c r="D48" i="5"/>
  <c r="C48" i="5"/>
  <c r="B48" i="5"/>
  <c r="D47" i="5"/>
  <c r="C47" i="5"/>
  <c r="B47" i="5"/>
  <c r="BQ47" i="5" s="1"/>
  <c r="D46" i="5"/>
  <c r="C46" i="5"/>
  <c r="B46" i="5" s="1"/>
  <c r="BQ46" i="5" s="1"/>
  <c r="D45" i="5"/>
  <c r="C45" i="5"/>
  <c r="B45" i="5"/>
  <c r="BQ45" i="5" s="1"/>
  <c r="D44" i="5"/>
  <c r="C44" i="5"/>
  <c r="B44" i="5"/>
  <c r="D43" i="5"/>
  <c r="C43" i="5"/>
  <c r="B43" i="5"/>
  <c r="BQ43" i="5" s="1"/>
  <c r="D42" i="5"/>
  <c r="C42" i="5"/>
  <c r="B42" i="5"/>
  <c r="BQ42" i="5" s="1"/>
  <c r="D41" i="5"/>
  <c r="C41" i="5"/>
  <c r="B41" i="5"/>
  <c r="BQ41" i="5" s="1"/>
  <c r="D40" i="5"/>
  <c r="C40" i="5"/>
  <c r="B40" i="5" s="1"/>
  <c r="D39" i="5"/>
  <c r="C39" i="5"/>
  <c r="B39" i="5"/>
  <c r="BQ39" i="5" s="1"/>
  <c r="D38" i="5"/>
  <c r="B38" i="5" s="1"/>
  <c r="BS38" i="5" s="1"/>
  <c r="D37" i="5"/>
  <c r="C37" i="5"/>
  <c r="B37" i="5"/>
  <c r="BX37" i="5" s="1"/>
  <c r="D36" i="5"/>
  <c r="C36" i="5"/>
  <c r="B36" i="5" s="1"/>
  <c r="D35" i="5"/>
  <c r="C35" i="5"/>
  <c r="B35" i="5" s="1"/>
  <c r="D34" i="5"/>
  <c r="C34" i="5"/>
  <c r="B34" i="5" s="1"/>
  <c r="D33" i="5"/>
  <c r="B33" i="5"/>
  <c r="D32" i="5"/>
  <c r="B32" i="5" s="1"/>
  <c r="BR32" i="5" s="1"/>
  <c r="D31" i="5"/>
  <c r="C31" i="5"/>
  <c r="B31" i="5"/>
  <c r="BX31" i="5" s="1"/>
  <c r="BY26" i="5"/>
  <c r="D26" i="5"/>
  <c r="C26" i="5"/>
  <c r="B26" i="5" s="1"/>
  <c r="BQ26" i="5" s="1"/>
  <c r="D25" i="5"/>
  <c r="C25" i="5"/>
  <c r="B25" i="5" s="1"/>
  <c r="BW25" i="5" s="1"/>
  <c r="D24" i="5"/>
  <c r="C24" i="5"/>
  <c r="D23" i="5"/>
  <c r="C23" i="5"/>
  <c r="B23" i="5" s="1"/>
  <c r="D22" i="5"/>
  <c r="C22" i="5"/>
  <c r="B22" i="5" s="1"/>
  <c r="BQ22" i="5" s="1"/>
  <c r="D21" i="5"/>
  <c r="C21" i="5"/>
  <c r="B21" i="5" s="1"/>
  <c r="D20" i="5"/>
  <c r="B20" i="5" s="1"/>
  <c r="D19" i="5"/>
  <c r="B19" i="5" s="1"/>
  <c r="BV19" i="5" s="1"/>
  <c r="D18" i="5"/>
  <c r="C18" i="5"/>
  <c r="B18" i="5" s="1"/>
  <c r="BU18" i="5" s="1"/>
  <c r="D17" i="5"/>
  <c r="C17" i="5"/>
  <c r="B17" i="5" s="1"/>
  <c r="BR17" i="5" s="1"/>
  <c r="D16" i="5"/>
  <c r="C16" i="5"/>
  <c r="B16" i="5" s="1"/>
  <c r="BQ16" i="5" s="1"/>
  <c r="D15" i="5"/>
  <c r="C15" i="5"/>
  <c r="B15" i="5"/>
  <c r="D14" i="5"/>
  <c r="C14" i="5"/>
  <c r="D13" i="5"/>
  <c r="C13" i="5"/>
  <c r="B13" i="5" s="1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A5" i="5"/>
  <c r="A4" i="5"/>
  <c r="A3" i="5"/>
  <c r="A2" i="5"/>
  <c r="BQ20" i="5" l="1"/>
  <c r="BP20" i="5"/>
  <c r="BR34" i="5"/>
  <c r="BW34" i="5"/>
  <c r="BS34" i="5"/>
  <c r="BR36" i="5"/>
  <c r="BW36" i="5"/>
  <c r="BS36" i="5"/>
  <c r="BW31" i="5"/>
  <c r="BQ142" i="5"/>
  <c r="C81" i="5"/>
  <c r="BS81" i="5" s="1"/>
  <c r="BP81" i="5"/>
  <c r="BP63" i="5"/>
  <c r="AP161" i="6"/>
  <c r="B24" i="5"/>
  <c r="BY37" i="5"/>
  <c r="BP60" i="5"/>
  <c r="C83" i="5"/>
  <c r="BS83" i="5" s="1"/>
  <c r="B136" i="5"/>
  <c r="BU136" i="5" s="1"/>
  <c r="BP144" i="5"/>
  <c r="U180" i="5"/>
  <c r="BV196" i="5"/>
  <c r="AS136" i="6"/>
  <c r="AT35" i="6"/>
  <c r="BW142" i="5"/>
  <c r="BR37" i="5"/>
  <c r="BQ32" i="5"/>
  <c r="BP135" i="5"/>
  <c r="BQ38" i="5"/>
  <c r="BU60" i="5"/>
  <c r="BP83" i="5"/>
  <c r="BP136" i="5"/>
  <c r="BV144" i="5"/>
  <c r="BO197" i="5"/>
  <c r="I198" i="6"/>
  <c r="L141" i="6"/>
  <c r="B180" i="5"/>
  <c r="BP180" i="5" s="1"/>
  <c r="BV180" i="6"/>
  <c r="BU40" i="6"/>
  <c r="BO40" i="6"/>
  <c r="AT33" i="6"/>
  <c r="BP22" i="5"/>
  <c r="BO196" i="5"/>
  <c r="AF181" i="8"/>
  <c r="B176" i="6"/>
  <c r="L145" i="6"/>
  <c r="A240" i="7"/>
  <c r="BU44" i="6"/>
  <c r="BO44" i="6"/>
  <c r="AT44" i="6" s="1"/>
  <c r="AT38" i="6"/>
  <c r="BU195" i="5"/>
  <c r="BS37" i="5"/>
  <c r="BR82" i="5"/>
  <c r="AO82" i="6"/>
  <c r="BO61" i="5"/>
  <c r="Y61" i="5" s="1"/>
  <c r="BP80" i="5"/>
  <c r="BQ145" i="5"/>
  <c r="BO193" i="5"/>
  <c r="BO198" i="5"/>
  <c r="I194" i="6"/>
  <c r="BO48" i="6"/>
  <c r="BU48" i="6"/>
  <c r="BU81" i="5"/>
  <c r="AF176" i="7"/>
  <c r="BO60" i="5"/>
  <c r="BU196" i="5"/>
  <c r="BP145" i="5"/>
  <c r="BO53" i="5"/>
  <c r="BP61" i="5"/>
  <c r="BS80" i="5"/>
  <c r="BW145" i="5"/>
  <c r="BU193" i="5"/>
  <c r="BU198" i="5"/>
  <c r="I193" i="6"/>
  <c r="AT20" i="6"/>
  <c r="BP142" i="5"/>
  <c r="L142" i="5" s="1"/>
  <c r="BV195" i="5"/>
  <c r="BO144" i="5"/>
  <c r="AP164" i="6"/>
  <c r="BP26" i="5"/>
  <c r="BU53" i="5"/>
  <c r="BU80" i="5"/>
  <c r="BP137" i="5"/>
  <c r="BV193" i="5"/>
  <c r="BV198" i="5"/>
  <c r="L142" i="6"/>
  <c r="AO81" i="6"/>
  <c r="BX40" i="6"/>
  <c r="AT14" i="7"/>
  <c r="AT48" i="6"/>
  <c r="BO195" i="5"/>
  <c r="BO82" i="5"/>
  <c r="BU144" i="5"/>
  <c r="BU83" i="5"/>
  <c r="BW144" i="5"/>
  <c r="BU197" i="5"/>
  <c r="AO82" i="7"/>
  <c r="BV197" i="5"/>
  <c r="BQ18" i="5"/>
  <c r="BO80" i="5"/>
  <c r="BW53" i="5"/>
  <c r="BP40" i="6"/>
  <c r="AT40" i="6" s="1"/>
  <c r="AF181" i="7"/>
  <c r="AF182" i="7"/>
  <c r="AF183" i="7"/>
  <c r="BP182" i="6"/>
  <c r="BO182" i="6"/>
  <c r="AF182" i="6" s="1"/>
  <c r="BU182" i="6"/>
  <c r="BV182" i="6"/>
  <c r="BU137" i="6"/>
  <c r="BO137" i="6"/>
  <c r="BW137" i="6"/>
  <c r="BX137" i="6"/>
  <c r="BQ137" i="6"/>
  <c r="BR137" i="6"/>
  <c r="BV156" i="6"/>
  <c r="BU156" i="6"/>
  <c r="BO156" i="6"/>
  <c r="BP156" i="6"/>
  <c r="BX43" i="6"/>
  <c r="BS43" i="6"/>
  <c r="BO43" i="6"/>
  <c r="BY43" i="6"/>
  <c r="BU43" i="6"/>
  <c r="BP43" i="6"/>
  <c r="BR43" i="6"/>
  <c r="BQ43" i="6"/>
  <c r="BW43" i="6"/>
  <c r="BV43" i="6"/>
  <c r="AT15" i="6"/>
  <c r="BW53" i="6"/>
  <c r="BP53" i="6"/>
  <c r="BQ53" i="6"/>
  <c r="BV53" i="6"/>
  <c r="BU53" i="6"/>
  <c r="BO53" i="6"/>
  <c r="AD53" i="6" s="1"/>
  <c r="BX41" i="6"/>
  <c r="BS41" i="6"/>
  <c r="BO41" i="6"/>
  <c r="BY41" i="6"/>
  <c r="BU41" i="6"/>
  <c r="BP41" i="6"/>
  <c r="BR41" i="6"/>
  <c r="BQ41" i="6"/>
  <c r="BW41" i="6"/>
  <c r="BV41" i="6"/>
  <c r="AT36" i="6"/>
  <c r="AT31" i="6"/>
  <c r="AT25" i="6"/>
  <c r="AT16" i="6"/>
  <c r="AT14" i="6"/>
  <c r="BX47" i="6"/>
  <c r="BS47" i="6"/>
  <c r="BO47" i="6"/>
  <c r="BY47" i="6"/>
  <c r="BU47" i="6"/>
  <c r="BP47" i="6"/>
  <c r="BR47" i="6"/>
  <c r="BQ47" i="6"/>
  <c r="BW47" i="6"/>
  <c r="BV47" i="6"/>
  <c r="AT18" i="6"/>
  <c r="AF177" i="6"/>
  <c r="L149" i="6"/>
  <c r="BV54" i="6"/>
  <c r="BO54" i="6"/>
  <c r="BW54" i="6"/>
  <c r="BP54" i="6"/>
  <c r="BU54" i="6"/>
  <c r="BQ54" i="6"/>
  <c r="AT19" i="6"/>
  <c r="AT13" i="6"/>
  <c r="AT26" i="6"/>
  <c r="BP183" i="6"/>
  <c r="BO183" i="6"/>
  <c r="AF183" i="6" s="1"/>
  <c r="BU183" i="6"/>
  <c r="BV183" i="6"/>
  <c r="AT17" i="6"/>
  <c r="BV154" i="6"/>
  <c r="BO154" i="6"/>
  <c r="BP154" i="6"/>
  <c r="BU154" i="6"/>
  <c r="AP160" i="6"/>
  <c r="BX39" i="6"/>
  <c r="BS39" i="6"/>
  <c r="BO39" i="6"/>
  <c r="BY39" i="6"/>
  <c r="BU39" i="6"/>
  <c r="BR39" i="6"/>
  <c r="BQ39" i="6"/>
  <c r="BW39" i="6"/>
  <c r="BV39" i="6"/>
  <c r="BP39" i="6"/>
  <c r="AP165" i="6"/>
  <c r="AT34" i="6"/>
  <c r="BU176" i="6"/>
  <c r="BP176" i="6"/>
  <c r="BO176" i="6"/>
  <c r="BV176" i="6"/>
  <c r="BO181" i="6"/>
  <c r="BV181" i="6"/>
  <c r="BP181" i="6"/>
  <c r="BU181" i="6"/>
  <c r="BX45" i="6"/>
  <c r="BS45" i="6"/>
  <c r="BO45" i="6"/>
  <c r="BY45" i="6"/>
  <c r="BU45" i="6"/>
  <c r="BP45" i="6"/>
  <c r="BR45" i="6"/>
  <c r="BQ45" i="6"/>
  <c r="BV45" i="6"/>
  <c r="BW45" i="6"/>
  <c r="AO83" i="6"/>
  <c r="AT42" i="6"/>
  <c r="BX22" i="6"/>
  <c r="BR22" i="6"/>
  <c r="BW22" i="6"/>
  <c r="BQ22" i="6"/>
  <c r="BO22" i="6"/>
  <c r="BP22" i="6"/>
  <c r="BV22" i="6"/>
  <c r="BU22" i="6"/>
  <c r="AT32" i="6"/>
  <c r="AT21" i="6"/>
  <c r="B12" i="6"/>
  <c r="BU159" i="5"/>
  <c r="BP159" i="5"/>
  <c r="AP159" i="5" s="1"/>
  <c r="BV159" i="5"/>
  <c r="BU163" i="5"/>
  <c r="BP163" i="5"/>
  <c r="AP163" i="5" s="1"/>
  <c r="BV163" i="5"/>
  <c r="BV13" i="5"/>
  <c r="BQ13" i="5"/>
  <c r="BY13" i="5"/>
  <c r="BU13" i="5"/>
  <c r="BP13" i="5"/>
  <c r="BO13" i="5"/>
  <c r="BX13" i="5"/>
  <c r="BV15" i="5"/>
  <c r="BQ15" i="5"/>
  <c r="BY15" i="5"/>
  <c r="BU15" i="5"/>
  <c r="BP15" i="5"/>
  <c r="BO15" i="5"/>
  <c r="BX15" i="5"/>
  <c r="BV17" i="5"/>
  <c r="BQ17" i="5"/>
  <c r="BY17" i="5"/>
  <c r="BU17" i="5"/>
  <c r="BP17" i="5"/>
  <c r="BO17" i="5"/>
  <c r="AT17" i="5" s="1"/>
  <c r="BX17" i="5"/>
  <c r="BX19" i="5"/>
  <c r="BR19" i="5"/>
  <c r="BW19" i="5"/>
  <c r="BQ19" i="5"/>
  <c r="BU19" i="5"/>
  <c r="BU21" i="5"/>
  <c r="BO21" i="5"/>
  <c r="BX21" i="5"/>
  <c r="BR21" i="5"/>
  <c r="BV21" i="5"/>
  <c r="BU23" i="5"/>
  <c r="BO23" i="5"/>
  <c r="BX23" i="5"/>
  <c r="BR23" i="5"/>
  <c r="BV23" i="5"/>
  <c r="BU25" i="5"/>
  <c r="BO25" i="5"/>
  <c r="BX25" i="5"/>
  <c r="BR25" i="5"/>
  <c r="BV25" i="5"/>
  <c r="BX33" i="5"/>
  <c r="BS33" i="5"/>
  <c r="BO33" i="5"/>
  <c r="BW33" i="5"/>
  <c r="BR33" i="5"/>
  <c r="BU33" i="5"/>
  <c r="BX35" i="5"/>
  <c r="BS35" i="5"/>
  <c r="BO35" i="5"/>
  <c r="BW35" i="5"/>
  <c r="BR35" i="5"/>
  <c r="BU35" i="5"/>
  <c r="BY40" i="5"/>
  <c r="BU40" i="5"/>
  <c r="BP40" i="5"/>
  <c r="BW40" i="5"/>
  <c r="BR40" i="5"/>
  <c r="BX40" i="5"/>
  <c r="BO40" i="5"/>
  <c r="BV40" i="5"/>
  <c r="BS40" i="5"/>
  <c r="BY44" i="5"/>
  <c r="BU44" i="5"/>
  <c r="BP44" i="5"/>
  <c r="BW44" i="5"/>
  <c r="BR44" i="5"/>
  <c r="BX44" i="5"/>
  <c r="BO44" i="5"/>
  <c r="BV44" i="5"/>
  <c r="BS44" i="5"/>
  <c r="BW48" i="5"/>
  <c r="BR48" i="5"/>
  <c r="BX48" i="5"/>
  <c r="BQ48" i="5"/>
  <c r="BU48" i="5"/>
  <c r="BO48" i="5"/>
  <c r="BP48" i="5"/>
  <c r="BY48" i="5"/>
  <c r="BV48" i="5"/>
  <c r="BU64" i="5"/>
  <c r="BO64" i="5"/>
  <c r="BV64" i="5"/>
  <c r="BU178" i="5"/>
  <c r="BP178" i="5"/>
  <c r="BV178" i="5"/>
  <c r="BO178" i="5"/>
  <c r="BV181" i="5"/>
  <c r="BU181" i="5"/>
  <c r="BO181" i="5"/>
  <c r="AF181" i="5" s="1"/>
  <c r="BP181" i="5"/>
  <c r="BR13" i="5"/>
  <c r="B14" i="5"/>
  <c r="B12" i="5" s="1"/>
  <c r="C12" i="5"/>
  <c r="BR15" i="5"/>
  <c r="BX16" i="5"/>
  <c r="BS16" i="5"/>
  <c r="BO16" i="5"/>
  <c r="BW16" i="5"/>
  <c r="BR16" i="5"/>
  <c r="BU16" i="5"/>
  <c r="BX18" i="5"/>
  <c r="BS18" i="5"/>
  <c r="BO18" i="5"/>
  <c r="BW18" i="5"/>
  <c r="BR18" i="5"/>
  <c r="BW21" i="5"/>
  <c r="BW23" i="5"/>
  <c r="BV31" i="5"/>
  <c r="BQ31" i="5"/>
  <c r="BY31" i="5"/>
  <c r="BU31" i="5"/>
  <c r="BP31" i="5"/>
  <c r="BO31" i="5"/>
  <c r="BV33" i="5"/>
  <c r="BV35" i="5"/>
  <c r="BW41" i="5"/>
  <c r="BR41" i="5"/>
  <c r="BY41" i="5"/>
  <c r="BU41" i="5"/>
  <c r="BP41" i="5"/>
  <c r="BX41" i="5"/>
  <c r="BO41" i="5"/>
  <c r="BV41" i="5"/>
  <c r="BS41" i="5"/>
  <c r="BW45" i="5"/>
  <c r="BR45" i="5"/>
  <c r="BY45" i="5"/>
  <c r="BU45" i="5"/>
  <c r="BP45" i="5"/>
  <c r="BX45" i="5"/>
  <c r="BO45" i="5"/>
  <c r="BV45" i="5"/>
  <c r="BS45" i="5"/>
  <c r="BP64" i="5"/>
  <c r="BU154" i="5"/>
  <c r="BP154" i="5"/>
  <c r="AP154" i="5" s="1"/>
  <c r="BV154" i="5"/>
  <c r="BU155" i="5"/>
  <c r="BP155" i="5"/>
  <c r="AP155" i="5" s="1"/>
  <c r="BV155" i="5"/>
  <c r="BU156" i="5"/>
  <c r="BP156" i="5"/>
  <c r="AP156" i="5" s="1"/>
  <c r="BV156" i="5"/>
  <c r="BU157" i="5"/>
  <c r="BP157" i="5"/>
  <c r="AP157" i="5" s="1"/>
  <c r="BV157" i="5"/>
  <c r="BU158" i="5"/>
  <c r="BP158" i="5"/>
  <c r="AP158" i="5" s="1"/>
  <c r="BV158" i="5"/>
  <c r="BU160" i="5"/>
  <c r="BP160" i="5"/>
  <c r="AP160" i="5" s="1"/>
  <c r="BV160" i="5"/>
  <c r="BU161" i="5"/>
  <c r="BP161" i="5"/>
  <c r="AP161" i="5" s="1"/>
  <c r="BV161" i="5"/>
  <c r="BU162" i="5"/>
  <c r="BP162" i="5"/>
  <c r="AP162" i="5" s="1"/>
  <c r="BV162" i="5"/>
  <c r="BU164" i="5"/>
  <c r="BP164" i="5"/>
  <c r="AP164" i="5" s="1"/>
  <c r="BV164" i="5"/>
  <c r="BS13" i="5"/>
  <c r="D12" i="5"/>
  <c r="BS15" i="5"/>
  <c r="BV16" i="5"/>
  <c r="BS17" i="5"/>
  <c r="BV18" i="5"/>
  <c r="BO19" i="5"/>
  <c r="BU20" i="5"/>
  <c r="BO20" i="5"/>
  <c r="BX20" i="5"/>
  <c r="BR20" i="5"/>
  <c r="BV20" i="5"/>
  <c r="BP21" i="5"/>
  <c r="BU22" i="5"/>
  <c r="BO22" i="5"/>
  <c r="BX22" i="5"/>
  <c r="BR22" i="5"/>
  <c r="BV22" i="5"/>
  <c r="BP23" i="5"/>
  <c r="BP25" i="5"/>
  <c r="BX26" i="5"/>
  <c r="BS26" i="5"/>
  <c r="BO26" i="5"/>
  <c r="BW26" i="5"/>
  <c r="BR26" i="5"/>
  <c r="BU26" i="5"/>
  <c r="BR31" i="5"/>
  <c r="BY32" i="5"/>
  <c r="BU32" i="5"/>
  <c r="BP32" i="5"/>
  <c r="BX32" i="5"/>
  <c r="BS32" i="5"/>
  <c r="BO32" i="5"/>
  <c r="BV32" i="5"/>
  <c r="BP33" i="5"/>
  <c r="BY33" i="5"/>
  <c r="BP35" i="5"/>
  <c r="BY35" i="5"/>
  <c r="BY42" i="5"/>
  <c r="BU42" i="5"/>
  <c r="BP42" i="5"/>
  <c r="BW42" i="5"/>
  <c r="BR42" i="5"/>
  <c r="BX42" i="5"/>
  <c r="BO42" i="5"/>
  <c r="BV42" i="5"/>
  <c r="BS42" i="5"/>
  <c r="BY46" i="5"/>
  <c r="BU46" i="5"/>
  <c r="BP46" i="5"/>
  <c r="BW46" i="5"/>
  <c r="BR46" i="5"/>
  <c r="BX46" i="5"/>
  <c r="BO46" i="5"/>
  <c r="BV46" i="5"/>
  <c r="BS46" i="5"/>
  <c r="BV148" i="5"/>
  <c r="BO148" i="5"/>
  <c r="BU148" i="5"/>
  <c r="BW148" i="5"/>
  <c r="BP148" i="5"/>
  <c r="BQ148" i="5"/>
  <c r="BW13" i="5"/>
  <c r="BW15" i="5"/>
  <c r="BP16" i="5"/>
  <c r="BY16" i="5"/>
  <c r="BW17" i="5"/>
  <c r="BP18" i="5"/>
  <c r="BY18" i="5"/>
  <c r="BP19" i="5"/>
  <c r="BW20" i="5"/>
  <c r="BQ21" i="5"/>
  <c r="BW22" i="5"/>
  <c r="BQ23" i="5"/>
  <c r="BQ25" i="5"/>
  <c r="BV26" i="5"/>
  <c r="BS31" i="5"/>
  <c r="BW32" i="5"/>
  <c r="BQ33" i="5"/>
  <c r="BV34" i="5"/>
  <c r="BQ34" i="5"/>
  <c r="BY34" i="5"/>
  <c r="BU34" i="5"/>
  <c r="BP34" i="5"/>
  <c r="BO34" i="5"/>
  <c r="AT34" i="5" s="1"/>
  <c r="BX34" i="5"/>
  <c r="BQ35" i="5"/>
  <c r="BX36" i="5"/>
  <c r="BV36" i="5"/>
  <c r="BQ36" i="5"/>
  <c r="BU36" i="5"/>
  <c r="BP36" i="5"/>
  <c r="BO36" i="5"/>
  <c r="BY36" i="5"/>
  <c r="BW39" i="5"/>
  <c r="BR39" i="5"/>
  <c r="BY39" i="5"/>
  <c r="BU39" i="5"/>
  <c r="BP39" i="5"/>
  <c r="BX39" i="5"/>
  <c r="BO39" i="5"/>
  <c r="BV39" i="5"/>
  <c r="BS39" i="5"/>
  <c r="BQ40" i="5"/>
  <c r="BW43" i="5"/>
  <c r="BR43" i="5"/>
  <c r="BY43" i="5"/>
  <c r="BU43" i="5"/>
  <c r="BP43" i="5"/>
  <c r="BX43" i="5"/>
  <c r="BO43" i="5"/>
  <c r="BV43" i="5"/>
  <c r="BS43" i="5"/>
  <c r="BQ44" i="5"/>
  <c r="BW47" i="5"/>
  <c r="BR47" i="5"/>
  <c r="BY47" i="5"/>
  <c r="BU47" i="5"/>
  <c r="BP47" i="5"/>
  <c r="BX47" i="5"/>
  <c r="BO47" i="5"/>
  <c r="BV47" i="5"/>
  <c r="BS47" i="5"/>
  <c r="BS48" i="5"/>
  <c r="BR136" i="5"/>
  <c r="BW136" i="5"/>
  <c r="BQ136" i="5"/>
  <c r="BO136" i="5"/>
  <c r="BO182" i="5"/>
  <c r="AF182" i="5" s="1"/>
  <c r="BV182" i="5"/>
  <c r="BU182" i="5"/>
  <c r="BP182" i="5"/>
  <c r="BU166" i="5"/>
  <c r="BP166" i="5"/>
  <c r="AP166" i="5" s="1"/>
  <c r="BV166" i="5"/>
  <c r="BU167" i="5"/>
  <c r="BP167" i="5"/>
  <c r="AP167" i="5" s="1"/>
  <c r="BV167" i="5"/>
  <c r="BV37" i="5"/>
  <c r="BQ37" i="5"/>
  <c r="BO37" i="5"/>
  <c r="BU37" i="5"/>
  <c r="BY38" i="5"/>
  <c r="BU38" i="5"/>
  <c r="BP38" i="5"/>
  <c r="BW38" i="5"/>
  <c r="BR38" i="5"/>
  <c r="BV38" i="5"/>
  <c r="BX137" i="5"/>
  <c r="BR137" i="5"/>
  <c r="BW137" i="5"/>
  <c r="BQ137" i="5"/>
  <c r="BU137" i="5"/>
  <c r="BO137" i="5"/>
  <c r="BU165" i="5"/>
  <c r="BP165" i="5"/>
  <c r="AP165" i="5" s="1"/>
  <c r="BV165" i="5"/>
  <c r="BO171" i="5"/>
  <c r="V171" i="5" s="1"/>
  <c r="BV171" i="5"/>
  <c r="BP171" i="5"/>
  <c r="BP37" i="5"/>
  <c r="BW37" i="5"/>
  <c r="BO38" i="5"/>
  <c r="BX38" i="5"/>
  <c r="BU63" i="5"/>
  <c r="B62" i="5"/>
  <c r="BO63" i="5"/>
  <c r="Y63" i="5" s="1"/>
  <c r="BQ80" i="5"/>
  <c r="BY80" i="5"/>
  <c r="BX80" i="5"/>
  <c r="BR80" i="5"/>
  <c r="BX81" i="5"/>
  <c r="BR81" i="5"/>
  <c r="BQ81" i="5"/>
  <c r="BY81" i="5"/>
  <c r="BX135" i="5"/>
  <c r="BR135" i="5"/>
  <c r="BW135" i="5"/>
  <c r="BQ135" i="5"/>
  <c r="BO135" i="5"/>
  <c r="BU135" i="5"/>
  <c r="BV147" i="5"/>
  <c r="BO147" i="5"/>
  <c r="L147" i="5" s="1"/>
  <c r="BU147" i="5"/>
  <c r="BW147" i="5"/>
  <c r="BP147" i="5"/>
  <c r="BV149" i="5"/>
  <c r="BO149" i="5"/>
  <c r="BU149" i="5"/>
  <c r="BW149" i="5"/>
  <c r="BP149" i="5"/>
  <c r="B176" i="5"/>
  <c r="BP53" i="5"/>
  <c r="B54" i="5"/>
  <c r="BQ82" i="5"/>
  <c r="BY82" i="5"/>
  <c r="BX82" i="5"/>
  <c r="BQ141" i="5"/>
  <c r="BP141" i="5"/>
  <c r="L141" i="5" s="1"/>
  <c r="BQ143" i="5"/>
  <c r="BP143" i="5"/>
  <c r="L143" i="5" s="1"/>
  <c r="C177" i="5"/>
  <c r="U183" i="5"/>
  <c r="B183" i="5" s="1"/>
  <c r="BV53" i="5"/>
  <c r="BV81" i="5"/>
  <c r="BS82" i="5"/>
  <c r="BV83" i="5"/>
  <c r="BV141" i="5"/>
  <c r="BV143" i="5"/>
  <c r="BV146" i="5"/>
  <c r="BP146" i="5"/>
  <c r="BU146" i="5"/>
  <c r="BO146" i="5"/>
  <c r="BW146" i="5"/>
  <c r="U177" i="5"/>
  <c r="C179" i="5"/>
  <c r="B179" i="5" s="1"/>
  <c r="BP82" i="5"/>
  <c r="AO82" i="5" s="1"/>
  <c r="BU82" i="5"/>
  <c r="BP193" i="5"/>
  <c r="I193" i="5" s="1"/>
  <c r="BW193" i="5"/>
  <c r="BP194" i="5"/>
  <c r="I194" i="5" s="1"/>
  <c r="BW194" i="5"/>
  <c r="BP195" i="5"/>
  <c r="BW195" i="5"/>
  <c r="BP196" i="5"/>
  <c r="I196" i="5" s="1"/>
  <c r="BW196" i="5"/>
  <c r="BP197" i="5"/>
  <c r="BW197" i="5"/>
  <c r="BP198" i="5"/>
  <c r="BW198" i="5"/>
  <c r="B219" i="4"/>
  <c r="B218" i="4"/>
  <c r="B217" i="4"/>
  <c r="C213" i="4"/>
  <c r="C212" i="4"/>
  <c r="C211" i="4"/>
  <c r="C210" i="4"/>
  <c r="B206" i="4"/>
  <c r="B205" i="4"/>
  <c r="B204" i="4"/>
  <c r="B203" i="4"/>
  <c r="B202" i="4"/>
  <c r="BV198" i="4"/>
  <c r="BO198" i="4"/>
  <c r="B198" i="4"/>
  <c r="BQ198" i="4" s="1"/>
  <c r="BO197" i="4"/>
  <c r="B197" i="4"/>
  <c r="BQ197" i="4" s="1"/>
  <c r="B196" i="4"/>
  <c r="BQ196" i="4" s="1"/>
  <c r="BV195" i="4"/>
  <c r="BO195" i="4"/>
  <c r="B195" i="4"/>
  <c r="BQ195" i="4" s="1"/>
  <c r="B194" i="4"/>
  <c r="BQ194" i="4" s="1"/>
  <c r="B193" i="4"/>
  <c r="BQ193" i="4" s="1"/>
  <c r="B189" i="4"/>
  <c r="B188" i="4"/>
  <c r="B187" i="4"/>
  <c r="B186" i="4"/>
  <c r="W183" i="4"/>
  <c r="V183" i="4"/>
  <c r="E183" i="4"/>
  <c r="D183" i="4"/>
  <c r="W182" i="4"/>
  <c r="V182" i="4"/>
  <c r="U182" i="4"/>
  <c r="N182" i="4"/>
  <c r="M182" i="4"/>
  <c r="L182" i="4" s="1"/>
  <c r="E182" i="4"/>
  <c r="D182" i="4"/>
  <c r="W181" i="4"/>
  <c r="V181" i="4"/>
  <c r="U181" i="4" s="1"/>
  <c r="E181" i="4"/>
  <c r="D181" i="4"/>
  <c r="W180" i="4"/>
  <c r="V180" i="4"/>
  <c r="U180" i="4" s="1"/>
  <c r="N180" i="4"/>
  <c r="M180" i="4"/>
  <c r="E180" i="4"/>
  <c r="D180" i="4"/>
  <c r="W179" i="4"/>
  <c r="V179" i="4"/>
  <c r="E179" i="4"/>
  <c r="D179" i="4"/>
  <c r="C179" i="4" s="1"/>
  <c r="W178" i="4"/>
  <c r="U178" i="4" s="1"/>
  <c r="V178" i="4"/>
  <c r="N178" i="4"/>
  <c r="M178" i="4"/>
  <c r="L178" i="4" s="1"/>
  <c r="E178" i="4"/>
  <c r="D178" i="4"/>
  <c r="W177" i="4"/>
  <c r="V177" i="4"/>
  <c r="U177" i="4" s="1"/>
  <c r="E177" i="4"/>
  <c r="C177" i="4" s="1"/>
  <c r="B177" i="4" s="1"/>
  <c r="D177" i="4"/>
  <c r="W176" i="4"/>
  <c r="V176" i="4"/>
  <c r="N176" i="4"/>
  <c r="M176" i="4"/>
  <c r="E176" i="4"/>
  <c r="D176" i="4"/>
  <c r="C176" i="4" s="1"/>
  <c r="B171" i="4"/>
  <c r="BU171" i="4" s="1"/>
  <c r="E167" i="4"/>
  <c r="D167" i="4"/>
  <c r="E166" i="4"/>
  <c r="D166" i="4"/>
  <c r="C166" i="4"/>
  <c r="E165" i="4"/>
  <c r="D165" i="4"/>
  <c r="C165" i="4"/>
  <c r="BO165" i="4" s="1"/>
  <c r="E164" i="4"/>
  <c r="C164" i="4" s="1"/>
  <c r="D164" i="4"/>
  <c r="E163" i="4"/>
  <c r="C163" i="4" s="1"/>
  <c r="D163" i="4"/>
  <c r="E162" i="4"/>
  <c r="D162" i="4"/>
  <c r="C162" i="4"/>
  <c r="BU162" i="4" s="1"/>
  <c r="E161" i="4"/>
  <c r="C161" i="4" s="1"/>
  <c r="BO161" i="4" s="1"/>
  <c r="D161" i="4"/>
  <c r="E160" i="4"/>
  <c r="D160" i="4"/>
  <c r="C160" i="4"/>
  <c r="BU160" i="4" s="1"/>
  <c r="E159" i="4"/>
  <c r="D159" i="4"/>
  <c r="E158" i="4"/>
  <c r="C158" i="4" s="1"/>
  <c r="D158" i="4"/>
  <c r="E157" i="4"/>
  <c r="C157" i="4" s="1"/>
  <c r="BO157" i="4" s="1"/>
  <c r="D157" i="4"/>
  <c r="E156" i="4"/>
  <c r="D156" i="4"/>
  <c r="E155" i="4"/>
  <c r="D155" i="4"/>
  <c r="E154" i="4"/>
  <c r="D154" i="4"/>
  <c r="C149" i="4"/>
  <c r="C148" i="4"/>
  <c r="BQ148" i="4" s="1"/>
  <c r="C147" i="4"/>
  <c r="C146" i="4"/>
  <c r="BW146" i="4" s="1"/>
  <c r="BP145" i="4"/>
  <c r="C145" i="4"/>
  <c r="BV145" i="4" s="1"/>
  <c r="BP144" i="4"/>
  <c r="BO144" i="4"/>
  <c r="L144" i="4" s="1"/>
  <c r="C144" i="4"/>
  <c r="BQ144" i="4" s="1"/>
  <c r="C143" i="4"/>
  <c r="C142" i="4"/>
  <c r="BV142" i="4" s="1"/>
  <c r="C141" i="4"/>
  <c r="BV137" i="4"/>
  <c r="D137" i="4"/>
  <c r="BP137" i="4" s="1"/>
  <c r="C137" i="4"/>
  <c r="B137" i="4"/>
  <c r="BR137" i="4" s="1"/>
  <c r="D136" i="4"/>
  <c r="BP136" i="4" s="1"/>
  <c r="C136" i="4"/>
  <c r="D135" i="4"/>
  <c r="BV135" i="4" s="1"/>
  <c r="C135" i="4"/>
  <c r="B135" i="4"/>
  <c r="B124" i="4"/>
  <c r="B123" i="4"/>
  <c r="B122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7" i="4"/>
  <c r="C117" i="4"/>
  <c r="B117" i="4"/>
  <c r="B116" i="4"/>
  <c r="B115" i="4"/>
  <c r="B114" i="4"/>
  <c r="B109" i="4"/>
  <c r="B108" i="4"/>
  <c r="B107" i="4"/>
  <c r="B105" i="4"/>
  <c r="B104" i="4"/>
  <c r="B103" i="4"/>
  <c r="B102" i="4"/>
  <c r="B101" i="4"/>
  <c r="E83" i="4"/>
  <c r="D83" i="4"/>
  <c r="E82" i="4"/>
  <c r="BV82" i="4" s="1"/>
  <c r="D82" i="4"/>
  <c r="E81" i="4"/>
  <c r="BV81" i="4" s="1"/>
  <c r="D81" i="4"/>
  <c r="C81" i="4"/>
  <c r="BV80" i="4"/>
  <c r="E80" i="4"/>
  <c r="BO80" i="4" s="1"/>
  <c r="D80" i="4"/>
  <c r="C80" i="4" s="1"/>
  <c r="AM75" i="4"/>
  <c r="AL75" i="4"/>
  <c r="AK75" i="4"/>
  <c r="AJ75" i="4"/>
  <c r="AI75" i="4"/>
  <c r="AH75" i="4"/>
  <c r="AG75" i="4"/>
  <c r="AF75" i="4"/>
  <c r="AE75" i="4"/>
  <c r="AD75" i="4"/>
  <c r="AC75" i="4"/>
  <c r="AB75" i="4"/>
  <c r="AA75" i="4"/>
  <c r="Z75" i="4"/>
  <c r="Y75" i="4"/>
  <c r="X75" i="4"/>
  <c r="D75" i="4" s="1"/>
  <c r="W75" i="4"/>
  <c r="V75" i="4"/>
  <c r="U75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4" i="4"/>
  <c r="C74" i="4" s="1"/>
  <c r="D74" i="4"/>
  <c r="E73" i="4"/>
  <c r="D73" i="4"/>
  <c r="C73" i="4" s="1"/>
  <c r="BW64" i="4"/>
  <c r="BQ64" i="4"/>
  <c r="B64" i="4"/>
  <c r="BO64" i="4" s="1"/>
  <c r="BW63" i="4"/>
  <c r="BQ63" i="4"/>
  <c r="B63" i="4"/>
  <c r="BO63" i="4" s="1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BW61" i="4"/>
  <c r="BQ61" i="4"/>
  <c r="B61" i="4"/>
  <c r="BU61" i="4" s="1"/>
  <c r="BW60" i="4"/>
  <c r="BQ60" i="4"/>
  <c r="BO60" i="4"/>
  <c r="Y60" i="4"/>
  <c r="B60" i="4"/>
  <c r="BP60" i="4" s="1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O54" i="4"/>
  <c r="N54" i="4"/>
  <c r="D54" i="4"/>
  <c r="C54" i="4"/>
  <c r="BU53" i="4"/>
  <c r="BO53" i="4"/>
  <c r="O53" i="4"/>
  <c r="N53" i="4"/>
  <c r="M53" i="4"/>
  <c r="D53" i="4"/>
  <c r="C53" i="4"/>
  <c r="B53" i="4" s="1"/>
  <c r="D48" i="4"/>
  <c r="C48" i="4"/>
  <c r="B48" i="4" s="1"/>
  <c r="BY48" i="4" s="1"/>
  <c r="D47" i="4"/>
  <c r="C47" i="4"/>
  <c r="D46" i="4"/>
  <c r="C46" i="4"/>
  <c r="B46" i="4" s="1"/>
  <c r="BY46" i="4" s="1"/>
  <c r="D45" i="4"/>
  <c r="C45" i="4"/>
  <c r="BU44" i="4"/>
  <c r="D44" i="4"/>
  <c r="C44" i="4"/>
  <c r="B44" i="4" s="1"/>
  <c r="BY44" i="4" s="1"/>
  <c r="D43" i="4"/>
  <c r="C43" i="4"/>
  <c r="B43" i="4" s="1"/>
  <c r="BY43" i="4" s="1"/>
  <c r="D42" i="4"/>
  <c r="C42" i="4"/>
  <c r="D41" i="4"/>
  <c r="C41" i="4"/>
  <c r="B41" i="4" s="1"/>
  <c r="BY41" i="4" s="1"/>
  <c r="D40" i="4"/>
  <c r="C40" i="4"/>
  <c r="BU39" i="4"/>
  <c r="D39" i="4"/>
  <c r="C39" i="4"/>
  <c r="B39" i="4" s="1"/>
  <c r="BY39" i="4" s="1"/>
  <c r="D38" i="4"/>
  <c r="B38" i="4"/>
  <c r="BY38" i="4" s="1"/>
  <c r="D37" i="4"/>
  <c r="C37" i="4"/>
  <c r="D36" i="4"/>
  <c r="C36" i="4"/>
  <c r="D35" i="4"/>
  <c r="C35" i="4"/>
  <c r="D34" i="4"/>
  <c r="B34" i="4" s="1"/>
  <c r="BV34" i="4" s="1"/>
  <c r="C34" i="4"/>
  <c r="D33" i="4"/>
  <c r="B33" i="4" s="1"/>
  <c r="BU33" i="4" s="1"/>
  <c r="D32" i="4"/>
  <c r="B32" i="4" s="1"/>
  <c r="BY32" i="4" s="1"/>
  <c r="D31" i="4"/>
  <c r="C31" i="4"/>
  <c r="D26" i="4"/>
  <c r="C26" i="4"/>
  <c r="D25" i="4"/>
  <c r="C25" i="4"/>
  <c r="D24" i="4"/>
  <c r="C24" i="4"/>
  <c r="B24" i="4" s="1"/>
  <c r="D23" i="4"/>
  <c r="C23" i="4"/>
  <c r="B23" i="4"/>
  <c r="BP23" i="4" s="1"/>
  <c r="D22" i="4"/>
  <c r="C22" i="4"/>
  <c r="B22" i="4" s="1"/>
  <c r="BO22" i="4" s="1"/>
  <c r="D21" i="4"/>
  <c r="C21" i="4"/>
  <c r="D20" i="4"/>
  <c r="B20" i="4"/>
  <c r="BW20" i="4" s="1"/>
  <c r="D19" i="4"/>
  <c r="B19" i="4"/>
  <c r="BP19" i="4" s="1"/>
  <c r="D18" i="4"/>
  <c r="C18" i="4"/>
  <c r="D17" i="4"/>
  <c r="C17" i="4"/>
  <c r="D16" i="4"/>
  <c r="C16" i="4"/>
  <c r="D15" i="4"/>
  <c r="C15" i="4"/>
  <c r="B15" i="4"/>
  <c r="BS15" i="4" s="1"/>
  <c r="D14" i="4"/>
  <c r="D12" i="4" s="1"/>
  <c r="C14" i="4"/>
  <c r="D13" i="4"/>
  <c r="C13" i="4"/>
  <c r="B13" i="4"/>
  <c r="BX13" i="4" s="1"/>
  <c r="AS12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A5" i="4"/>
  <c r="A4" i="4"/>
  <c r="A3" i="4"/>
  <c r="A2" i="4"/>
  <c r="BY80" i="4" l="1"/>
  <c r="BW80" i="4"/>
  <c r="BS80" i="4"/>
  <c r="BQ80" i="4"/>
  <c r="B179" i="4"/>
  <c r="BO179" i="4" s="1"/>
  <c r="AF179" i="4" s="1"/>
  <c r="B21" i="4"/>
  <c r="BV21" i="4" s="1"/>
  <c r="AF176" i="6"/>
  <c r="L144" i="5"/>
  <c r="C159" i="4"/>
  <c r="BO159" i="4" s="1"/>
  <c r="BX136" i="5"/>
  <c r="BU180" i="5"/>
  <c r="BW46" i="4"/>
  <c r="BV194" i="4"/>
  <c r="BY83" i="5"/>
  <c r="AT38" i="5"/>
  <c r="AT42" i="5"/>
  <c r="BV180" i="5"/>
  <c r="B35" i="4"/>
  <c r="BV35" i="4" s="1"/>
  <c r="BV193" i="4"/>
  <c r="BU41" i="4"/>
  <c r="BU46" i="4"/>
  <c r="BP63" i="4"/>
  <c r="Y63" i="4" s="1"/>
  <c r="BQ142" i="4"/>
  <c r="BO194" i="4"/>
  <c r="BQ24" i="5"/>
  <c r="BP24" i="5"/>
  <c r="B36" i="4"/>
  <c r="BV36" i="4" s="1"/>
  <c r="BW41" i="4"/>
  <c r="BP135" i="4"/>
  <c r="BW142" i="4"/>
  <c r="B16" i="4"/>
  <c r="BO16" i="4" s="1"/>
  <c r="B42" i="4"/>
  <c r="B47" i="4"/>
  <c r="BO47" i="4" s="1"/>
  <c r="BU63" i="4"/>
  <c r="BP81" i="4"/>
  <c r="C182" i="4"/>
  <c r="B182" i="4" s="1"/>
  <c r="BQ83" i="5"/>
  <c r="AT20" i="5"/>
  <c r="AT40" i="5"/>
  <c r="BV63" i="4"/>
  <c r="B136" i="4"/>
  <c r="L146" i="5"/>
  <c r="AD53" i="5"/>
  <c r="BR83" i="5"/>
  <c r="AS137" i="6"/>
  <c r="E75" i="4"/>
  <c r="C75" i="4" s="1"/>
  <c r="BV15" i="4"/>
  <c r="B17" i="4"/>
  <c r="BR17" i="4" s="1"/>
  <c r="B37" i="4"/>
  <c r="BV37" i="4" s="1"/>
  <c r="C154" i="4"/>
  <c r="BV154" i="4" s="1"/>
  <c r="C167" i="4"/>
  <c r="BW83" i="5"/>
  <c r="BP146" i="4"/>
  <c r="B18" i="4"/>
  <c r="BO18" i="4" s="1"/>
  <c r="I198" i="5"/>
  <c r="BV24" i="5"/>
  <c r="L145" i="5"/>
  <c r="BP142" i="4"/>
  <c r="BU144" i="4"/>
  <c r="BV60" i="4"/>
  <c r="C156" i="4"/>
  <c r="BU156" i="4" s="1"/>
  <c r="U179" i="4"/>
  <c r="C183" i="4"/>
  <c r="BR24" i="5"/>
  <c r="A239" i="6"/>
  <c r="BV146" i="4"/>
  <c r="BO180" i="5"/>
  <c r="AF180" i="5" s="1"/>
  <c r="BQ15" i="4"/>
  <c r="BO196" i="4"/>
  <c r="BU48" i="4"/>
  <c r="BV144" i="4"/>
  <c r="BX24" i="5"/>
  <c r="B31" i="4"/>
  <c r="BY31" i="4" s="1"/>
  <c r="BV64" i="4"/>
  <c r="L176" i="4"/>
  <c r="B176" i="4" s="1"/>
  <c r="BV197" i="4"/>
  <c r="BW81" i="5"/>
  <c r="BO24" i="5"/>
  <c r="BO193" i="4"/>
  <c r="BP64" i="4"/>
  <c r="Y64" i="4" s="1"/>
  <c r="BV196" i="4"/>
  <c r="BU43" i="4"/>
  <c r="BV136" i="4"/>
  <c r="BW38" i="4"/>
  <c r="BQ13" i="4"/>
  <c r="BS13" i="4"/>
  <c r="BO20" i="4"/>
  <c r="BO61" i="4"/>
  <c r="U176" i="4"/>
  <c r="C180" i="4"/>
  <c r="B180" i="4" s="1"/>
  <c r="BO180" i="4" s="1"/>
  <c r="U183" i="4"/>
  <c r="BW24" i="5"/>
  <c r="BU24" i="5"/>
  <c r="A240" i="6"/>
  <c r="B54" i="4"/>
  <c r="BU54" i="4" s="1"/>
  <c r="BX83" i="5"/>
  <c r="BU38" i="4"/>
  <c r="BO137" i="4"/>
  <c r="AT36" i="5"/>
  <c r="C181" i="4"/>
  <c r="C178" i="4"/>
  <c r="B178" i="4" s="1"/>
  <c r="BW48" i="4"/>
  <c r="BU64" i="4"/>
  <c r="I197" i="5"/>
  <c r="Y60" i="5"/>
  <c r="BW13" i="4"/>
  <c r="B14" i="4"/>
  <c r="BV14" i="4" s="1"/>
  <c r="BV20" i="4"/>
  <c r="BW39" i="4"/>
  <c r="BW44" i="4"/>
  <c r="BQ145" i="4"/>
  <c r="L145" i="4" s="1"/>
  <c r="I195" i="5"/>
  <c r="AT32" i="5"/>
  <c r="BR146" i="4"/>
  <c r="B25" i="4"/>
  <c r="BV25" i="4" s="1"/>
  <c r="C155" i="4"/>
  <c r="BU155" i="4" s="1"/>
  <c r="BW43" i="4"/>
  <c r="BW144" i="4"/>
  <c r="AO81" i="5"/>
  <c r="BP20" i="4"/>
  <c r="B40" i="4"/>
  <c r="B45" i="4"/>
  <c r="BQ45" i="4" s="1"/>
  <c r="BW145" i="4"/>
  <c r="L180" i="4"/>
  <c r="AT43" i="5"/>
  <c r="AP154" i="6"/>
  <c r="AT45" i="6"/>
  <c r="AD54" i="6"/>
  <c r="AT47" i="6"/>
  <c r="AT22" i="6"/>
  <c r="AF181" i="6"/>
  <c r="AT39" i="6"/>
  <c r="AT41" i="6"/>
  <c r="AT43" i="6"/>
  <c r="AP156" i="6"/>
  <c r="BO183" i="5"/>
  <c r="AF183" i="5" s="1"/>
  <c r="BV183" i="5"/>
  <c r="BP183" i="5"/>
  <c r="BU183" i="5"/>
  <c r="AT33" i="5"/>
  <c r="AT21" i="5"/>
  <c r="AS137" i="5"/>
  <c r="AT47" i="5"/>
  <c r="AT39" i="5"/>
  <c r="AT26" i="5"/>
  <c r="AT41" i="5"/>
  <c r="Y64" i="5"/>
  <c r="AT35" i="5"/>
  <c r="AT25" i="5"/>
  <c r="AT13" i="5"/>
  <c r="BP176" i="5"/>
  <c r="BO176" i="5"/>
  <c r="BU176" i="5"/>
  <c r="BV176" i="5"/>
  <c r="L149" i="5"/>
  <c r="AS135" i="5"/>
  <c r="AO80" i="5"/>
  <c r="AT37" i="5"/>
  <c r="L148" i="5"/>
  <c r="AT46" i="5"/>
  <c r="AT22" i="5"/>
  <c r="AT19" i="5"/>
  <c r="AT31" i="5"/>
  <c r="AT16" i="5"/>
  <c r="AF178" i="5"/>
  <c r="AT48" i="5"/>
  <c r="AT44" i="5"/>
  <c r="AT23" i="5"/>
  <c r="AT15" i="5"/>
  <c r="BX14" i="5"/>
  <c r="BS14" i="5"/>
  <c r="BO14" i="5"/>
  <c r="BW14" i="5"/>
  <c r="BR14" i="5"/>
  <c r="BY14" i="5"/>
  <c r="BP14" i="5"/>
  <c r="BV14" i="5"/>
  <c r="BU14" i="5"/>
  <c r="BQ14" i="5"/>
  <c r="BU179" i="5"/>
  <c r="BP179" i="5"/>
  <c r="BO179" i="5"/>
  <c r="BV179" i="5"/>
  <c r="B177" i="5"/>
  <c r="BW54" i="5"/>
  <c r="BP54" i="5"/>
  <c r="BO54" i="5"/>
  <c r="BU54" i="5"/>
  <c r="BV54" i="5"/>
  <c r="BQ54" i="5"/>
  <c r="AS136" i="5"/>
  <c r="AT45" i="5"/>
  <c r="AT18" i="5"/>
  <c r="BW16" i="4"/>
  <c r="BU16" i="4"/>
  <c r="BX25" i="4"/>
  <c r="BR25" i="4"/>
  <c r="BQ25" i="4"/>
  <c r="BX24" i="4"/>
  <c r="BR24" i="4"/>
  <c r="BU24" i="4"/>
  <c r="BV24" i="4"/>
  <c r="BQ24" i="4"/>
  <c r="BP24" i="4"/>
  <c r="BW24" i="4"/>
  <c r="BO24" i="4"/>
  <c r="BU21" i="4"/>
  <c r="BP14" i="4"/>
  <c r="BU14" i="4"/>
  <c r="BQ17" i="4"/>
  <c r="BX17" i="4"/>
  <c r="BO19" i="4"/>
  <c r="BX19" i="4"/>
  <c r="BX22" i="4"/>
  <c r="BR22" i="4"/>
  <c r="AT22" i="4" s="1"/>
  <c r="BW22" i="4"/>
  <c r="BP22" i="4"/>
  <c r="BU22" i="4"/>
  <c r="BW23" i="4"/>
  <c r="BP32" i="4"/>
  <c r="BW32" i="4"/>
  <c r="BP33" i="4"/>
  <c r="BW34" i="4"/>
  <c r="BR34" i="4"/>
  <c r="BY34" i="4"/>
  <c r="BU34" i="4"/>
  <c r="BP34" i="4"/>
  <c r="BQ34" i="4"/>
  <c r="BX34" i="4"/>
  <c r="BO34" i="4"/>
  <c r="BY35" i="4"/>
  <c r="BU35" i="4"/>
  <c r="BP35" i="4"/>
  <c r="BW35" i="4"/>
  <c r="BR35" i="4"/>
  <c r="BQ35" i="4"/>
  <c r="BX35" i="4"/>
  <c r="BO35" i="4"/>
  <c r="BY36" i="4"/>
  <c r="BU36" i="4"/>
  <c r="BP36" i="4"/>
  <c r="BQ36" i="4"/>
  <c r="BX36" i="4"/>
  <c r="BO36" i="4"/>
  <c r="BY37" i="4"/>
  <c r="BU37" i="4"/>
  <c r="BP37" i="4"/>
  <c r="BW37" i="4"/>
  <c r="BR37" i="4"/>
  <c r="BQ37" i="4"/>
  <c r="BX37" i="4"/>
  <c r="BO37" i="4"/>
  <c r="BW81" i="4"/>
  <c r="BR81" i="4"/>
  <c r="BX81" i="4"/>
  <c r="BQ81" i="4"/>
  <c r="BY81" i="4"/>
  <c r="BS81" i="4"/>
  <c r="BW135" i="4"/>
  <c r="BQ135" i="4"/>
  <c r="BX135" i="4"/>
  <c r="BU135" i="4"/>
  <c r="BO135" i="4"/>
  <c r="AS135" i="4" s="1"/>
  <c r="BR135" i="4"/>
  <c r="BO154" i="4"/>
  <c r="BU154" i="4"/>
  <c r="BV158" i="4"/>
  <c r="BP158" i="4"/>
  <c r="BO158" i="4"/>
  <c r="AP161" i="4"/>
  <c r="BU177" i="4"/>
  <c r="BO177" i="4"/>
  <c r="BV177" i="4"/>
  <c r="BP177" i="4"/>
  <c r="BR13" i="4"/>
  <c r="BO14" i="4"/>
  <c r="BX20" i="4"/>
  <c r="BR20" i="4"/>
  <c r="BU20" i="4"/>
  <c r="BQ20" i="4"/>
  <c r="BV22" i="4"/>
  <c r="B26" i="4"/>
  <c r="BQ32" i="4"/>
  <c r="BS34" i="4"/>
  <c r="BS35" i="4"/>
  <c r="BS36" i="4"/>
  <c r="BS37" i="4"/>
  <c r="BP143" i="4"/>
  <c r="L143" i="4" s="1"/>
  <c r="BV143" i="4"/>
  <c r="BW143" i="4"/>
  <c r="BQ143" i="4"/>
  <c r="BV156" i="4"/>
  <c r="BP156" i="4"/>
  <c r="BO156" i="4"/>
  <c r="BU158" i="4"/>
  <c r="BV160" i="4"/>
  <c r="BP160" i="4"/>
  <c r="BO160" i="4"/>
  <c r="BV162" i="4"/>
  <c r="BP162" i="4"/>
  <c r="BO162" i="4"/>
  <c r="BU180" i="4"/>
  <c r="BP180" i="4"/>
  <c r="BV180" i="4"/>
  <c r="B183" i="4"/>
  <c r="I195" i="4"/>
  <c r="BW14" i="4"/>
  <c r="BR14" i="4"/>
  <c r="BP17" i="4"/>
  <c r="BV17" i="4"/>
  <c r="BO17" i="4"/>
  <c r="BS17" i="4"/>
  <c r="BW19" i="4"/>
  <c r="BQ19" i="4"/>
  <c r="BU19" i="4"/>
  <c r="BR19" i="4"/>
  <c r="BX23" i="4"/>
  <c r="BR23" i="4"/>
  <c r="BV23" i="4"/>
  <c r="BO23" i="4"/>
  <c r="BQ23" i="4"/>
  <c r="BX32" i="4"/>
  <c r="BS32" i="4"/>
  <c r="BO32" i="4"/>
  <c r="BU32" i="4"/>
  <c r="BR32" i="4"/>
  <c r="BY33" i="4"/>
  <c r="BW33" i="4"/>
  <c r="BR33" i="4"/>
  <c r="BS33" i="4"/>
  <c r="BX33" i="4"/>
  <c r="BQ33" i="4"/>
  <c r="BV33" i="4"/>
  <c r="BQ54" i="4"/>
  <c r="BW54" i="4"/>
  <c r="BP54" i="4"/>
  <c r="BU83" i="4"/>
  <c r="BO83" i="4"/>
  <c r="BV83" i="4"/>
  <c r="C83" i="4"/>
  <c r="BW149" i="4"/>
  <c r="BP149" i="4"/>
  <c r="BU149" i="4"/>
  <c r="BV149" i="4"/>
  <c r="BO149" i="4"/>
  <c r="BQ149" i="4"/>
  <c r="AP157" i="4"/>
  <c r="BV166" i="4"/>
  <c r="BP166" i="4"/>
  <c r="BO166" i="4"/>
  <c r="BU166" i="4"/>
  <c r="BV167" i="4"/>
  <c r="BP167" i="4"/>
  <c r="BU167" i="4"/>
  <c r="BO167" i="4"/>
  <c r="AP167" i="4" s="1"/>
  <c r="BV178" i="4"/>
  <c r="BP178" i="4"/>
  <c r="BU178" i="4"/>
  <c r="BO178" i="4"/>
  <c r="BY13" i="4"/>
  <c r="BU13" i="4"/>
  <c r="BP13" i="4"/>
  <c r="BO13" i="4"/>
  <c r="BV13" i="4"/>
  <c r="BS14" i="4"/>
  <c r="BY15" i="4"/>
  <c r="BU15" i="4"/>
  <c r="BP15" i="4"/>
  <c r="BX15" i="4"/>
  <c r="BR15" i="4"/>
  <c r="BO15" i="4"/>
  <c r="AT15" i="4" s="1"/>
  <c r="BW15" i="4"/>
  <c r="BW17" i="4"/>
  <c r="BV19" i="4"/>
  <c r="AT20" i="4"/>
  <c r="BQ22" i="4"/>
  <c r="BU23" i="4"/>
  <c r="BV32" i="4"/>
  <c r="BO33" i="4"/>
  <c r="BP83" i="4"/>
  <c r="BP141" i="4"/>
  <c r="BV141" i="4"/>
  <c r="BW141" i="4"/>
  <c r="BQ141" i="4"/>
  <c r="BW147" i="4"/>
  <c r="BP147" i="4"/>
  <c r="BU147" i="4"/>
  <c r="BV147" i="4"/>
  <c r="BO147" i="4"/>
  <c r="BQ147" i="4"/>
  <c r="BV164" i="4"/>
  <c r="BP164" i="4"/>
  <c r="BO164" i="4"/>
  <c r="BU164" i="4"/>
  <c r="C12" i="4"/>
  <c r="BP38" i="4"/>
  <c r="BP39" i="4"/>
  <c r="BP40" i="4"/>
  <c r="BP41" i="4"/>
  <c r="BP43" i="4"/>
  <c r="BP44" i="4"/>
  <c r="BP46" i="4"/>
  <c r="BP48" i="4"/>
  <c r="BP61" i="4"/>
  <c r="Y61" i="4" s="1"/>
  <c r="BV61" i="4"/>
  <c r="BW137" i="4"/>
  <c r="BQ137" i="4"/>
  <c r="AS137" i="4" s="1"/>
  <c r="BX137" i="4"/>
  <c r="BU137" i="4"/>
  <c r="BV163" i="4"/>
  <c r="BP163" i="4"/>
  <c r="BU163" i="4"/>
  <c r="BX38" i="4"/>
  <c r="BS38" i="4"/>
  <c r="BO38" i="4"/>
  <c r="BV38" i="4"/>
  <c r="BQ38" i="4"/>
  <c r="BR38" i="4"/>
  <c r="BV39" i="4"/>
  <c r="BQ39" i="4"/>
  <c r="BX39" i="4"/>
  <c r="BS39" i="4"/>
  <c r="BO39" i="4"/>
  <c r="BR39" i="4"/>
  <c r="BX40" i="4"/>
  <c r="BS40" i="4"/>
  <c r="BO40" i="4"/>
  <c r="BV40" i="4"/>
  <c r="BQ40" i="4"/>
  <c r="BR40" i="4"/>
  <c r="BV41" i="4"/>
  <c r="BQ41" i="4"/>
  <c r="BX41" i="4"/>
  <c r="BS41" i="4"/>
  <c r="BO41" i="4"/>
  <c r="BR41" i="4"/>
  <c r="BV43" i="4"/>
  <c r="BQ43" i="4"/>
  <c r="BX43" i="4"/>
  <c r="BS43" i="4"/>
  <c r="BO43" i="4"/>
  <c r="BR43" i="4"/>
  <c r="BX44" i="4"/>
  <c r="BS44" i="4"/>
  <c r="BO44" i="4"/>
  <c r="BV44" i="4"/>
  <c r="BQ44" i="4"/>
  <c r="BR44" i="4"/>
  <c r="BS45" i="4"/>
  <c r="BX46" i="4"/>
  <c r="BS46" i="4"/>
  <c r="BO46" i="4"/>
  <c r="BV46" i="4"/>
  <c r="BQ46" i="4"/>
  <c r="BR46" i="4"/>
  <c r="BX47" i="4"/>
  <c r="BS47" i="4"/>
  <c r="BX48" i="4"/>
  <c r="BS48" i="4"/>
  <c r="BO48" i="4"/>
  <c r="BV48" i="4"/>
  <c r="BQ48" i="4"/>
  <c r="BR48" i="4"/>
  <c r="BW53" i="4"/>
  <c r="BP53" i="4"/>
  <c r="BV53" i="4"/>
  <c r="BQ53" i="4"/>
  <c r="AD53" i="4" s="1"/>
  <c r="BU81" i="4"/>
  <c r="BO81" i="4"/>
  <c r="BW136" i="4"/>
  <c r="BQ136" i="4"/>
  <c r="BU136" i="4"/>
  <c r="BX136" i="4"/>
  <c r="BW148" i="4"/>
  <c r="BP148" i="4"/>
  <c r="BU148" i="4"/>
  <c r="BV148" i="4"/>
  <c r="BO148" i="4"/>
  <c r="BO163" i="4"/>
  <c r="BP171" i="4"/>
  <c r="BV171" i="4"/>
  <c r="BO171" i="4"/>
  <c r="BV179" i="4"/>
  <c r="BP179" i="4"/>
  <c r="B181" i="4"/>
  <c r="BU60" i="4"/>
  <c r="BU80" i="4"/>
  <c r="BP80" i="4"/>
  <c r="BR80" i="4"/>
  <c r="BX80" i="4"/>
  <c r="C82" i="4"/>
  <c r="BO82" i="4"/>
  <c r="M54" i="4"/>
  <c r="BU82" i="4"/>
  <c r="BP82" i="4"/>
  <c r="BV157" i="4"/>
  <c r="BP157" i="4"/>
  <c r="BU157" i="4"/>
  <c r="BV161" i="4"/>
  <c r="BP161" i="4"/>
  <c r="BU161" i="4"/>
  <c r="BV165" i="4"/>
  <c r="BP165" i="4"/>
  <c r="AP165" i="4" s="1"/>
  <c r="BU165" i="4"/>
  <c r="BU193" i="4"/>
  <c r="BW193" i="4"/>
  <c r="BP193" i="4"/>
  <c r="I193" i="4" s="1"/>
  <c r="BU194" i="4"/>
  <c r="BW194" i="4"/>
  <c r="BP194" i="4"/>
  <c r="I194" i="4" s="1"/>
  <c r="BU195" i="4"/>
  <c r="BW195" i="4"/>
  <c r="BP195" i="4"/>
  <c r="BU196" i="4"/>
  <c r="BW196" i="4"/>
  <c r="BP196" i="4"/>
  <c r="BU197" i="4"/>
  <c r="BW197" i="4"/>
  <c r="BP197" i="4"/>
  <c r="I197" i="4" s="1"/>
  <c r="BU198" i="4"/>
  <c r="BW198" i="4"/>
  <c r="BP198" i="4"/>
  <c r="I198" i="4" s="1"/>
  <c r="BO146" i="4"/>
  <c r="BU146" i="4"/>
  <c r="BQ146" i="4"/>
  <c r="B219" i="3"/>
  <c r="B218" i="3"/>
  <c r="B217" i="3"/>
  <c r="C213" i="3"/>
  <c r="C212" i="3"/>
  <c r="C211" i="3"/>
  <c r="C210" i="3"/>
  <c r="B206" i="3"/>
  <c r="B205" i="3"/>
  <c r="B204" i="3"/>
  <c r="B203" i="3"/>
  <c r="B202" i="3"/>
  <c r="BQ198" i="3"/>
  <c r="B198" i="3"/>
  <c r="BP198" i="3" s="1"/>
  <c r="B197" i="3"/>
  <c r="BP197" i="3" s="1"/>
  <c r="BW196" i="3"/>
  <c r="BQ196" i="3"/>
  <c r="B196" i="3"/>
  <c r="BP196" i="3" s="1"/>
  <c r="B195" i="3"/>
  <c r="BP195" i="3" s="1"/>
  <c r="BW194" i="3"/>
  <c r="BQ194" i="3"/>
  <c r="B194" i="3"/>
  <c r="BP194" i="3" s="1"/>
  <c r="BW193" i="3"/>
  <c r="BQ193" i="3"/>
  <c r="B193" i="3"/>
  <c r="BP193" i="3" s="1"/>
  <c r="B189" i="3"/>
  <c r="B188" i="3"/>
  <c r="B187" i="3"/>
  <c r="B186" i="3"/>
  <c r="W183" i="3"/>
  <c r="V183" i="3"/>
  <c r="U183" i="3" s="1"/>
  <c r="E183" i="3"/>
  <c r="D183" i="3"/>
  <c r="C183" i="3" s="1"/>
  <c r="B183" i="3" s="1"/>
  <c r="W182" i="3"/>
  <c r="V182" i="3"/>
  <c r="U182" i="3" s="1"/>
  <c r="N182" i="3"/>
  <c r="M182" i="3"/>
  <c r="L182" i="3"/>
  <c r="E182" i="3"/>
  <c r="D182" i="3"/>
  <c r="W181" i="3"/>
  <c r="U181" i="3" s="1"/>
  <c r="V181" i="3"/>
  <c r="E181" i="3"/>
  <c r="D181" i="3"/>
  <c r="W180" i="3"/>
  <c r="V180" i="3"/>
  <c r="U180" i="3" s="1"/>
  <c r="N180" i="3"/>
  <c r="M180" i="3"/>
  <c r="E180" i="3"/>
  <c r="C180" i="3" s="1"/>
  <c r="D180" i="3"/>
  <c r="W179" i="3"/>
  <c r="V179" i="3"/>
  <c r="U179" i="3" s="1"/>
  <c r="E179" i="3"/>
  <c r="D179" i="3"/>
  <c r="W178" i="3"/>
  <c r="V178" i="3"/>
  <c r="U178" i="3" s="1"/>
  <c r="N178" i="3"/>
  <c r="M178" i="3"/>
  <c r="E178" i="3"/>
  <c r="D178" i="3"/>
  <c r="W177" i="3"/>
  <c r="V177" i="3"/>
  <c r="U177" i="3"/>
  <c r="E177" i="3"/>
  <c r="D177" i="3"/>
  <c r="C177" i="3"/>
  <c r="B177" i="3"/>
  <c r="BP177" i="3" s="1"/>
  <c r="W176" i="3"/>
  <c r="V176" i="3"/>
  <c r="N176" i="3"/>
  <c r="M176" i="3"/>
  <c r="L176" i="3" s="1"/>
  <c r="E176" i="3"/>
  <c r="D176" i="3"/>
  <c r="C176" i="3"/>
  <c r="BV171" i="3"/>
  <c r="BP171" i="3"/>
  <c r="BO171" i="3"/>
  <c r="B171" i="3"/>
  <c r="BU171" i="3" s="1"/>
  <c r="E167" i="3"/>
  <c r="D167" i="3"/>
  <c r="E166" i="3"/>
  <c r="D166" i="3"/>
  <c r="E165" i="3"/>
  <c r="D165" i="3"/>
  <c r="C165" i="3" s="1"/>
  <c r="BV165" i="3" s="1"/>
  <c r="E164" i="3"/>
  <c r="D164" i="3"/>
  <c r="E163" i="3"/>
  <c r="D163" i="3"/>
  <c r="C163" i="3" s="1"/>
  <c r="BV163" i="3" s="1"/>
  <c r="E162" i="3"/>
  <c r="D162" i="3"/>
  <c r="E161" i="3"/>
  <c r="D161" i="3"/>
  <c r="E160" i="3"/>
  <c r="D160" i="3"/>
  <c r="E159" i="3"/>
  <c r="D159" i="3"/>
  <c r="E158" i="3"/>
  <c r="D158" i="3"/>
  <c r="C158" i="3" s="1"/>
  <c r="BO158" i="3" s="1"/>
  <c r="E157" i="3"/>
  <c r="D157" i="3"/>
  <c r="C157" i="3" s="1"/>
  <c r="E156" i="3"/>
  <c r="D156" i="3"/>
  <c r="C156" i="3" s="1"/>
  <c r="BO156" i="3" s="1"/>
  <c r="E155" i="3"/>
  <c r="D155" i="3"/>
  <c r="C155" i="3" s="1"/>
  <c r="BV155" i="3" s="1"/>
  <c r="E154" i="3"/>
  <c r="D154" i="3"/>
  <c r="BO149" i="3"/>
  <c r="C149" i="3"/>
  <c r="BQ149" i="3" s="1"/>
  <c r="BU148" i="3"/>
  <c r="C148" i="3"/>
  <c r="BQ148" i="3" s="1"/>
  <c r="BU147" i="3"/>
  <c r="BP147" i="3"/>
  <c r="C147" i="3"/>
  <c r="BQ147" i="3" s="1"/>
  <c r="BW146" i="3"/>
  <c r="BP146" i="3"/>
  <c r="C146" i="3"/>
  <c r="BR146" i="3" s="1"/>
  <c r="BV145" i="3"/>
  <c r="C145" i="3"/>
  <c r="BW145" i="3" s="1"/>
  <c r="BQ144" i="3"/>
  <c r="BO144" i="3"/>
  <c r="C144" i="3"/>
  <c r="BV144" i="3" s="1"/>
  <c r="C143" i="3"/>
  <c r="BW143" i="3" s="1"/>
  <c r="C142" i="3"/>
  <c r="BQ142" i="3" s="1"/>
  <c r="BV141" i="3"/>
  <c r="BQ141" i="3"/>
  <c r="C141" i="3"/>
  <c r="BW141" i="3" s="1"/>
  <c r="D137" i="3"/>
  <c r="B137" i="3" s="1"/>
  <c r="BQ137" i="3" s="1"/>
  <c r="C137" i="3"/>
  <c r="D136" i="3"/>
  <c r="C136" i="3"/>
  <c r="D135" i="3"/>
  <c r="C135" i="3"/>
  <c r="B135" i="3" s="1"/>
  <c r="BQ135" i="3" s="1"/>
  <c r="B124" i="3"/>
  <c r="B123" i="3"/>
  <c r="B122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 s="1"/>
  <c r="B116" i="3"/>
  <c r="B115" i="3"/>
  <c r="B114" i="3"/>
  <c r="B109" i="3"/>
  <c r="B108" i="3"/>
  <c r="B107" i="3"/>
  <c r="B105" i="3"/>
  <c r="B104" i="3"/>
  <c r="B103" i="3"/>
  <c r="B102" i="3"/>
  <c r="B101" i="3"/>
  <c r="E83" i="3"/>
  <c r="BV83" i="3" s="1"/>
  <c r="D83" i="3"/>
  <c r="C83" i="3" s="1"/>
  <c r="E82" i="3"/>
  <c r="BU82" i="3" s="1"/>
  <c r="D82" i="3"/>
  <c r="E81" i="3"/>
  <c r="D81" i="3"/>
  <c r="E80" i="3"/>
  <c r="BV80" i="3" s="1"/>
  <c r="D80" i="3"/>
  <c r="C80" i="3" s="1"/>
  <c r="BS80" i="3" s="1"/>
  <c r="AM75" i="3"/>
  <c r="AL75" i="3"/>
  <c r="AK75" i="3"/>
  <c r="AJ75" i="3"/>
  <c r="AI75" i="3"/>
  <c r="AH75" i="3"/>
  <c r="AG75" i="3"/>
  <c r="AF75" i="3"/>
  <c r="AE75" i="3"/>
  <c r="AD75" i="3"/>
  <c r="AC75" i="3"/>
  <c r="AB75" i="3"/>
  <c r="AA75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4" i="3"/>
  <c r="D74" i="3"/>
  <c r="C74" i="3"/>
  <c r="E73" i="3"/>
  <c r="D73" i="3"/>
  <c r="BW64" i="3"/>
  <c r="BV64" i="3"/>
  <c r="BQ64" i="3"/>
  <c r="BO64" i="3"/>
  <c r="B64" i="3"/>
  <c r="BU64" i="3" s="1"/>
  <c r="BW63" i="3"/>
  <c r="BQ63" i="3"/>
  <c r="B63" i="3"/>
  <c r="BU63" i="3" s="1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W61" i="3"/>
  <c r="BV61" i="3"/>
  <c r="BU61" i="3"/>
  <c r="BQ61" i="3"/>
  <c r="BP61" i="3"/>
  <c r="BO61" i="3"/>
  <c r="Y61" i="3" s="1"/>
  <c r="B61" i="3"/>
  <c r="B59" i="3" s="1"/>
  <c r="BW60" i="3"/>
  <c r="BQ60" i="3"/>
  <c r="B60" i="3"/>
  <c r="BV60" i="3" s="1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O54" i="3"/>
  <c r="M54" i="3" s="1"/>
  <c r="N54" i="3"/>
  <c r="D54" i="3"/>
  <c r="C54" i="3"/>
  <c r="O53" i="3"/>
  <c r="N53" i="3"/>
  <c r="M53" i="3"/>
  <c r="D53" i="3"/>
  <c r="C53" i="3"/>
  <c r="D48" i="3"/>
  <c r="C48" i="3"/>
  <c r="B48" i="3" s="1"/>
  <c r="D47" i="3"/>
  <c r="B47" i="3" s="1"/>
  <c r="C47" i="3"/>
  <c r="D46" i="3"/>
  <c r="C46" i="3"/>
  <c r="B46" i="3" s="1"/>
  <c r="BU46" i="3" s="1"/>
  <c r="D45" i="3"/>
  <c r="C45" i="3"/>
  <c r="D44" i="3"/>
  <c r="C44" i="3"/>
  <c r="B44" i="3" s="1"/>
  <c r="D43" i="3"/>
  <c r="C43" i="3"/>
  <c r="D42" i="3"/>
  <c r="C42" i="3"/>
  <c r="B42" i="3" s="1"/>
  <c r="BO42" i="3" s="1"/>
  <c r="BW41" i="3"/>
  <c r="BV41" i="3"/>
  <c r="D41" i="3"/>
  <c r="B41" i="3" s="1"/>
  <c r="C41" i="3"/>
  <c r="D40" i="3"/>
  <c r="C40" i="3"/>
  <c r="D39" i="3"/>
  <c r="C39" i="3"/>
  <c r="D38" i="3"/>
  <c r="B38" i="3" s="1"/>
  <c r="BO38" i="3" s="1"/>
  <c r="D37" i="3"/>
  <c r="C37" i="3"/>
  <c r="D36" i="3"/>
  <c r="C36" i="3"/>
  <c r="B36" i="3"/>
  <c r="BU36" i="3" s="1"/>
  <c r="D35" i="3"/>
  <c r="C35" i="3"/>
  <c r="D34" i="3"/>
  <c r="C34" i="3"/>
  <c r="B34" i="3" s="1"/>
  <c r="BP34" i="3" s="1"/>
  <c r="D33" i="3"/>
  <c r="B33" i="3" s="1"/>
  <c r="BS32" i="3"/>
  <c r="BR32" i="3"/>
  <c r="D32" i="3"/>
  <c r="B32" i="3" s="1"/>
  <c r="D31" i="3"/>
  <c r="C31" i="3"/>
  <c r="D26" i="3"/>
  <c r="C26" i="3"/>
  <c r="B26" i="3" s="1"/>
  <c r="BP26" i="3" s="1"/>
  <c r="BX25" i="3"/>
  <c r="BQ25" i="3"/>
  <c r="D25" i="3"/>
  <c r="C25" i="3"/>
  <c r="B25" i="3" s="1"/>
  <c r="BP25" i="3" s="1"/>
  <c r="D24" i="3"/>
  <c r="C24" i="3"/>
  <c r="B24" i="3" s="1"/>
  <c r="BR24" i="3" s="1"/>
  <c r="D23" i="3"/>
  <c r="C23" i="3"/>
  <c r="BW22" i="3"/>
  <c r="D22" i="3"/>
  <c r="C22" i="3"/>
  <c r="B22" i="3" s="1"/>
  <c r="BV22" i="3" s="1"/>
  <c r="D21" i="3"/>
  <c r="C21" i="3"/>
  <c r="B21" i="3" s="1"/>
  <c r="BQ21" i="3" s="1"/>
  <c r="D20" i="3"/>
  <c r="B20" i="3" s="1"/>
  <c r="D19" i="3"/>
  <c r="B19" i="3" s="1"/>
  <c r="D18" i="3"/>
  <c r="C18" i="3"/>
  <c r="B18" i="3" s="1"/>
  <c r="BV18" i="3" s="1"/>
  <c r="D17" i="3"/>
  <c r="C17" i="3"/>
  <c r="B17" i="3" s="1"/>
  <c r="D16" i="3"/>
  <c r="C16" i="3"/>
  <c r="B16" i="3" s="1"/>
  <c r="D15" i="3"/>
  <c r="C15" i="3"/>
  <c r="B15" i="3" s="1"/>
  <c r="D14" i="3"/>
  <c r="C14" i="3"/>
  <c r="D13" i="3"/>
  <c r="C13" i="3"/>
  <c r="B13" i="3" s="1"/>
  <c r="AS12" i="3"/>
  <c r="AR12" i="3"/>
  <c r="AQ12" i="3"/>
  <c r="AP12" i="3"/>
  <c r="AO12" i="3"/>
  <c r="AN12" i="3"/>
  <c r="AM12" i="3"/>
  <c r="AL12" i="3"/>
  <c r="AK12" i="3"/>
  <c r="AJ12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A5" i="3"/>
  <c r="A4" i="3"/>
  <c r="A3" i="3"/>
  <c r="A2" i="3"/>
  <c r="BV183" i="3" l="1"/>
  <c r="BP183" i="3"/>
  <c r="BY17" i="3"/>
  <c r="BS17" i="3"/>
  <c r="BR17" i="3"/>
  <c r="BX17" i="3"/>
  <c r="BP33" i="3"/>
  <c r="BW33" i="3"/>
  <c r="BQ33" i="3"/>
  <c r="BX13" i="3"/>
  <c r="BS13" i="3"/>
  <c r="BY13" i="3"/>
  <c r="BR13" i="3"/>
  <c r="BW15" i="3"/>
  <c r="BO15" i="3"/>
  <c r="AT18" i="4"/>
  <c r="BR47" i="4"/>
  <c r="BO147" i="3"/>
  <c r="L147" i="3" s="1"/>
  <c r="C162" i="3"/>
  <c r="L178" i="3"/>
  <c r="BR16" i="4"/>
  <c r="BY47" i="4"/>
  <c r="BW47" i="4"/>
  <c r="BU47" i="4"/>
  <c r="BY42" i="4"/>
  <c r="BW42" i="4"/>
  <c r="BU42" i="4"/>
  <c r="BU42" i="3"/>
  <c r="AO80" i="4"/>
  <c r="BV47" i="4"/>
  <c r="BP18" i="4"/>
  <c r="BV26" i="3"/>
  <c r="BU80" i="3"/>
  <c r="BP143" i="3"/>
  <c r="BW195" i="3"/>
  <c r="BO155" i="4"/>
  <c r="AP155" i="4" s="1"/>
  <c r="BO31" i="4"/>
  <c r="BY18" i="4"/>
  <c r="B31" i="3"/>
  <c r="BR31" i="3" s="1"/>
  <c r="B37" i="3"/>
  <c r="B43" i="3"/>
  <c r="B54" i="3"/>
  <c r="C81" i="3"/>
  <c r="BX81" i="3" s="1"/>
  <c r="BQ143" i="3"/>
  <c r="BP156" i="3"/>
  <c r="AP156" i="3" s="1"/>
  <c r="C164" i="3"/>
  <c r="AP166" i="4"/>
  <c r="BO54" i="4"/>
  <c r="AD54" i="4" s="1"/>
  <c r="BP154" i="4"/>
  <c r="B12" i="4"/>
  <c r="BX31" i="4"/>
  <c r="BS18" i="4"/>
  <c r="E75" i="3"/>
  <c r="BV143" i="3"/>
  <c r="BO148" i="3"/>
  <c r="L148" i="3" s="1"/>
  <c r="L147" i="4"/>
  <c r="BV54" i="4"/>
  <c r="BR31" i="4"/>
  <c r="AT31" i="4" s="1"/>
  <c r="BU18" i="4"/>
  <c r="BQ47" i="4"/>
  <c r="BW147" i="3"/>
  <c r="BY36" i="3"/>
  <c r="BP22" i="3"/>
  <c r="D75" i="3"/>
  <c r="BP148" i="3"/>
  <c r="U176" i="3"/>
  <c r="BU179" i="4"/>
  <c r="AP162" i="4"/>
  <c r="BP21" i="4"/>
  <c r="BS31" i="4"/>
  <c r="BQ18" i="4"/>
  <c r="AD54" i="5"/>
  <c r="BU38" i="3"/>
  <c r="BP63" i="3"/>
  <c r="BW148" i="3"/>
  <c r="BP158" i="3"/>
  <c r="AP158" i="3" s="1"/>
  <c r="BW197" i="3"/>
  <c r="V171" i="4"/>
  <c r="BR45" i="4"/>
  <c r="BV42" i="4"/>
  <c r="BP45" i="4"/>
  <c r="BP155" i="4"/>
  <c r="BO21" i="4"/>
  <c r="BP31" i="4"/>
  <c r="BW18" i="4"/>
  <c r="B53" i="3"/>
  <c r="BP53" i="3" s="1"/>
  <c r="BV147" i="3"/>
  <c r="BX38" i="3"/>
  <c r="C159" i="3"/>
  <c r="BV159" i="3" s="1"/>
  <c r="C166" i="3"/>
  <c r="BO45" i="4"/>
  <c r="BO42" i="4"/>
  <c r="AT42" i="4" s="1"/>
  <c r="BV155" i="4"/>
  <c r="BW21" i="4"/>
  <c r="BU31" i="4"/>
  <c r="BQ16" i="4"/>
  <c r="BV18" i="4"/>
  <c r="BW31" i="4"/>
  <c r="BV63" i="3"/>
  <c r="BQ24" i="3"/>
  <c r="B39" i="3"/>
  <c r="BO60" i="3"/>
  <c r="BO83" i="3"/>
  <c r="BP149" i="3"/>
  <c r="BW198" i="3"/>
  <c r="AP163" i="4"/>
  <c r="BX45" i="4"/>
  <c r="BX42" i="4"/>
  <c r="BP42" i="4"/>
  <c r="BU17" i="4"/>
  <c r="BR36" i="4"/>
  <c r="AT36" i="4" s="1"/>
  <c r="BR21" i="4"/>
  <c r="BO25" i="4"/>
  <c r="AT25" i="4" s="1"/>
  <c r="BS16" i="4"/>
  <c r="BY40" i="4"/>
  <c r="BW40" i="4"/>
  <c r="BU40" i="4"/>
  <c r="BO136" i="4"/>
  <c r="AS136" i="4" s="1"/>
  <c r="BR136" i="4"/>
  <c r="BU26" i="3"/>
  <c r="BQ31" i="4"/>
  <c r="B45" i="3"/>
  <c r="BO63" i="3"/>
  <c r="BV148" i="3"/>
  <c r="BQ21" i="4"/>
  <c r="B14" i="3"/>
  <c r="BP18" i="3"/>
  <c r="B40" i="3"/>
  <c r="BO40" i="3" s="1"/>
  <c r="BO46" i="3"/>
  <c r="BP60" i="3"/>
  <c r="BP83" i="3"/>
  <c r="BU149" i="3"/>
  <c r="C160" i="3"/>
  <c r="C167" i="3"/>
  <c r="BV167" i="3" s="1"/>
  <c r="C181" i="3"/>
  <c r="B181" i="3" s="1"/>
  <c r="BP181" i="3" s="1"/>
  <c r="BU159" i="4"/>
  <c r="L141" i="4"/>
  <c r="BY17" i="4"/>
  <c r="BW36" i="4"/>
  <c r="BX21" i="4"/>
  <c r="BW25" i="4"/>
  <c r="BV16" i="4"/>
  <c r="C73" i="3"/>
  <c r="BP142" i="3"/>
  <c r="L142" i="3" s="1"/>
  <c r="BO80" i="3"/>
  <c r="BV142" i="3"/>
  <c r="BX18" i="4"/>
  <c r="BQ197" i="3"/>
  <c r="BQ42" i="4"/>
  <c r="BR18" i="4"/>
  <c r="BY16" i="4"/>
  <c r="BY45" i="4"/>
  <c r="BW45" i="4"/>
  <c r="BU45" i="4"/>
  <c r="BU83" i="3"/>
  <c r="BV149" i="3"/>
  <c r="I196" i="4"/>
  <c r="BP159" i="4"/>
  <c r="AP159" i="4" s="1"/>
  <c r="BV45" i="4"/>
  <c r="BY14" i="4"/>
  <c r="BP25" i="4"/>
  <c r="BP16" i="4"/>
  <c r="AT16" i="4" s="1"/>
  <c r="BO36" i="3"/>
  <c r="BP80" i="3"/>
  <c r="BQ195" i="3"/>
  <c r="BV31" i="4"/>
  <c r="BP47" i="4"/>
  <c r="AT47" i="4" s="1"/>
  <c r="L149" i="3"/>
  <c r="BS42" i="4"/>
  <c r="BU18" i="3"/>
  <c r="BU60" i="3"/>
  <c r="BP64" i="3"/>
  <c r="Y64" i="3" s="1"/>
  <c r="BQ146" i="3"/>
  <c r="BW149" i="3"/>
  <c r="C178" i="3"/>
  <c r="B178" i="3" s="1"/>
  <c r="BV159" i="4"/>
  <c r="AT33" i="4"/>
  <c r="AF178" i="4"/>
  <c r="BQ14" i="4"/>
  <c r="BU25" i="4"/>
  <c r="BX16" i="4"/>
  <c r="AT24" i="5"/>
  <c r="L142" i="4"/>
  <c r="L146" i="4"/>
  <c r="BR42" i="4"/>
  <c r="AT13" i="4"/>
  <c r="BR34" i="3"/>
  <c r="C154" i="3"/>
  <c r="BU154" i="3" s="1"/>
  <c r="C161" i="3"/>
  <c r="BV161" i="3" s="1"/>
  <c r="L148" i="4"/>
  <c r="BX14" i="4"/>
  <c r="AO83" i="5"/>
  <c r="BP177" i="5"/>
  <c r="BO177" i="5"/>
  <c r="BV177" i="5"/>
  <c r="BU177" i="5"/>
  <c r="AT14" i="5"/>
  <c r="AF176" i="5"/>
  <c r="AF179" i="5"/>
  <c r="A239" i="5"/>
  <c r="BY82" i="4"/>
  <c r="BX82" i="4"/>
  <c r="BR82" i="4"/>
  <c r="BQ82" i="4"/>
  <c r="BS82" i="4"/>
  <c r="BW82" i="4"/>
  <c r="BO181" i="4"/>
  <c r="AF181" i="4" s="1"/>
  <c r="BU181" i="4"/>
  <c r="BP181" i="4"/>
  <c r="BV181" i="4"/>
  <c r="A239" i="4"/>
  <c r="AT32" i="4"/>
  <c r="AT23" i="4"/>
  <c r="AT14" i="4"/>
  <c r="AT21" i="4"/>
  <c r="BP183" i="4"/>
  <c r="BV183" i="4"/>
  <c r="BO183" i="4"/>
  <c r="BU183" i="4"/>
  <c r="AF180" i="4"/>
  <c r="AT37" i="4"/>
  <c r="AT35" i="4"/>
  <c r="AT34" i="4"/>
  <c r="AT24" i="4"/>
  <c r="AT19" i="4"/>
  <c r="AO81" i="4"/>
  <c r="BP182" i="4"/>
  <c r="BV182" i="4"/>
  <c r="BO182" i="4"/>
  <c r="BU182" i="4"/>
  <c r="L149" i="4"/>
  <c r="AO82" i="4"/>
  <c r="AT48" i="4"/>
  <c r="AT46" i="4"/>
  <c r="AT45" i="4"/>
  <c r="AT44" i="4"/>
  <c r="AT43" i="4"/>
  <c r="AT41" i="4"/>
  <c r="AT40" i="4"/>
  <c r="AT39" i="4"/>
  <c r="AT38" i="4"/>
  <c r="AP164" i="4"/>
  <c r="BW83" i="4"/>
  <c r="BR83" i="4"/>
  <c r="BX83" i="4"/>
  <c r="BQ83" i="4"/>
  <c r="BS83" i="4"/>
  <c r="BY83" i="4"/>
  <c r="AT17" i="4"/>
  <c r="BU176" i="4"/>
  <c r="BO176" i="4"/>
  <c r="BV176" i="4"/>
  <c r="BP176" i="4"/>
  <c r="AP160" i="4"/>
  <c r="AP156" i="4"/>
  <c r="BW26" i="4"/>
  <c r="BR26" i="4"/>
  <c r="BV26" i="4"/>
  <c r="BP26" i="4"/>
  <c r="BX26" i="4"/>
  <c r="BO26" i="4"/>
  <c r="BU26" i="4"/>
  <c r="BS26" i="4"/>
  <c r="BY26" i="4"/>
  <c r="BQ26" i="4"/>
  <c r="AF177" i="4"/>
  <c r="AP158" i="4"/>
  <c r="AP154" i="4"/>
  <c r="BX31" i="3"/>
  <c r="BX16" i="3"/>
  <c r="BS16" i="3"/>
  <c r="BO16" i="3"/>
  <c r="BV16" i="3"/>
  <c r="BP16" i="3"/>
  <c r="BU16" i="3"/>
  <c r="BX19" i="3"/>
  <c r="BR19" i="3"/>
  <c r="BW19" i="3"/>
  <c r="BP19" i="3"/>
  <c r="BV19" i="3"/>
  <c r="BO19" i="3"/>
  <c r="BU20" i="3"/>
  <c r="BO20" i="3"/>
  <c r="BW20" i="3"/>
  <c r="BP20" i="3"/>
  <c r="BV20" i="3"/>
  <c r="BX39" i="3"/>
  <c r="BS39" i="3"/>
  <c r="BO39" i="3"/>
  <c r="BY39" i="3"/>
  <c r="BU39" i="3"/>
  <c r="BP39" i="3"/>
  <c r="BR39" i="3"/>
  <c r="BQ39" i="3"/>
  <c r="BW40" i="3"/>
  <c r="BR40" i="3"/>
  <c r="BY40" i="3"/>
  <c r="BP40" i="3"/>
  <c r="BX43" i="3"/>
  <c r="BS43" i="3"/>
  <c r="BO43" i="3"/>
  <c r="BY43" i="3"/>
  <c r="BU43" i="3"/>
  <c r="BP43" i="3"/>
  <c r="BR43" i="3"/>
  <c r="BQ43" i="3"/>
  <c r="BV44" i="3"/>
  <c r="BQ44" i="3"/>
  <c r="BW44" i="3"/>
  <c r="BR44" i="3"/>
  <c r="BS44" i="3"/>
  <c r="BY44" i="3"/>
  <c r="BP44" i="3"/>
  <c r="BX44" i="3"/>
  <c r="BX47" i="3"/>
  <c r="BS47" i="3"/>
  <c r="BO47" i="3"/>
  <c r="BY47" i="3"/>
  <c r="BU47" i="3"/>
  <c r="BP47" i="3"/>
  <c r="BR47" i="3"/>
  <c r="BQ47" i="3"/>
  <c r="BV48" i="3"/>
  <c r="BQ48" i="3"/>
  <c r="BW48" i="3"/>
  <c r="BR48" i="3"/>
  <c r="BS48" i="3"/>
  <c r="BY48" i="3"/>
  <c r="BP48" i="3"/>
  <c r="BX48" i="3"/>
  <c r="BV54" i="3"/>
  <c r="BO54" i="3"/>
  <c r="BW54" i="3"/>
  <c r="BP54" i="3"/>
  <c r="BU54" i="3"/>
  <c r="C12" i="3"/>
  <c r="BY16" i="3"/>
  <c r="BU21" i="3"/>
  <c r="BO21" i="3"/>
  <c r="BV21" i="3"/>
  <c r="BR21" i="3"/>
  <c r="BW21" i="3"/>
  <c r="BQ81" i="3"/>
  <c r="BY81" i="3"/>
  <c r="BS81" i="3"/>
  <c r="BR81" i="3"/>
  <c r="BQ83" i="3"/>
  <c r="BW83" i="3"/>
  <c r="BX83" i="3"/>
  <c r="BR83" i="3"/>
  <c r="BS83" i="3"/>
  <c r="BV136" i="3"/>
  <c r="BP136" i="3"/>
  <c r="B136" i="3"/>
  <c r="BO157" i="3"/>
  <c r="BP157" i="3"/>
  <c r="BU157" i="3"/>
  <c r="BO161" i="3"/>
  <c r="BP161" i="3"/>
  <c r="BU161" i="3"/>
  <c r="BU15" i="3"/>
  <c r="BQ16" i="3"/>
  <c r="BQ19" i="3"/>
  <c r="BQ20" i="3"/>
  <c r="BX21" i="3"/>
  <c r="BU24" i="3"/>
  <c r="BO24" i="3"/>
  <c r="BW24" i="3"/>
  <c r="BP24" i="3"/>
  <c r="BV24" i="3"/>
  <c r="BX24" i="3"/>
  <c r="BY32" i="3"/>
  <c r="BU32" i="3"/>
  <c r="BP32" i="3"/>
  <c r="BW32" i="3"/>
  <c r="BQ32" i="3"/>
  <c r="BV32" i="3"/>
  <c r="BO32" i="3"/>
  <c r="BX32" i="3"/>
  <c r="BX34" i="3"/>
  <c r="BS36" i="3"/>
  <c r="BW37" i="3"/>
  <c r="BV39" i="3"/>
  <c r="BX41" i="3"/>
  <c r="BS41" i="3"/>
  <c r="BO41" i="3"/>
  <c r="BY41" i="3"/>
  <c r="BU41" i="3"/>
  <c r="BP41" i="3"/>
  <c r="BR41" i="3"/>
  <c r="BQ41" i="3"/>
  <c r="BV42" i="3"/>
  <c r="BQ42" i="3"/>
  <c r="BW42" i="3"/>
  <c r="BR42" i="3"/>
  <c r="BS42" i="3"/>
  <c r="BY42" i="3"/>
  <c r="BP42" i="3"/>
  <c r="AT42" i="3" s="1"/>
  <c r="BX42" i="3"/>
  <c r="BV43" i="3"/>
  <c r="BX45" i="3"/>
  <c r="BS45" i="3"/>
  <c r="BO45" i="3"/>
  <c r="BY45" i="3"/>
  <c r="BU45" i="3"/>
  <c r="BP45" i="3"/>
  <c r="BR45" i="3"/>
  <c r="BQ45" i="3"/>
  <c r="BV46" i="3"/>
  <c r="BQ46" i="3"/>
  <c r="BW46" i="3"/>
  <c r="BR46" i="3"/>
  <c r="BS46" i="3"/>
  <c r="BY46" i="3"/>
  <c r="BP46" i="3"/>
  <c r="BX46" i="3"/>
  <c r="BV47" i="3"/>
  <c r="BO48" i="3"/>
  <c r="BW53" i="3"/>
  <c r="BV81" i="3"/>
  <c r="BU81" i="3"/>
  <c r="BO81" i="3"/>
  <c r="BP81" i="3"/>
  <c r="BR16" i="3"/>
  <c r="BU19" i="3"/>
  <c r="BR20" i="3"/>
  <c r="BP21" i="3"/>
  <c r="BU25" i="3"/>
  <c r="BO25" i="3"/>
  <c r="BV25" i="3"/>
  <c r="BR25" i="3"/>
  <c r="BW25" i="3"/>
  <c r="BX33" i="3"/>
  <c r="BS33" i="3"/>
  <c r="BO33" i="3"/>
  <c r="BU33" i="3"/>
  <c r="BY33" i="3"/>
  <c r="BR33" i="3"/>
  <c r="BV33" i="3"/>
  <c r="BV38" i="3"/>
  <c r="BQ38" i="3"/>
  <c r="BW38" i="3"/>
  <c r="BR38" i="3"/>
  <c r="BS38" i="3"/>
  <c r="BY38" i="3"/>
  <c r="BP38" i="3"/>
  <c r="BW39" i="3"/>
  <c r="BU40" i="3"/>
  <c r="BW43" i="3"/>
  <c r="BU44" i="3"/>
  <c r="BW47" i="3"/>
  <c r="BU48" i="3"/>
  <c r="BW81" i="3"/>
  <c r="BY83" i="3"/>
  <c r="BR135" i="3"/>
  <c r="BU135" i="3"/>
  <c r="BO135" i="3"/>
  <c r="BX135" i="3"/>
  <c r="BW135" i="3"/>
  <c r="BR137" i="3"/>
  <c r="BU137" i="3"/>
  <c r="BO137" i="3"/>
  <c r="BX137" i="3"/>
  <c r="BW137" i="3"/>
  <c r="BO155" i="3"/>
  <c r="BP155" i="3"/>
  <c r="BU155" i="3"/>
  <c r="BV157" i="3"/>
  <c r="BO159" i="3"/>
  <c r="BP159" i="3"/>
  <c r="BW16" i="3"/>
  <c r="BX20" i="3"/>
  <c r="BV15" i="3"/>
  <c r="BQ15" i="3"/>
  <c r="BY15" i="3"/>
  <c r="BS15" i="3"/>
  <c r="BX15" i="3"/>
  <c r="BR15" i="3"/>
  <c r="BP15" i="3"/>
  <c r="BV34" i="3"/>
  <c r="BQ34" i="3"/>
  <c r="BU34" i="3"/>
  <c r="BO34" i="3"/>
  <c r="BY34" i="3"/>
  <c r="BS34" i="3"/>
  <c r="BW34" i="3"/>
  <c r="BV36" i="3"/>
  <c r="BQ36" i="3"/>
  <c r="BX36" i="3"/>
  <c r="BR36" i="3"/>
  <c r="BW36" i="3"/>
  <c r="BP36" i="3"/>
  <c r="BX37" i="3"/>
  <c r="BS37" i="3"/>
  <c r="BO37" i="3"/>
  <c r="BU37" i="3"/>
  <c r="BY37" i="3"/>
  <c r="BR37" i="3"/>
  <c r="BV37" i="3"/>
  <c r="BQ54" i="3"/>
  <c r="BY80" i="3"/>
  <c r="BQ80" i="3"/>
  <c r="BX80" i="3"/>
  <c r="BR80" i="3"/>
  <c r="BW80" i="3"/>
  <c r="BO44" i="3"/>
  <c r="BO163" i="3"/>
  <c r="AP163" i="3" s="1"/>
  <c r="BP163" i="3"/>
  <c r="BV13" i="3"/>
  <c r="BQ13" i="3"/>
  <c r="BO13" i="3"/>
  <c r="BU13" i="3"/>
  <c r="BX14" i="3"/>
  <c r="BS14" i="3"/>
  <c r="BO14" i="3"/>
  <c r="BQ14" i="3"/>
  <c r="BW14" i="3"/>
  <c r="BV17" i="3"/>
  <c r="BQ17" i="3"/>
  <c r="BO17" i="3"/>
  <c r="BU17" i="3"/>
  <c r="BX18" i="3"/>
  <c r="BS18" i="3"/>
  <c r="BO18" i="3"/>
  <c r="BQ18" i="3"/>
  <c r="BW18" i="3"/>
  <c r="BU22" i="3"/>
  <c r="BO22" i="3"/>
  <c r="BQ22" i="3"/>
  <c r="BX22" i="3"/>
  <c r="BX26" i="3"/>
  <c r="BS26" i="3"/>
  <c r="BO26" i="3"/>
  <c r="BQ26" i="3"/>
  <c r="BW26" i="3"/>
  <c r="L143" i="3"/>
  <c r="BQ145" i="3"/>
  <c r="BP145" i="3"/>
  <c r="V171" i="3"/>
  <c r="C179" i="3"/>
  <c r="B179" i="3" s="1"/>
  <c r="BO165" i="3"/>
  <c r="BP165" i="3"/>
  <c r="BO167" i="3"/>
  <c r="B176" i="3"/>
  <c r="BV177" i="3"/>
  <c r="BO177" i="3"/>
  <c r="AF177" i="3" s="1"/>
  <c r="BU177" i="3"/>
  <c r="BP13" i="3"/>
  <c r="BW13" i="3"/>
  <c r="D12" i="3"/>
  <c r="BR14" i="3"/>
  <c r="BY14" i="3"/>
  <c r="BP17" i="3"/>
  <c r="BW17" i="3"/>
  <c r="BR18" i="3"/>
  <c r="BY18" i="3"/>
  <c r="BR22" i="3"/>
  <c r="B23" i="3"/>
  <c r="BR26" i="3"/>
  <c r="BY26" i="3"/>
  <c r="B35" i="3"/>
  <c r="BO82" i="3"/>
  <c r="BV82" i="3"/>
  <c r="BP82" i="3"/>
  <c r="BU163" i="3"/>
  <c r="BU165" i="3"/>
  <c r="BU183" i="3"/>
  <c r="BO183" i="3"/>
  <c r="AF183" i="3" s="1"/>
  <c r="B62" i="3"/>
  <c r="C82" i="3"/>
  <c r="BP141" i="3"/>
  <c r="L141" i="3" s="1"/>
  <c r="BW144" i="3"/>
  <c r="BP144" i="3"/>
  <c r="L144" i="3" s="1"/>
  <c r="BU144" i="3"/>
  <c r="BO146" i="3"/>
  <c r="L146" i="3" s="1"/>
  <c r="BV146" i="3"/>
  <c r="BV154" i="3"/>
  <c r="BV156" i="3"/>
  <c r="BV158" i="3"/>
  <c r="BV160" i="3"/>
  <c r="BV162" i="3"/>
  <c r="L180" i="3"/>
  <c r="B180" i="3" s="1"/>
  <c r="C182" i="3"/>
  <c r="B182" i="3" s="1"/>
  <c r="BV135" i="3"/>
  <c r="BP135" i="3"/>
  <c r="BV137" i="3"/>
  <c r="BP137" i="3"/>
  <c r="BW142" i="3"/>
  <c r="BU146" i="3"/>
  <c r="BU156" i="3"/>
  <c r="BU158" i="3"/>
  <c r="BU160" i="3"/>
  <c r="BU164" i="3"/>
  <c r="BU166" i="3"/>
  <c r="BU193" i="3"/>
  <c r="BV193" i="3"/>
  <c r="BO193" i="3"/>
  <c r="I193" i="3" s="1"/>
  <c r="BU194" i="3"/>
  <c r="BV194" i="3"/>
  <c r="BO194" i="3"/>
  <c r="I194" i="3" s="1"/>
  <c r="BU195" i="3"/>
  <c r="BV195" i="3"/>
  <c r="BO195" i="3"/>
  <c r="I195" i="3" s="1"/>
  <c r="BU196" i="3"/>
  <c r="BV196" i="3"/>
  <c r="BO196" i="3"/>
  <c r="I196" i="3" s="1"/>
  <c r="BU197" i="3"/>
  <c r="BV197" i="3"/>
  <c r="BO197" i="3"/>
  <c r="BU198" i="3"/>
  <c r="BV198" i="3"/>
  <c r="BO198" i="3"/>
  <c r="I198" i="3" s="1"/>
  <c r="B219" i="2"/>
  <c r="B218" i="2"/>
  <c r="B217" i="2"/>
  <c r="C213" i="2"/>
  <c r="C212" i="2"/>
  <c r="C211" i="2"/>
  <c r="C210" i="2"/>
  <c r="B206" i="2"/>
  <c r="B205" i="2"/>
  <c r="B204" i="2"/>
  <c r="B203" i="2"/>
  <c r="B202" i="2"/>
  <c r="B198" i="2"/>
  <c r="BQ198" i="2" s="1"/>
  <c r="BW197" i="2"/>
  <c r="BP197" i="2"/>
  <c r="B197" i="2"/>
  <c r="BQ197" i="2" s="1"/>
  <c r="BW196" i="2"/>
  <c r="BO196" i="2"/>
  <c r="B196" i="2"/>
  <c r="BQ196" i="2" s="1"/>
  <c r="BW195" i="2"/>
  <c r="BV195" i="2"/>
  <c r="BP195" i="2"/>
  <c r="BO195" i="2"/>
  <c r="I195" i="2" s="1"/>
  <c r="B195" i="2"/>
  <c r="BQ195" i="2" s="1"/>
  <c r="B194" i="2"/>
  <c r="BQ194" i="2" s="1"/>
  <c r="BW193" i="2"/>
  <c r="BV193" i="2"/>
  <c r="BU193" i="2"/>
  <c r="BO193" i="2"/>
  <c r="B193" i="2"/>
  <c r="BQ193" i="2" s="1"/>
  <c r="B189" i="2"/>
  <c r="B188" i="2"/>
  <c r="B187" i="2"/>
  <c r="B186" i="2"/>
  <c r="W183" i="2"/>
  <c r="V183" i="2"/>
  <c r="E183" i="2"/>
  <c r="D183" i="2"/>
  <c r="W182" i="2"/>
  <c r="V182" i="2"/>
  <c r="N182" i="2"/>
  <c r="M182" i="2"/>
  <c r="E182" i="2"/>
  <c r="D182" i="2"/>
  <c r="C182" i="2" s="1"/>
  <c r="W181" i="2"/>
  <c r="V181" i="2"/>
  <c r="E181" i="2"/>
  <c r="C181" i="2" s="1"/>
  <c r="D181" i="2"/>
  <c r="W180" i="2"/>
  <c r="V180" i="2"/>
  <c r="N180" i="2"/>
  <c r="M180" i="2"/>
  <c r="L180" i="2"/>
  <c r="E180" i="2"/>
  <c r="D180" i="2"/>
  <c r="C180" i="2"/>
  <c r="W179" i="2"/>
  <c r="V179" i="2"/>
  <c r="U179" i="2"/>
  <c r="E179" i="2"/>
  <c r="C179" i="2" s="1"/>
  <c r="B179" i="2" s="1"/>
  <c r="D179" i="2"/>
  <c r="W178" i="2"/>
  <c r="V178" i="2"/>
  <c r="U178" i="2" s="1"/>
  <c r="N178" i="2"/>
  <c r="L178" i="2" s="1"/>
  <c r="M178" i="2"/>
  <c r="E178" i="2"/>
  <c r="D178" i="2"/>
  <c r="W177" i="2"/>
  <c r="V177" i="2"/>
  <c r="U177" i="2"/>
  <c r="E177" i="2"/>
  <c r="D177" i="2"/>
  <c r="C177" i="2" s="1"/>
  <c r="B177" i="2"/>
  <c r="BV177" i="2" s="1"/>
  <c r="W176" i="2"/>
  <c r="V176" i="2"/>
  <c r="U176" i="2"/>
  <c r="N176" i="2"/>
  <c r="M176" i="2"/>
  <c r="E176" i="2"/>
  <c r="D176" i="2"/>
  <c r="B171" i="2"/>
  <c r="BV171" i="2" s="1"/>
  <c r="E167" i="2"/>
  <c r="D167" i="2"/>
  <c r="C167" i="2"/>
  <c r="BO167" i="2" s="1"/>
  <c r="E166" i="2"/>
  <c r="D166" i="2"/>
  <c r="C166" i="2" s="1"/>
  <c r="BP166" i="2" s="1"/>
  <c r="E165" i="2"/>
  <c r="D165" i="2"/>
  <c r="C165" i="2" s="1"/>
  <c r="E164" i="2"/>
  <c r="D164" i="2"/>
  <c r="C164" i="2" s="1"/>
  <c r="E163" i="2"/>
  <c r="D163" i="2"/>
  <c r="C163" i="2" s="1"/>
  <c r="E162" i="2"/>
  <c r="D162" i="2"/>
  <c r="C162" i="2" s="1"/>
  <c r="E161" i="2"/>
  <c r="D161" i="2"/>
  <c r="C161" i="2" s="1"/>
  <c r="E160" i="2"/>
  <c r="C160" i="2" s="1"/>
  <c r="D160" i="2"/>
  <c r="E159" i="2"/>
  <c r="D159" i="2"/>
  <c r="E158" i="2"/>
  <c r="D158" i="2"/>
  <c r="C158" i="2" s="1"/>
  <c r="BP158" i="2" s="1"/>
  <c r="E157" i="2"/>
  <c r="D157" i="2"/>
  <c r="C157" i="2"/>
  <c r="BO157" i="2" s="1"/>
  <c r="E156" i="2"/>
  <c r="D156" i="2"/>
  <c r="C156" i="2"/>
  <c r="BO156" i="2" s="1"/>
  <c r="E155" i="2"/>
  <c r="D155" i="2"/>
  <c r="C155" i="2" s="1"/>
  <c r="E154" i="2"/>
  <c r="D154" i="2"/>
  <c r="C149" i="2"/>
  <c r="BU149" i="2" s="1"/>
  <c r="BP148" i="2"/>
  <c r="C148" i="2"/>
  <c r="BQ148" i="2" s="1"/>
  <c r="BQ147" i="2"/>
  <c r="C147" i="2"/>
  <c r="BU147" i="2" s="1"/>
  <c r="C146" i="2"/>
  <c r="BW146" i="2" s="1"/>
  <c r="C145" i="2"/>
  <c r="BW145" i="2" s="1"/>
  <c r="C144" i="2"/>
  <c r="BV144" i="2" s="1"/>
  <c r="BP143" i="2"/>
  <c r="L143" i="2" s="1"/>
  <c r="C143" i="2"/>
  <c r="BQ143" i="2" s="1"/>
  <c r="C142" i="2"/>
  <c r="BW142" i="2" s="1"/>
  <c r="C141" i="2"/>
  <c r="BQ141" i="2" s="1"/>
  <c r="BP137" i="2"/>
  <c r="D137" i="2"/>
  <c r="BV137" i="2" s="1"/>
  <c r="C137" i="2"/>
  <c r="B137" i="2"/>
  <c r="BO137" i="2" s="1"/>
  <c r="BV136" i="2"/>
  <c r="D136" i="2"/>
  <c r="BP136" i="2" s="1"/>
  <c r="C136" i="2"/>
  <c r="B136" i="2" s="1"/>
  <c r="D135" i="2"/>
  <c r="C135" i="2"/>
  <c r="B124" i="2"/>
  <c r="B123" i="2"/>
  <c r="B122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6" i="2"/>
  <c r="B115" i="2"/>
  <c r="B114" i="2"/>
  <c r="B109" i="2"/>
  <c r="B108" i="2"/>
  <c r="B107" i="2"/>
  <c r="B105" i="2"/>
  <c r="B104" i="2"/>
  <c r="B103" i="2"/>
  <c r="B102" i="2"/>
  <c r="B101" i="2"/>
  <c r="E83" i="2"/>
  <c r="BO83" i="2" s="1"/>
  <c r="D83" i="2"/>
  <c r="E82" i="2"/>
  <c r="BV82" i="2" s="1"/>
  <c r="D82" i="2"/>
  <c r="E81" i="2"/>
  <c r="D81" i="2"/>
  <c r="E80" i="2"/>
  <c r="BV80" i="2" s="1"/>
  <c r="D80" i="2"/>
  <c r="AM75" i="2"/>
  <c r="AL75" i="2"/>
  <c r="AK75" i="2"/>
  <c r="AJ75" i="2"/>
  <c r="AI75" i="2"/>
  <c r="AH75" i="2"/>
  <c r="AG75" i="2"/>
  <c r="AF75" i="2"/>
  <c r="AE75" i="2"/>
  <c r="AD75" i="2"/>
  <c r="AC75" i="2"/>
  <c r="AB75" i="2"/>
  <c r="AA75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E75" i="2" s="1"/>
  <c r="H75" i="2"/>
  <c r="D75" i="2" s="1"/>
  <c r="G75" i="2"/>
  <c r="F75" i="2"/>
  <c r="E74" i="2"/>
  <c r="D74" i="2"/>
  <c r="C74" i="2"/>
  <c r="E73" i="2"/>
  <c r="D73" i="2"/>
  <c r="C73" i="2"/>
  <c r="BW64" i="2"/>
  <c r="BQ64" i="2"/>
  <c r="BP64" i="2"/>
  <c r="BO64" i="2"/>
  <c r="Y64" i="2" s="1"/>
  <c r="B64" i="2"/>
  <c r="BU64" i="2" s="1"/>
  <c r="BW63" i="2"/>
  <c r="BQ63" i="2"/>
  <c r="B63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W61" i="2"/>
  <c r="BQ61" i="2"/>
  <c r="B61" i="2"/>
  <c r="BV61" i="2" s="1"/>
  <c r="BW60" i="2"/>
  <c r="BQ60" i="2"/>
  <c r="B60" i="2"/>
  <c r="BO60" i="2" s="1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O54" i="2"/>
  <c r="N54" i="2"/>
  <c r="M54" i="2"/>
  <c r="D54" i="2"/>
  <c r="C54" i="2"/>
  <c r="O53" i="2"/>
  <c r="N53" i="2"/>
  <c r="M53" i="2" s="1"/>
  <c r="D53" i="2"/>
  <c r="C53" i="2"/>
  <c r="D48" i="2"/>
  <c r="C48" i="2"/>
  <c r="B48" i="2" s="1"/>
  <c r="BU48" i="2" s="1"/>
  <c r="D47" i="2"/>
  <c r="C47" i="2"/>
  <c r="BO46" i="2"/>
  <c r="D46" i="2"/>
  <c r="C46" i="2"/>
  <c r="B46" i="2" s="1"/>
  <c r="BU46" i="2" s="1"/>
  <c r="D45" i="2"/>
  <c r="C45" i="2"/>
  <c r="D44" i="2"/>
  <c r="C44" i="2"/>
  <c r="D43" i="2"/>
  <c r="C43" i="2"/>
  <c r="D42" i="2"/>
  <c r="C42" i="2"/>
  <c r="B42" i="2" s="1"/>
  <c r="BU42" i="2" s="1"/>
  <c r="D41" i="2"/>
  <c r="C41" i="2"/>
  <c r="BU40" i="2"/>
  <c r="D40" i="2"/>
  <c r="C40" i="2"/>
  <c r="B40" i="2" s="1"/>
  <c r="D39" i="2"/>
  <c r="C39" i="2"/>
  <c r="D38" i="2"/>
  <c r="B38" i="2"/>
  <c r="BP38" i="2" s="1"/>
  <c r="D37" i="2"/>
  <c r="C37" i="2"/>
  <c r="BW36" i="2"/>
  <c r="D36" i="2"/>
  <c r="B36" i="2" s="1"/>
  <c r="BR36" i="2" s="1"/>
  <c r="C36" i="2"/>
  <c r="D35" i="2"/>
  <c r="C35" i="2"/>
  <c r="B35" i="2"/>
  <c r="BX35" i="2" s="1"/>
  <c r="D34" i="2"/>
  <c r="C34" i="2"/>
  <c r="B34" i="2"/>
  <c r="BS34" i="2" s="1"/>
  <c r="BU33" i="2"/>
  <c r="D33" i="2"/>
  <c r="B33" i="2" s="1"/>
  <c r="BS33" i="2" s="1"/>
  <c r="D32" i="2"/>
  <c r="B32" i="2" s="1"/>
  <c r="D31" i="2"/>
  <c r="C31" i="2"/>
  <c r="D26" i="2"/>
  <c r="C26" i="2"/>
  <c r="B26" i="2" s="1"/>
  <c r="BS26" i="2" s="1"/>
  <c r="D25" i="2"/>
  <c r="C25" i="2"/>
  <c r="D24" i="2"/>
  <c r="C24" i="2"/>
  <c r="B24" i="2"/>
  <c r="D23" i="2"/>
  <c r="C23" i="2"/>
  <c r="B23" i="2"/>
  <c r="BP23" i="2" s="1"/>
  <c r="D22" i="2"/>
  <c r="C22" i="2"/>
  <c r="B22" i="2" s="1"/>
  <c r="BU22" i="2" s="1"/>
  <c r="D21" i="2"/>
  <c r="C21" i="2"/>
  <c r="B21" i="2" s="1"/>
  <c r="BU21" i="2" s="1"/>
  <c r="D20" i="2"/>
  <c r="B20" i="2" s="1"/>
  <c r="D19" i="2"/>
  <c r="B19" i="2" s="1"/>
  <c r="D18" i="2"/>
  <c r="C18" i="2"/>
  <c r="B18" i="2" s="1"/>
  <c r="BS18" i="2" s="1"/>
  <c r="D17" i="2"/>
  <c r="C17" i="2"/>
  <c r="D16" i="2"/>
  <c r="C16" i="2"/>
  <c r="B16" i="2" s="1"/>
  <c r="D15" i="2"/>
  <c r="C15" i="2"/>
  <c r="B15" i="2"/>
  <c r="D14" i="2"/>
  <c r="D12" i="2" s="1"/>
  <c r="C14" i="2"/>
  <c r="D13" i="2"/>
  <c r="B13" i="2" s="1"/>
  <c r="C13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A5" i="2"/>
  <c r="A4" i="2"/>
  <c r="A3" i="2"/>
  <c r="A2" i="2"/>
  <c r="BP19" i="2" l="1"/>
  <c r="BO19" i="2"/>
  <c r="BO162" i="3"/>
  <c r="BP162" i="3"/>
  <c r="AP162" i="3" s="1"/>
  <c r="BO82" i="2"/>
  <c r="BU171" i="2"/>
  <c r="AP159" i="3"/>
  <c r="BS31" i="3"/>
  <c r="BP82" i="2"/>
  <c r="BW144" i="2"/>
  <c r="BO197" i="2"/>
  <c r="I197" i="2" s="1"/>
  <c r="BP167" i="3"/>
  <c r="AP167" i="3" s="1"/>
  <c r="BX40" i="3"/>
  <c r="BY31" i="3"/>
  <c r="A240" i="5"/>
  <c r="BP145" i="2"/>
  <c r="L145" i="2" s="1"/>
  <c r="BO194" i="2"/>
  <c r="BU197" i="2"/>
  <c r="AT34" i="3"/>
  <c r="AT46" i="3"/>
  <c r="BV31" i="3"/>
  <c r="BQ22" i="2"/>
  <c r="BQ145" i="2"/>
  <c r="BP194" i="2"/>
  <c r="BV197" i="2"/>
  <c r="BU162" i="3"/>
  <c r="AO80" i="3"/>
  <c r="AP155" i="3"/>
  <c r="BS40" i="3"/>
  <c r="BO160" i="3"/>
  <c r="BP160" i="3"/>
  <c r="AP160" i="3" s="1"/>
  <c r="BV145" i="2"/>
  <c r="BU194" i="2"/>
  <c r="BW194" i="2"/>
  <c r="BO198" i="2"/>
  <c r="I198" i="2" s="1"/>
  <c r="AT15" i="3"/>
  <c r="BV181" i="3"/>
  <c r="AD54" i="3"/>
  <c r="AO83" i="4"/>
  <c r="BO166" i="3"/>
  <c r="BP166" i="3"/>
  <c r="AP166" i="3" s="1"/>
  <c r="BP60" i="2"/>
  <c r="Y60" i="2" s="1"/>
  <c r="BP83" i="2"/>
  <c r="BO146" i="2"/>
  <c r="L146" i="2" s="1"/>
  <c r="I197" i="3"/>
  <c r="AT38" i="3"/>
  <c r="BQ40" i="3"/>
  <c r="AT40" i="3" s="1"/>
  <c r="B17" i="2"/>
  <c r="BY17" i="2" s="1"/>
  <c r="BU83" i="2"/>
  <c r="BQ146" i="2"/>
  <c r="C183" i="2"/>
  <c r="BP198" i="2"/>
  <c r="L145" i="3"/>
  <c r="BU181" i="3"/>
  <c r="BV40" i="3"/>
  <c r="C80" i="2"/>
  <c r="BW80" i="2" s="1"/>
  <c r="BU195" i="2"/>
  <c r="BW198" i="2"/>
  <c r="A240" i="4"/>
  <c r="BU14" i="3"/>
  <c r="BP14" i="3"/>
  <c r="AT14" i="3" s="1"/>
  <c r="BV14" i="3"/>
  <c r="AS135" i="3"/>
  <c r="AT24" i="3"/>
  <c r="AO83" i="3"/>
  <c r="BO164" i="3"/>
  <c r="BP164" i="3"/>
  <c r="BU82" i="2"/>
  <c r="BQ31" i="3"/>
  <c r="BO181" i="3"/>
  <c r="AF181" i="3" s="1"/>
  <c r="BV198" i="2"/>
  <c r="BV158" i="2"/>
  <c r="C75" i="3"/>
  <c r="BV34" i="2"/>
  <c r="BV60" i="2"/>
  <c r="BP35" i="2"/>
  <c r="BO42" i="2"/>
  <c r="BP61" i="2"/>
  <c r="BP80" i="2"/>
  <c r="BV141" i="2"/>
  <c r="C159" i="2"/>
  <c r="BV159" i="2" s="1"/>
  <c r="BU167" i="3"/>
  <c r="BW31" i="3"/>
  <c r="Y63" i="3"/>
  <c r="BV194" i="2"/>
  <c r="BV83" i="2"/>
  <c r="BO154" i="3"/>
  <c r="BP154" i="3"/>
  <c r="BO80" i="2"/>
  <c r="BU80" i="2"/>
  <c r="AT33" i="3"/>
  <c r="BU53" i="3"/>
  <c r="BP31" i="3"/>
  <c r="BW45" i="3"/>
  <c r="BV45" i="3"/>
  <c r="Y60" i="3"/>
  <c r="BU60" i="2"/>
  <c r="BU198" i="2"/>
  <c r="BU61" i="2"/>
  <c r="BP142" i="2"/>
  <c r="BW148" i="2"/>
  <c r="BP196" i="2"/>
  <c r="I196" i="2" s="1"/>
  <c r="B12" i="3"/>
  <c r="A239" i="3" s="1"/>
  <c r="BV53" i="3"/>
  <c r="BU31" i="3"/>
  <c r="BO61" i="2"/>
  <c r="Y61" i="2" s="1"/>
  <c r="BP141" i="2"/>
  <c r="L141" i="2" s="1"/>
  <c r="BQ142" i="2"/>
  <c r="I193" i="2"/>
  <c r="BU196" i="2"/>
  <c r="BV166" i="3"/>
  <c r="BO53" i="3"/>
  <c r="BQ53" i="3"/>
  <c r="BO31" i="3"/>
  <c r="BU146" i="2"/>
  <c r="B14" i="2"/>
  <c r="B31" i="2"/>
  <c r="B44" i="2"/>
  <c r="BU44" i="2" s="1"/>
  <c r="C82" i="2"/>
  <c r="C154" i="2"/>
  <c r="BP193" i="2"/>
  <c r="BV196" i="2"/>
  <c r="BV164" i="3"/>
  <c r="BU159" i="3"/>
  <c r="BP37" i="3"/>
  <c r="AT37" i="3" s="1"/>
  <c r="BQ37" i="3"/>
  <c r="AF177" i="5"/>
  <c r="AT26" i="4"/>
  <c r="AF176" i="4"/>
  <c r="AF182" i="4"/>
  <c r="AF183" i="4"/>
  <c r="BP180" i="3"/>
  <c r="BU180" i="3"/>
  <c r="BV180" i="3"/>
  <c r="BO180" i="3"/>
  <c r="BU182" i="3"/>
  <c r="BV182" i="3"/>
  <c r="BO182" i="3"/>
  <c r="BP182" i="3"/>
  <c r="BV176" i="3"/>
  <c r="BP176" i="3"/>
  <c r="BU176" i="3"/>
  <c r="BO176" i="3"/>
  <c r="AP165" i="3"/>
  <c r="AT44" i="3"/>
  <c r="AO81" i="3"/>
  <c r="AT48" i="3"/>
  <c r="AT41" i="3"/>
  <c r="AT43" i="3"/>
  <c r="AT39" i="3"/>
  <c r="AT19" i="3"/>
  <c r="BU23" i="3"/>
  <c r="BO23" i="3"/>
  <c r="BX23" i="3"/>
  <c r="BQ23" i="3"/>
  <c r="BW23" i="3"/>
  <c r="BP23" i="3"/>
  <c r="BV23" i="3"/>
  <c r="BR23" i="3"/>
  <c r="BO179" i="3"/>
  <c r="BU179" i="3"/>
  <c r="BV179" i="3"/>
  <c r="BP179" i="3"/>
  <c r="BX82" i="3"/>
  <c r="BS82" i="3"/>
  <c r="BW82" i="3"/>
  <c r="BQ82" i="3"/>
  <c r="BY82" i="3"/>
  <c r="BR82" i="3"/>
  <c r="AO82" i="3" s="1"/>
  <c r="BX35" i="3"/>
  <c r="BS35" i="3"/>
  <c r="BO35" i="3"/>
  <c r="BW35" i="3"/>
  <c r="A240" i="3" s="1"/>
  <c r="BQ35" i="3"/>
  <c r="BV35" i="3"/>
  <c r="BP35" i="3"/>
  <c r="BY35" i="3"/>
  <c r="BU35" i="3"/>
  <c r="BR35" i="3"/>
  <c r="BO178" i="3"/>
  <c r="BV178" i="3"/>
  <c r="BU178" i="3"/>
  <c r="BP178" i="3"/>
  <c r="AT22" i="3"/>
  <c r="AT18" i="3"/>
  <c r="AT17" i="3"/>
  <c r="AT36" i="3"/>
  <c r="AP161" i="3"/>
  <c r="BW136" i="3"/>
  <c r="BO136" i="3"/>
  <c r="BX136" i="3"/>
  <c r="BQ136" i="3"/>
  <c r="BU136" i="3"/>
  <c r="BR136" i="3"/>
  <c r="AT20" i="3"/>
  <c r="AT13" i="3"/>
  <c r="AS137" i="3"/>
  <c r="AT45" i="3"/>
  <c r="AT47" i="3"/>
  <c r="AT26" i="3"/>
  <c r="AT25" i="3"/>
  <c r="AT32" i="3"/>
  <c r="AP157" i="3"/>
  <c r="AT21" i="3"/>
  <c r="AT16" i="3"/>
  <c r="BY13" i="2"/>
  <c r="BU13" i="2"/>
  <c r="BP13" i="2"/>
  <c r="BS13" i="2"/>
  <c r="BV13" i="2"/>
  <c r="BW13" i="2"/>
  <c r="BR13" i="2"/>
  <c r="BQ13" i="2"/>
  <c r="BX13" i="2"/>
  <c r="BO13" i="2"/>
  <c r="BW16" i="2"/>
  <c r="BR16" i="2"/>
  <c r="BY16" i="2"/>
  <c r="BS16" i="2"/>
  <c r="BU16" i="2"/>
  <c r="BO16" i="2"/>
  <c r="BV16" i="2"/>
  <c r="BQ16" i="2"/>
  <c r="BP16" i="2"/>
  <c r="BX16" i="2"/>
  <c r="BY15" i="2"/>
  <c r="BU15" i="2"/>
  <c r="BP15" i="2"/>
  <c r="BW15" i="2"/>
  <c r="BQ15" i="2"/>
  <c r="BX15" i="2"/>
  <c r="BR15" i="2"/>
  <c r="BO15" i="2"/>
  <c r="BX20" i="2"/>
  <c r="BR20" i="2"/>
  <c r="BQ20" i="2"/>
  <c r="BU20" i="2"/>
  <c r="BW20" i="2"/>
  <c r="BX24" i="2"/>
  <c r="BR24" i="2"/>
  <c r="BQ24" i="2"/>
  <c r="BU24" i="2"/>
  <c r="BP24" i="2"/>
  <c r="BX26" i="2"/>
  <c r="BX32" i="2"/>
  <c r="BS32" i="2"/>
  <c r="BO32" i="2"/>
  <c r="BY32" i="2"/>
  <c r="BR32" i="2"/>
  <c r="BU32" i="2"/>
  <c r="BS15" i="2"/>
  <c r="BY18" i="2"/>
  <c r="BO20" i="2"/>
  <c r="BX21" i="2"/>
  <c r="BR21" i="2"/>
  <c r="BW21" i="2"/>
  <c r="BP21" i="2"/>
  <c r="BQ21" i="2"/>
  <c r="BV21" i="2"/>
  <c r="BV24" i="2"/>
  <c r="BY26" i="2"/>
  <c r="BW32" i="2"/>
  <c r="BV38" i="2"/>
  <c r="BQ38" i="2"/>
  <c r="BX38" i="2"/>
  <c r="BR38" i="2"/>
  <c r="BY38" i="2"/>
  <c r="BS38" i="2"/>
  <c r="BU38" i="2"/>
  <c r="BW40" i="2"/>
  <c r="BR40" i="2"/>
  <c r="BV40" i="2"/>
  <c r="BQ40" i="2"/>
  <c r="BY40" i="2"/>
  <c r="BP40" i="2"/>
  <c r="BS40" i="2"/>
  <c r="BX40" i="2"/>
  <c r="BW44" i="2"/>
  <c r="BR44" i="2"/>
  <c r="BV44" i="2"/>
  <c r="BQ44" i="2"/>
  <c r="BY44" i="2"/>
  <c r="BP44" i="2"/>
  <c r="BS44" i="2"/>
  <c r="BX44" i="2"/>
  <c r="BW48" i="2"/>
  <c r="BR48" i="2"/>
  <c r="BV48" i="2"/>
  <c r="BQ48" i="2"/>
  <c r="BY48" i="2"/>
  <c r="BP48" i="2"/>
  <c r="BS48" i="2"/>
  <c r="BX48" i="2"/>
  <c r="BU155" i="2"/>
  <c r="BP155" i="2"/>
  <c r="BO155" i="2"/>
  <c r="AP155" i="2" s="1"/>
  <c r="BV155" i="2"/>
  <c r="BV164" i="2"/>
  <c r="BU164" i="2"/>
  <c r="BP164" i="2"/>
  <c r="BO164" i="2"/>
  <c r="BR14" i="2"/>
  <c r="BV14" i="2"/>
  <c r="BP14" i="2"/>
  <c r="BX14" i="2"/>
  <c r="BQ14" i="2"/>
  <c r="BU14" i="2"/>
  <c r="BV15" i="2"/>
  <c r="BO18" i="2"/>
  <c r="BW19" i="2"/>
  <c r="BQ19" i="2"/>
  <c r="AT19" i="2" s="1"/>
  <c r="BR19" i="2"/>
  <c r="BU19" i="2"/>
  <c r="BV19" i="2"/>
  <c r="BP20" i="2"/>
  <c r="BX22" i="2"/>
  <c r="BR22" i="2"/>
  <c r="BV22" i="2"/>
  <c r="BO22" i="2"/>
  <c r="BW22" i="2"/>
  <c r="BP22" i="2"/>
  <c r="BX23" i="2"/>
  <c r="BR23" i="2"/>
  <c r="BU23" i="2"/>
  <c r="BV23" i="2"/>
  <c r="BO23" i="2"/>
  <c r="BQ23" i="2"/>
  <c r="BW24" i="2"/>
  <c r="BQ26" i="2"/>
  <c r="BP32" i="2"/>
  <c r="BW33" i="2"/>
  <c r="BR33" i="2"/>
  <c r="BV33" i="2"/>
  <c r="BP33" i="2"/>
  <c r="BX33" i="2"/>
  <c r="BQ33" i="2"/>
  <c r="BY33" i="2"/>
  <c r="BW35" i="2"/>
  <c r="BR35" i="2"/>
  <c r="BY35" i="2"/>
  <c r="BS35" i="2"/>
  <c r="BU35" i="2"/>
  <c r="BO35" i="2"/>
  <c r="BQ35" i="2"/>
  <c r="BY36" i="2"/>
  <c r="BU36" i="2"/>
  <c r="BP36" i="2"/>
  <c r="BS36" i="2"/>
  <c r="BV36" i="2"/>
  <c r="BO36" i="2"/>
  <c r="BX36" i="2"/>
  <c r="BW38" i="2"/>
  <c r="BU63" i="2"/>
  <c r="B62" i="2"/>
  <c r="BP63" i="2"/>
  <c r="BO63" i="2"/>
  <c r="BV63" i="2"/>
  <c r="BQ82" i="2"/>
  <c r="BW82" i="2"/>
  <c r="BS82" i="2"/>
  <c r="BR82" i="2"/>
  <c r="BX136" i="2"/>
  <c r="BR136" i="2"/>
  <c r="BO136" i="2"/>
  <c r="BU136" i="2"/>
  <c r="BQ136" i="2"/>
  <c r="BW136" i="2"/>
  <c r="AP156" i="2"/>
  <c r="BU161" i="2"/>
  <c r="BV161" i="2"/>
  <c r="BO161" i="2"/>
  <c r="AP161" i="2" s="1"/>
  <c r="BP161" i="2"/>
  <c r="BV179" i="2"/>
  <c r="BU179" i="2"/>
  <c r="BO179" i="2"/>
  <c r="AF179" i="2" s="1"/>
  <c r="BP179" i="2"/>
  <c r="C12" i="2"/>
  <c r="BS17" i="2"/>
  <c r="BV17" i="2"/>
  <c r="BO17" i="2"/>
  <c r="BX17" i="2"/>
  <c r="BX19" i="2"/>
  <c r="BV20" i="2"/>
  <c r="BO21" i="2"/>
  <c r="BW23" i="2"/>
  <c r="BO24" i="2"/>
  <c r="B25" i="2"/>
  <c r="BY31" i="2"/>
  <c r="BU31" i="2"/>
  <c r="BP31" i="2"/>
  <c r="BV31" i="2"/>
  <c r="BO31" i="2"/>
  <c r="BW31" i="2"/>
  <c r="BQ31" i="2"/>
  <c r="BX31" i="2"/>
  <c r="BQ32" i="2"/>
  <c r="BO33" i="2"/>
  <c r="BY34" i="2"/>
  <c r="BU34" i="2"/>
  <c r="BP34" i="2"/>
  <c r="BW34" i="2"/>
  <c r="BQ34" i="2"/>
  <c r="BX34" i="2"/>
  <c r="BR34" i="2"/>
  <c r="BO34" i="2"/>
  <c r="BV35" i="2"/>
  <c r="BQ36" i="2"/>
  <c r="B37" i="2"/>
  <c r="BO38" i="2"/>
  <c r="B39" i="2"/>
  <c r="BO40" i="2"/>
  <c r="BW42" i="2"/>
  <c r="BR42" i="2"/>
  <c r="BV42" i="2"/>
  <c r="BQ42" i="2"/>
  <c r="BY42" i="2"/>
  <c r="BP42" i="2"/>
  <c r="BS42" i="2"/>
  <c r="BX42" i="2"/>
  <c r="BO44" i="2"/>
  <c r="BW46" i="2"/>
  <c r="BR46" i="2"/>
  <c r="BV46" i="2"/>
  <c r="BQ46" i="2"/>
  <c r="BY46" i="2"/>
  <c r="BP46" i="2"/>
  <c r="AT46" i="2" s="1"/>
  <c r="BS46" i="2"/>
  <c r="BX46" i="2"/>
  <c r="BO48" i="2"/>
  <c r="BX137" i="2"/>
  <c r="BR137" i="2"/>
  <c r="BU137" i="2"/>
  <c r="BQ137" i="2"/>
  <c r="BW137" i="2"/>
  <c r="BU154" i="2"/>
  <c r="BO154" i="2"/>
  <c r="BP154" i="2"/>
  <c r="BV154" i="2"/>
  <c r="BU156" i="2"/>
  <c r="BV156" i="2"/>
  <c r="BP156" i="2"/>
  <c r="BW18" i="2"/>
  <c r="BR18" i="2"/>
  <c r="BV18" i="2"/>
  <c r="BP18" i="2"/>
  <c r="BX18" i="2"/>
  <c r="BQ18" i="2"/>
  <c r="BU18" i="2"/>
  <c r="BW26" i="2"/>
  <c r="BR26" i="2"/>
  <c r="BU26" i="2"/>
  <c r="BO26" i="2"/>
  <c r="BV26" i="2"/>
  <c r="BP26" i="2"/>
  <c r="BV32" i="2"/>
  <c r="BV162" i="2"/>
  <c r="BU162" i="2"/>
  <c r="BO162" i="2"/>
  <c r="BP162" i="2"/>
  <c r="B41" i="2"/>
  <c r="B43" i="2"/>
  <c r="B45" i="2"/>
  <c r="B47" i="2"/>
  <c r="B53" i="2"/>
  <c r="C75" i="2"/>
  <c r="BO81" i="2"/>
  <c r="BV81" i="2"/>
  <c r="BP81" i="2"/>
  <c r="BU81" i="2"/>
  <c r="B117" i="2"/>
  <c r="BP135" i="2"/>
  <c r="BV135" i="2"/>
  <c r="BV163" i="2"/>
  <c r="BU163" i="2"/>
  <c r="BP163" i="2"/>
  <c r="BV165" i="2"/>
  <c r="BU165" i="2"/>
  <c r="BP165" i="2"/>
  <c r="BO165" i="2"/>
  <c r="AP165" i="2" s="1"/>
  <c r="L176" i="2"/>
  <c r="U180" i="2"/>
  <c r="B180" i="2" s="1"/>
  <c r="U182" i="2"/>
  <c r="BU144" i="2"/>
  <c r="BQ144" i="2"/>
  <c r="BP144" i="2"/>
  <c r="BV149" i="2"/>
  <c r="BO149" i="2"/>
  <c r="BP149" i="2"/>
  <c r="BW149" i="2"/>
  <c r="BU157" i="2"/>
  <c r="BV157" i="2"/>
  <c r="BP157" i="2"/>
  <c r="AP157" i="2" s="1"/>
  <c r="BV166" i="2"/>
  <c r="BU166" i="2"/>
  <c r="BO166" i="2"/>
  <c r="AP166" i="2" s="1"/>
  <c r="BV167" i="2"/>
  <c r="BU167" i="2"/>
  <c r="BP167" i="2"/>
  <c r="AP167" i="2" s="1"/>
  <c r="BU177" i="2"/>
  <c r="BP177" i="2"/>
  <c r="BO177" i="2"/>
  <c r="C81" i="2"/>
  <c r="B135" i="2"/>
  <c r="BO144" i="2"/>
  <c r="BV147" i="2"/>
  <c r="BO147" i="2"/>
  <c r="BP147" i="2"/>
  <c r="BW147" i="2"/>
  <c r="BQ149" i="2"/>
  <c r="BU158" i="2"/>
  <c r="BO158" i="2"/>
  <c r="AP158" i="2" s="1"/>
  <c r="BU159" i="2"/>
  <c r="BP159" i="2"/>
  <c r="BO159" i="2"/>
  <c r="BU160" i="2"/>
  <c r="BV160" i="2"/>
  <c r="BP160" i="2"/>
  <c r="BO160" i="2"/>
  <c r="BO163" i="2"/>
  <c r="AP163" i="2" s="1"/>
  <c r="B54" i="2"/>
  <c r="C83" i="2"/>
  <c r="BW141" i="2"/>
  <c r="BV142" i="2"/>
  <c r="BV143" i="2"/>
  <c r="BV146" i="2"/>
  <c r="BP146" i="2"/>
  <c r="BR146" i="2"/>
  <c r="BP171" i="2"/>
  <c r="BO171" i="2"/>
  <c r="C176" i="2"/>
  <c r="C178" i="2"/>
  <c r="B178" i="2" s="1"/>
  <c r="L182" i="2"/>
  <c r="BV64" i="2"/>
  <c r="BW143" i="2"/>
  <c r="BV148" i="2"/>
  <c r="BO148" i="2"/>
  <c r="L148" i="2" s="1"/>
  <c r="BU148" i="2"/>
  <c r="U181" i="2"/>
  <c r="B181" i="2" s="1"/>
  <c r="U183" i="2"/>
  <c r="B183" i="2" s="1"/>
  <c r="I194" i="2"/>
  <c r="AT15" i="2" l="1"/>
  <c r="BS14" i="2"/>
  <c r="BO14" i="2"/>
  <c r="AT14" i="2" s="1"/>
  <c r="AF180" i="3"/>
  <c r="AP162" i="2"/>
  <c r="AT32" i="2"/>
  <c r="BR80" i="2"/>
  <c r="AS136" i="2"/>
  <c r="AP154" i="3"/>
  <c r="AP164" i="3"/>
  <c r="BP17" i="2"/>
  <c r="AT17" i="2" s="1"/>
  <c r="BQ80" i="2"/>
  <c r="BU17" i="2"/>
  <c r="AP164" i="2"/>
  <c r="B182" i="2"/>
  <c r="BP182" i="2" s="1"/>
  <c r="BS80" i="2"/>
  <c r="AF179" i="3"/>
  <c r="BY14" i="2"/>
  <c r="Y63" i="2"/>
  <c r="L142" i="2"/>
  <c r="BY80" i="2"/>
  <c r="AT42" i="2"/>
  <c r="BW14" i="2"/>
  <c r="AS137" i="2"/>
  <c r="BY82" i="2"/>
  <c r="BX82" i="2"/>
  <c r="AT31" i="3"/>
  <c r="AD53" i="3"/>
  <c r="AT40" i="2"/>
  <c r="BX80" i="2"/>
  <c r="BW17" i="2"/>
  <c r="BQ17" i="2"/>
  <c r="BR17" i="2"/>
  <c r="AF178" i="3"/>
  <c r="AT13" i="2"/>
  <c r="BR31" i="2"/>
  <c r="AT31" i="2" s="1"/>
  <c r="BS31" i="2"/>
  <c r="AT23" i="3"/>
  <c r="AS136" i="3"/>
  <c r="AT35" i="3"/>
  <c r="AF182" i="3"/>
  <c r="AF176" i="3"/>
  <c r="BO181" i="2"/>
  <c r="BV181" i="2"/>
  <c r="BU181" i="2"/>
  <c r="BP181" i="2"/>
  <c r="BP183" i="2"/>
  <c r="BO183" i="2"/>
  <c r="AF183" i="2" s="1"/>
  <c r="BV183" i="2"/>
  <c r="BU183" i="2"/>
  <c r="BW54" i="2"/>
  <c r="BP54" i="2"/>
  <c r="BV54" i="2"/>
  <c r="BU54" i="2"/>
  <c r="BQ54" i="2"/>
  <c r="BO54" i="2"/>
  <c r="BX81" i="2"/>
  <c r="BS81" i="2"/>
  <c r="BW81" i="2"/>
  <c r="BY81" i="2"/>
  <c r="BQ81" i="2"/>
  <c r="BR81" i="2"/>
  <c r="BO180" i="2"/>
  <c r="BV180" i="2"/>
  <c r="BU180" i="2"/>
  <c r="BP180" i="2"/>
  <c r="AT18" i="2"/>
  <c r="BY41" i="2"/>
  <c r="BU41" i="2"/>
  <c r="BP41" i="2"/>
  <c r="BX41" i="2"/>
  <c r="BS41" i="2"/>
  <c r="BO41" i="2"/>
  <c r="BQ41" i="2"/>
  <c r="BR41" i="2"/>
  <c r="BW41" i="2"/>
  <c r="BV41" i="2"/>
  <c r="AT24" i="2"/>
  <c r="L144" i="2"/>
  <c r="V171" i="2"/>
  <c r="BX83" i="2"/>
  <c r="BS83" i="2"/>
  <c r="BY83" i="2"/>
  <c r="BR83" i="2"/>
  <c r="BW83" i="2"/>
  <c r="BQ83" i="2"/>
  <c r="AP160" i="2"/>
  <c r="AP159" i="2"/>
  <c r="L147" i="2"/>
  <c r="BX135" i="2"/>
  <c r="BR135" i="2"/>
  <c r="BW135" i="2"/>
  <c r="BO135" i="2"/>
  <c r="BQ135" i="2"/>
  <c r="BU135" i="2"/>
  <c r="AF177" i="2"/>
  <c r="BY45" i="2"/>
  <c r="BU45" i="2"/>
  <c r="BP45" i="2"/>
  <c r="BX45" i="2"/>
  <c r="BS45" i="2"/>
  <c r="BO45" i="2"/>
  <c r="BQ45" i="2"/>
  <c r="BR45" i="2"/>
  <c r="BW45" i="2"/>
  <c r="BV45" i="2"/>
  <c r="AT26" i="2"/>
  <c r="AP154" i="2"/>
  <c r="AT44" i="2"/>
  <c r="BW37" i="2"/>
  <c r="BR37" i="2"/>
  <c r="BV37" i="2"/>
  <c r="BP37" i="2"/>
  <c r="BX37" i="2"/>
  <c r="BQ37" i="2"/>
  <c r="BY37" i="2"/>
  <c r="BU37" i="2"/>
  <c r="BS37" i="2"/>
  <c r="BO37" i="2"/>
  <c r="AT21" i="2"/>
  <c r="AO82" i="2"/>
  <c r="AT36" i="2"/>
  <c r="AT23" i="2"/>
  <c r="AT20" i="2"/>
  <c r="BY43" i="2"/>
  <c r="BU43" i="2"/>
  <c r="BP43" i="2"/>
  <c r="BX43" i="2"/>
  <c r="BS43" i="2"/>
  <c r="BO43" i="2"/>
  <c r="BQ43" i="2"/>
  <c r="BR43" i="2"/>
  <c r="BW43" i="2"/>
  <c r="BV43" i="2"/>
  <c r="BX25" i="2"/>
  <c r="BR25" i="2"/>
  <c r="BW25" i="2"/>
  <c r="BP25" i="2"/>
  <c r="BQ25" i="2"/>
  <c r="BV25" i="2"/>
  <c r="BU25" i="2"/>
  <c r="BO25" i="2"/>
  <c r="BV178" i="2"/>
  <c r="BU178" i="2"/>
  <c r="BP178" i="2"/>
  <c r="BO178" i="2"/>
  <c r="L149" i="2"/>
  <c r="BQ53" i="2"/>
  <c r="BU53" i="2"/>
  <c r="BP53" i="2"/>
  <c r="BV53" i="2"/>
  <c r="BW53" i="2"/>
  <c r="BO53" i="2"/>
  <c r="AD53" i="2" s="1"/>
  <c r="BX39" i="2"/>
  <c r="BS39" i="2"/>
  <c r="BO39" i="2"/>
  <c r="BU39" i="2"/>
  <c r="BV39" i="2"/>
  <c r="BP39" i="2"/>
  <c r="BY39" i="2"/>
  <c r="BW39" i="2"/>
  <c r="BR39" i="2"/>
  <c r="BQ39" i="2"/>
  <c r="B176" i="2"/>
  <c r="BY47" i="2"/>
  <c r="BU47" i="2"/>
  <c r="BP47" i="2"/>
  <c r="BX47" i="2"/>
  <c r="BS47" i="2"/>
  <c r="BO47" i="2"/>
  <c r="BQ47" i="2"/>
  <c r="BR47" i="2"/>
  <c r="BW47" i="2"/>
  <c r="BV47" i="2"/>
  <c r="AT48" i="2"/>
  <c r="AT38" i="2"/>
  <c r="AT34" i="2"/>
  <c r="AT33" i="2"/>
  <c r="AT35" i="2"/>
  <c r="AT22" i="2"/>
  <c r="AT16" i="2"/>
  <c r="B12" i="2"/>
  <c r="AD54" i="2" l="1"/>
  <c r="AO80" i="2"/>
  <c r="AO81" i="2"/>
  <c r="BU182" i="2"/>
  <c r="AT41" i="2"/>
  <c r="BV182" i="2"/>
  <c r="BO182" i="2"/>
  <c r="AF182" i="2" s="1"/>
  <c r="AF180" i="2"/>
  <c r="AT39" i="2"/>
  <c r="AF181" i="2"/>
  <c r="AT37" i="2"/>
  <c r="BU176" i="2"/>
  <c r="A240" i="2" s="1"/>
  <c r="BP176" i="2"/>
  <c r="BV176" i="2"/>
  <c r="BO176" i="2"/>
  <c r="AT45" i="2"/>
  <c r="A239" i="2"/>
  <c r="AT47" i="2"/>
  <c r="AF178" i="2"/>
  <c r="AT25" i="2"/>
  <c r="AT43" i="2"/>
  <c r="AS135" i="2"/>
  <c r="AO83" i="2"/>
  <c r="AF176" i="2" l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C171" i="1"/>
  <c r="AO167" i="1"/>
  <c r="AN167" i="1"/>
  <c r="AM167" i="1"/>
  <c r="AL167" i="1"/>
  <c r="AK167" i="1"/>
  <c r="AJ167" i="1"/>
  <c r="AI167" i="1"/>
  <c r="AH167" i="1"/>
  <c r="AG167" i="1"/>
  <c r="AF167" i="1"/>
  <c r="AE167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AO166" i="1"/>
  <c r="AN166" i="1"/>
  <c r="AM166" i="1"/>
  <c r="AL166" i="1"/>
  <c r="AK166" i="1"/>
  <c r="AJ166" i="1"/>
  <c r="AI166" i="1"/>
  <c r="AH166" i="1"/>
  <c r="AG166" i="1"/>
  <c r="AF166" i="1"/>
  <c r="AE166" i="1"/>
  <c r="AD166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AO165" i="1"/>
  <c r="AN165" i="1"/>
  <c r="AM165" i="1"/>
  <c r="AL165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AO164" i="1"/>
  <c r="AN164" i="1"/>
  <c r="AM164" i="1"/>
  <c r="AL164" i="1"/>
  <c r="AK164" i="1"/>
  <c r="AJ164" i="1"/>
  <c r="AI164" i="1"/>
  <c r="AH164" i="1"/>
  <c r="AG164" i="1"/>
  <c r="AF164" i="1"/>
  <c r="AE164" i="1"/>
  <c r="AD164" i="1"/>
  <c r="AC164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AO163" i="1"/>
  <c r="AN163" i="1"/>
  <c r="AM163" i="1"/>
  <c r="AL163" i="1"/>
  <c r="AK163" i="1"/>
  <c r="AJ163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AO161" i="1"/>
  <c r="AN161" i="1"/>
  <c r="AM161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AO160" i="1"/>
  <c r="AN160" i="1"/>
  <c r="AM160" i="1"/>
  <c r="AL160" i="1"/>
  <c r="AK160" i="1"/>
  <c r="AJ160" i="1"/>
  <c r="AI160" i="1"/>
  <c r="AH160" i="1"/>
  <c r="AG160" i="1"/>
  <c r="AF160" i="1"/>
  <c r="AE160" i="1"/>
  <c r="AD160" i="1"/>
  <c r="AC160" i="1"/>
  <c r="AB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AO159" i="1"/>
  <c r="AN159" i="1"/>
  <c r="AM159" i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AO158" i="1"/>
  <c r="AN158" i="1"/>
  <c r="AM158" i="1"/>
  <c r="AL158" i="1"/>
  <c r="AK158" i="1"/>
  <c r="AJ158" i="1"/>
  <c r="AI158" i="1"/>
  <c r="AH158" i="1"/>
  <c r="AG158" i="1"/>
  <c r="AF158" i="1"/>
  <c r="AE158" i="1"/>
  <c r="AD158" i="1"/>
  <c r="AC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AO157" i="1"/>
  <c r="AN157" i="1"/>
  <c r="AM157" i="1"/>
  <c r="AL157" i="1"/>
  <c r="AK157" i="1"/>
  <c r="AJ157" i="1"/>
  <c r="AI157" i="1"/>
  <c r="AH157" i="1"/>
  <c r="AG157" i="1"/>
  <c r="AF157" i="1"/>
  <c r="AE157" i="1"/>
  <c r="AD157" i="1"/>
  <c r="AC157" i="1"/>
  <c r="AB157" i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AO156" i="1"/>
  <c r="AN156" i="1"/>
  <c r="AM156" i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AO155" i="1"/>
  <c r="AN155" i="1"/>
  <c r="AM155" i="1"/>
  <c r="AL155" i="1"/>
  <c r="AK155" i="1"/>
  <c r="AJ155" i="1"/>
  <c r="AI155" i="1"/>
  <c r="AH155" i="1"/>
  <c r="AG155" i="1"/>
  <c r="AF155" i="1"/>
  <c r="AE155" i="1"/>
  <c r="AD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M124" i="1"/>
  <c r="L124" i="1"/>
  <c r="M123" i="1"/>
  <c r="L123" i="1"/>
  <c r="M122" i="1"/>
  <c r="L122" i="1"/>
  <c r="K123" i="1"/>
  <c r="J124" i="1"/>
  <c r="I124" i="1"/>
  <c r="J123" i="1"/>
  <c r="I123" i="1"/>
  <c r="J122" i="1"/>
  <c r="I122" i="1"/>
  <c r="H123" i="1"/>
  <c r="G123" i="1"/>
  <c r="F123" i="1"/>
  <c r="E123" i="1"/>
  <c r="D124" i="1"/>
  <c r="C124" i="1"/>
  <c r="D123" i="1"/>
  <c r="C123" i="1"/>
  <c r="D122" i="1"/>
  <c r="C122" i="1"/>
  <c r="E109" i="1"/>
  <c r="D109" i="1"/>
  <c r="C109" i="1"/>
  <c r="E108" i="1"/>
  <c r="D108" i="1"/>
  <c r="C108" i="1"/>
  <c r="E107" i="1"/>
  <c r="D107" i="1"/>
  <c r="C107" i="1"/>
  <c r="E105" i="1"/>
  <c r="D105" i="1"/>
  <c r="C105" i="1"/>
  <c r="E104" i="1"/>
  <c r="D104" i="1"/>
  <c r="C104" i="1"/>
  <c r="E103" i="1"/>
  <c r="D103" i="1"/>
  <c r="C103" i="1"/>
  <c r="E102" i="1"/>
  <c r="D102" i="1"/>
  <c r="C102" i="1"/>
  <c r="E101" i="1"/>
  <c r="D101" i="1"/>
  <c r="C101" i="1"/>
  <c r="B219" i="1"/>
  <c r="B218" i="1"/>
  <c r="B217" i="1"/>
  <c r="C213" i="1"/>
  <c r="C212" i="1"/>
  <c r="C211" i="1"/>
  <c r="C210" i="1"/>
  <c r="B206" i="1"/>
  <c r="B205" i="1"/>
  <c r="B204" i="1"/>
  <c r="B203" i="1"/>
  <c r="B202" i="1"/>
  <c r="B198" i="1"/>
  <c r="BV198" i="1" s="1"/>
  <c r="BW197" i="1"/>
  <c r="BQ197" i="1"/>
  <c r="BP197" i="1"/>
  <c r="B197" i="1"/>
  <c r="BU197" i="1" s="1"/>
  <c r="B196" i="1"/>
  <c r="BQ195" i="1"/>
  <c r="BO195" i="1"/>
  <c r="B195" i="1"/>
  <c r="BU195" i="1" s="1"/>
  <c r="B194" i="1"/>
  <c r="BV194" i="1" s="1"/>
  <c r="B193" i="1"/>
  <c r="BU193" i="1" s="1"/>
  <c r="B189" i="1"/>
  <c r="B188" i="1"/>
  <c r="B187" i="1"/>
  <c r="B186" i="1"/>
  <c r="W183" i="1"/>
  <c r="U183" i="1" s="1"/>
  <c r="V183" i="1"/>
  <c r="E183" i="1"/>
  <c r="D183" i="1"/>
  <c r="C183" i="1" s="1"/>
  <c r="B183" i="1" s="1"/>
  <c r="W182" i="1"/>
  <c r="V182" i="1"/>
  <c r="U182" i="1" s="1"/>
  <c r="N182" i="1"/>
  <c r="M182" i="1"/>
  <c r="E182" i="1"/>
  <c r="D182" i="1"/>
  <c r="C182" i="1" s="1"/>
  <c r="W181" i="1"/>
  <c r="V181" i="1"/>
  <c r="E181" i="1"/>
  <c r="D181" i="1"/>
  <c r="W180" i="1"/>
  <c r="V180" i="1"/>
  <c r="U180" i="1" s="1"/>
  <c r="N180" i="1"/>
  <c r="M180" i="1"/>
  <c r="E180" i="1"/>
  <c r="D180" i="1"/>
  <c r="C180" i="1" s="1"/>
  <c r="W179" i="1"/>
  <c r="V179" i="1"/>
  <c r="U179" i="1"/>
  <c r="E179" i="1"/>
  <c r="D179" i="1"/>
  <c r="C179" i="1" s="1"/>
  <c r="B179" i="1" s="1"/>
  <c r="W178" i="1"/>
  <c r="V178" i="1"/>
  <c r="N178" i="1"/>
  <c r="M178" i="1"/>
  <c r="E178" i="1"/>
  <c r="D178" i="1"/>
  <c r="C178" i="1"/>
  <c r="W177" i="1"/>
  <c r="V177" i="1"/>
  <c r="U177" i="1" s="1"/>
  <c r="E177" i="1"/>
  <c r="D177" i="1"/>
  <c r="C177" i="1" s="1"/>
  <c r="B177" i="1" s="1"/>
  <c r="W176" i="1"/>
  <c r="V176" i="1"/>
  <c r="U176" i="1" s="1"/>
  <c r="N176" i="1"/>
  <c r="L176" i="1" s="1"/>
  <c r="M176" i="1"/>
  <c r="E176" i="1"/>
  <c r="D176" i="1"/>
  <c r="C149" i="1"/>
  <c r="BU149" i="1" s="1"/>
  <c r="BV148" i="1"/>
  <c r="BQ148" i="1"/>
  <c r="BO148" i="1"/>
  <c r="C148" i="1"/>
  <c r="C147" i="1"/>
  <c r="BU147" i="1" s="1"/>
  <c r="BV146" i="1"/>
  <c r="BU146" i="1"/>
  <c r="BR146" i="1"/>
  <c r="BP146" i="1"/>
  <c r="C146" i="1"/>
  <c r="BW146" i="1" s="1"/>
  <c r="C145" i="1"/>
  <c r="BW145" i="1" s="1"/>
  <c r="BQ144" i="1"/>
  <c r="C144" i="1"/>
  <c r="BW144" i="1" s="1"/>
  <c r="C143" i="1"/>
  <c r="BV143" i="1" s="1"/>
  <c r="C142" i="1"/>
  <c r="BW142" i="1" s="1"/>
  <c r="C141" i="1"/>
  <c r="BV141" i="1" s="1"/>
  <c r="D137" i="1"/>
  <c r="BV137" i="1" s="1"/>
  <c r="C137" i="1"/>
  <c r="BP136" i="1"/>
  <c r="D136" i="1"/>
  <c r="BV136" i="1" s="1"/>
  <c r="C136" i="1"/>
  <c r="B136" i="1" s="1"/>
  <c r="BX136" i="1" s="1"/>
  <c r="D135" i="1"/>
  <c r="C135" i="1"/>
  <c r="B135" i="1" s="1"/>
  <c r="BQ135" i="1" s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B116" i="1"/>
  <c r="B115" i="1"/>
  <c r="B114" i="1"/>
  <c r="E83" i="1"/>
  <c r="D83" i="1"/>
  <c r="BV82" i="1"/>
  <c r="E82" i="1"/>
  <c r="BU82" i="1" s="1"/>
  <c r="D82" i="1"/>
  <c r="C82" i="1" s="1"/>
  <c r="E81" i="1"/>
  <c r="BV81" i="1" s="1"/>
  <c r="D81" i="1"/>
  <c r="C81" i="1" s="1"/>
  <c r="E80" i="1"/>
  <c r="BU80" i="1" s="1"/>
  <c r="D80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4" i="1"/>
  <c r="D74" i="1"/>
  <c r="E73" i="1"/>
  <c r="D73" i="1"/>
  <c r="BW64" i="1"/>
  <c r="BQ64" i="1"/>
  <c r="BP64" i="1"/>
  <c r="B64" i="1"/>
  <c r="BW63" i="1"/>
  <c r="BQ63" i="1"/>
  <c r="B63" i="1"/>
  <c r="BU63" i="1" s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W61" i="1"/>
  <c r="BQ61" i="1"/>
  <c r="B61" i="1"/>
  <c r="BU61" i="1" s="1"/>
  <c r="BW60" i="1"/>
  <c r="BQ60" i="1"/>
  <c r="B60" i="1"/>
  <c r="BV60" i="1" s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O54" i="1"/>
  <c r="N54" i="1"/>
  <c r="M54" i="1" s="1"/>
  <c r="D54" i="1"/>
  <c r="C54" i="1"/>
  <c r="O53" i="1"/>
  <c r="N53" i="1"/>
  <c r="D53" i="1"/>
  <c r="C53" i="1"/>
  <c r="B53" i="1" s="1"/>
  <c r="D48" i="1"/>
  <c r="C48" i="1"/>
  <c r="D47" i="1"/>
  <c r="C47" i="1"/>
  <c r="B47" i="1" s="1"/>
  <c r="BY47" i="1" s="1"/>
  <c r="D46" i="1"/>
  <c r="C46" i="1"/>
  <c r="B46" i="1" s="1"/>
  <c r="D45" i="1"/>
  <c r="C45" i="1"/>
  <c r="B45" i="1" s="1"/>
  <c r="D44" i="1"/>
  <c r="C44" i="1"/>
  <c r="D43" i="1"/>
  <c r="C43" i="1"/>
  <c r="D42" i="1"/>
  <c r="C42" i="1"/>
  <c r="B42" i="1" s="1"/>
  <c r="BQ42" i="1" s="1"/>
  <c r="D41" i="1"/>
  <c r="C41" i="1"/>
  <c r="D40" i="1"/>
  <c r="C40" i="1"/>
  <c r="D39" i="1"/>
  <c r="C39" i="1"/>
  <c r="B39" i="1" s="1"/>
  <c r="BY39" i="1" s="1"/>
  <c r="D38" i="1"/>
  <c r="B38" i="1"/>
  <c r="BR38" i="1" s="1"/>
  <c r="D37" i="1"/>
  <c r="C37" i="1"/>
  <c r="B37" i="1" s="1"/>
  <c r="D36" i="1"/>
  <c r="C36" i="1"/>
  <c r="D35" i="1"/>
  <c r="C35" i="1"/>
  <c r="D34" i="1"/>
  <c r="C34" i="1"/>
  <c r="B34" i="1" s="1"/>
  <c r="BX34" i="1" s="1"/>
  <c r="D33" i="1"/>
  <c r="B33" i="1" s="1"/>
  <c r="BW33" i="1" s="1"/>
  <c r="D32" i="1"/>
  <c r="B32" i="1" s="1"/>
  <c r="D31" i="1"/>
  <c r="C31" i="1"/>
  <c r="B31" i="1"/>
  <c r="BO31" i="1" s="1"/>
  <c r="D26" i="1"/>
  <c r="C26" i="1"/>
  <c r="BX25" i="1"/>
  <c r="BW25" i="1"/>
  <c r="BO25" i="1"/>
  <c r="D25" i="1"/>
  <c r="C25" i="1"/>
  <c r="B25" i="1"/>
  <c r="D24" i="1"/>
  <c r="C24" i="1"/>
  <c r="BX23" i="1"/>
  <c r="D23" i="1"/>
  <c r="C23" i="1"/>
  <c r="B23" i="1"/>
  <c r="BW23" i="1" s="1"/>
  <c r="D22" i="1"/>
  <c r="C22" i="1"/>
  <c r="BX21" i="1"/>
  <c r="BW21" i="1"/>
  <c r="BO21" i="1"/>
  <c r="D21" i="1"/>
  <c r="C21" i="1"/>
  <c r="B21" i="1"/>
  <c r="D20" i="1"/>
  <c r="B20" i="1" s="1"/>
  <c r="BR20" i="1" s="1"/>
  <c r="BV19" i="1"/>
  <c r="BR19" i="1"/>
  <c r="D19" i="1"/>
  <c r="B19" i="1" s="1"/>
  <c r="D18" i="1"/>
  <c r="C18" i="1"/>
  <c r="B18" i="1"/>
  <c r="BQ18" i="1" s="1"/>
  <c r="D17" i="1"/>
  <c r="C17" i="1"/>
  <c r="B17" i="1"/>
  <c r="BV17" i="1" s="1"/>
  <c r="D16" i="1"/>
  <c r="C16" i="1"/>
  <c r="D15" i="1"/>
  <c r="C15" i="1"/>
  <c r="D14" i="1"/>
  <c r="C14" i="1"/>
  <c r="B14" i="1"/>
  <c r="BW14" i="1" s="1"/>
  <c r="D13" i="1"/>
  <c r="C13" i="1"/>
  <c r="B13" i="1" s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A5" i="1"/>
  <c r="A4" i="1"/>
  <c r="A3" i="1"/>
  <c r="A2" i="1"/>
  <c r="C73" i="1" l="1"/>
  <c r="BV37" i="1"/>
  <c r="BS37" i="1"/>
  <c r="BX32" i="1"/>
  <c r="BP32" i="1"/>
  <c r="BR32" i="1"/>
  <c r="BO13" i="1"/>
  <c r="BU13" i="1"/>
  <c r="BV13" i="1"/>
  <c r="BO193" i="1"/>
  <c r="BO198" i="1"/>
  <c r="BS33" i="1"/>
  <c r="BP141" i="1"/>
  <c r="L141" i="1" s="1"/>
  <c r="BP193" i="1"/>
  <c r="BV33" i="1"/>
  <c r="BP82" i="1"/>
  <c r="BQ141" i="1"/>
  <c r="BQ193" i="1"/>
  <c r="BU20" i="1"/>
  <c r="BO33" i="1"/>
  <c r="B62" i="1"/>
  <c r="BO82" i="1"/>
  <c r="BV147" i="1"/>
  <c r="BW198" i="1"/>
  <c r="B41" i="1"/>
  <c r="BW41" i="1" s="1"/>
  <c r="M53" i="1"/>
  <c r="BW141" i="1"/>
  <c r="L178" i="1"/>
  <c r="BW193" i="1"/>
  <c r="B54" i="1"/>
  <c r="BV54" i="1" s="1"/>
  <c r="B22" i="1"/>
  <c r="B26" i="1"/>
  <c r="BY26" i="1" s="1"/>
  <c r="B35" i="1"/>
  <c r="BR35" i="1" s="1"/>
  <c r="B43" i="1"/>
  <c r="BR43" i="1" s="1"/>
  <c r="BW143" i="1"/>
  <c r="C176" i="1"/>
  <c r="B176" i="1" s="1"/>
  <c r="E75" i="1"/>
  <c r="BO81" i="1"/>
  <c r="BP61" i="1"/>
  <c r="BO194" i="1"/>
  <c r="BO17" i="1"/>
  <c r="BU17" i="1"/>
  <c r="C80" i="1"/>
  <c r="BW80" i="1" s="1"/>
  <c r="B117" i="1"/>
  <c r="BP144" i="1"/>
  <c r="BP195" i="1"/>
  <c r="BP137" i="1"/>
  <c r="B16" i="1"/>
  <c r="BX16" i="1" s="1"/>
  <c r="BO80" i="1"/>
  <c r="BQ136" i="1"/>
  <c r="BW195" i="1"/>
  <c r="B24" i="1"/>
  <c r="BV149" i="1"/>
  <c r="BW194" i="1"/>
  <c r="BQ143" i="1"/>
  <c r="BO23" i="1"/>
  <c r="BW136" i="1"/>
  <c r="BO61" i="1"/>
  <c r="BP143" i="1"/>
  <c r="BO146" i="1"/>
  <c r="BO197" i="1"/>
  <c r="D75" i="1"/>
  <c r="D154" i="1"/>
  <c r="D157" i="1"/>
  <c r="D162" i="1"/>
  <c r="B109" i="1"/>
  <c r="D165" i="1"/>
  <c r="B105" i="1"/>
  <c r="B122" i="1"/>
  <c r="B124" i="1"/>
  <c r="E154" i="1"/>
  <c r="E155" i="1"/>
  <c r="E157" i="1"/>
  <c r="E160" i="1"/>
  <c r="E162" i="1"/>
  <c r="E163" i="1"/>
  <c r="E165" i="1"/>
  <c r="B171" i="1"/>
  <c r="BP171" i="1" s="1"/>
  <c r="B103" i="1"/>
  <c r="B123" i="1"/>
  <c r="B107" i="1"/>
  <c r="D156" i="1"/>
  <c r="D158" i="1"/>
  <c r="D159" i="1"/>
  <c r="D161" i="1"/>
  <c r="D164" i="1"/>
  <c r="D166" i="1"/>
  <c r="D167" i="1"/>
  <c r="B108" i="1"/>
  <c r="E156" i="1"/>
  <c r="E158" i="1"/>
  <c r="E159" i="1"/>
  <c r="E161" i="1"/>
  <c r="E164" i="1"/>
  <c r="E166" i="1"/>
  <c r="E167" i="1"/>
  <c r="D155" i="1"/>
  <c r="D160" i="1"/>
  <c r="D163" i="1"/>
  <c r="B102" i="1"/>
  <c r="B104" i="1"/>
  <c r="B101" i="1"/>
  <c r="BU177" i="1"/>
  <c r="BV177" i="1"/>
  <c r="BP177" i="1"/>
  <c r="BO177" i="1"/>
  <c r="AF177" i="1" s="1"/>
  <c r="BP183" i="1"/>
  <c r="BO183" i="1"/>
  <c r="BV183" i="1"/>
  <c r="BU183" i="1"/>
  <c r="BY41" i="1"/>
  <c r="BS41" i="1"/>
  <c r="BV45" i="1"/>
  <c r="BQ45" i="1"/>
  <c r="BY45" i="1"/>
  <c r="BS45" i="1"/>
  <c r="BX45" i="1"/>
  <c r="BR45" i="1"/>
  <c r="BP45" i="1"/>
  <c r="BO45" i="1"/>
  <c r="BW45" i="1"/>
  <c r="BU45" i="1"/>
  <c r="BU53" i="1"/>
  <c r="BP53" i="1"/>
  <c r="BW53" i="1"/>
  <c r="BO53" i="1"/>
  <c r="AD53" i="1" s="1"/>
  <c r="BV53" i="1"/>
  <c r="BQ53" i="1"/>
  <c r="BW82" i="1"/>
  <c r="BR82" i="1"/>
  <c r="BY82" i="1"/>
  <c r="BS82" i="1"/>
  <c r="BX82" i="1"/>
  <c r="BQ82" i="1"/>
  <c r="AO82" i="1" s="1"/>
  <c r="BQ16" i="1"/>
  <c r="BY18" i="1"/>
  <c r="BU18" i="1"/>
  <c r="BP18" i="1"/>
  <c r="BS18" i="1"/>
  <c r="BX18" i="1"/>
  <c r="BR18" i="1"/>
  <c r="BP31" i="1"/>
  <c r="BW38" i="1"/>
  <c r="BX46" i="1"/>
  <c r="BS46" i="1"/>
  <c r="BO46" i="1"/>
  <c r="BV46" i="1"/>
  <c r="BP46" i="1"/>
  <c r="BU46" i="1"/>
  <c r="BW46" i="1"/>
  <c r="BR80" i="1"/>
  <c r="BX80" i="1"/>
  <c r="BU176" i="1"/>
  <c r="BV176" i="1"/>
  <c r="BP176" i="1"/>
  <c r="BO176" i="1"/>
  <c r="AF176" i="1" s="1"/>
  <c r="BU196" i="1"/>
  <c r="BQ196" i="1"/>
  <c r="BP196" i="1"/>
  <c r="BY14" i="1"/>
  <c r="BU14" i="1"/>
  <c r="BP14" i="1"/>
  <c r="BS14" i="1"/>
  <c r="BX14" i="1"/>
  <c r="BR14" i="1"/>
  <c r="BQ14" i="1"/>
  <c r="D12" i="1"/>
  <c r="BW18" i="1"/>
  <c r="BV31" i="1"/>
  <c r="BW34" i="1"/>
  <c r="BR34" i="1"/>
  <c r="BU34" i="1"/>
  <c r="BO34" i="1"/>
  <c r="BY34" i="1"/>
  <c r="BS34" i="1"/>
  <c r="BQ34" i="1"/>
  <c r="BX35" i="1"/>
  <c r="BQ38" i="1"/>
  <c r="BV39" i="1"/>
  <c r="BQ39" i="1"/>
  <c r="BW39" i="1"/>
  <c r="BP39" i="1"/>
  <c r="BU39" i="1"/>
  <c r="BO39" i="1"/>
  <c r="BS39" i="1"/>
  <c r="BX42" i="1"/>
  <c r="BS42" i="1"/>
  <c r="BO42" i="1"/>
  <c r="BV42" i="1"/>
  <c r="BP42" i="1"/>
  <c r="BU42" i="1"/>
  <c r="BW42" i="1"/>
  <c r="BQ46" i="1"/>
  <c r="BV47" i="1"/>
  <c r="BQ47" i="1"/>
  <c r="BW47" i="1"/>
  <c r="BP47" i="1"/>
  <c r="BU47" i="1"/>
  <c r="BO47" i="1"/>
  <c r="BS47" i="1"/>
  <c r="BY81" i="1"/>
  <c r="BX81" i="1"/>
  <c r="BR81" i="1"/>
  <c r="BW81" i="1"/>
  <c r="BQ81" i="1"/>
  <c r="BU135" i="1"/>
  <c r="BO135" i="1"/>
  <c r="BW135" i="1"/>
  <c r="BX135" i="1"/>
  <c r="BV179" i="1"/>
  <c r="BO179" i="1"/>
  <c r="AF179" i="1" s="1"/>
  <c r="BU179" i="1"/>
  <c r="BV196" i="1"/>
  <c r="BW13" i="1"/>
  <c r="BR13" i="1"/>
  <c r="BY13" i="1"/>
  <c r="BS13" i="1"/>
  <c r="BX13" i="1"/>
  <c r="BQ13" i="1"/>
  <c r="BP13" i="1"/>
  <c r="AT13" i="1" s="1"/>
  <c r="BV14" i="1"/>
  <c r="BO18" i="1"/>
  <c r="BU19" i="1"/>
  <c r="BO19" i="1"/>
  <c r="BX19" i="1"/>
  <c r="BQ19" i="1"/>
  <c r="BW19" i="1"/>
  <c r="BP19" i="1"/>
  <c r="BV20" i="1"/>
  <c r="BP20" i="1"/>
  <c r="BX20" i="1"/>
  <c r="BQ20" i="1"/>
  <c r="BW20" i="1"/>
  <c r="BO20" i="1"/>
  <c r="AT20" i="1" s="1"/>
  <c r="BV21" i="1"/>
  <c r="BP21" i="1"/>
  <c r="BU21" i="1"/>
  <c r="BR21" i="1"/>
  <c r="BQ21" i="1"/>
  <c r="BV22" i="1"/>
  <c r="BP22" i="1"/>
  <c r="BX22" i="1"/>
  <c r="BQ22" i="1"/>
  <c r="BW22" i="1"/>
  <c r="BO22" i="1"/>
  <c r="BV23" i="1"/>
  <c r="BP23" i="1"/>
  <c r="AT23" i="1" s="1"/>
  <c r="BU23" i="1"/>
  <c r="BR23" i="1"/>
  <c r="BQ23" i="1"/>
  <c r="BV24" i="1"/>
  <c r="BP24" i="1"/>
  <c r="BX24" i="1"/>
  <c r="BQ24" i="1"/>
  <c r="BW24" i="1"/>
  <c r="BO24" i="1"/>
  <c r="BV25" i="1"/>
  <c r="BP25" i="1"/>
  <c r="BU25" i="1"/>
  <c r="BR25" i="1"/>
  <c r="BQ25" i="1"/>
  <c r="BW26" i="1"/>
  <c r="BQ26" i="1"/>
  <c r="BV26" i="1"/>
  <c r="BV32" i="1"/>
  <c r="BQ32" i="1"/>
  <c r="BU32" i="1"/>
  <c r="BO32" i="1"/>
  <c r="BY32" i="1"/>
  <c r="BS32" i="1"/>
  <c r="BW32" i="1"/>
  <c r="BV34" i="1"/>
  <c r="B36" i="1"/>
  <c r="BX39" i="1"/>
  <c r="BY42" i="1"/>
  <c r="BR46" i="1"/>
  <c r="BX47" i="1"/>
  <c r="BQ54" i="1"/>
  <c r="BP54" i="1"/>
  <c r="BW54" i="1"/>
  <c r="BO54" i="1"/>
  <c r="BU54" i="1"/>
  <c r="BU60" i="1"/>
  <c r="B59" i="1"/>
  <c r="BP60" i="1"/>
  <c r="BO60" i="1"/>
  <c r="Y60" i="1" s="1"/>
  <c r="BV63" i="1"/>
  <c r="BO63" i="1"/>
  <c r="BP63" i="1"/>
  <c r="C74" i="1"/>
  <c r="BS81" i="1"/>
  <c r="BU83" i="1"/>
  <c r="BP83" i="1"/>
  <c r="BV83" i="1"/>
  <c r="BO83" i="1"/>
  <c r="C83" i="1"/>
  <c r="BP135" i="1"/>
  <c r="BV135" i="1"/>
  <c r="BU136" i="1"/>
  <c r="BO136" i="1"/>
  <c r="BR136" i="1"/>
  <c r="U178" i="1"/>
  <c r="B178" i="1" s="1"/>
  <c r="C181" i="1"/>
  <c r="BU194" i="1"/>
  <c r="BQ194" i="1"/>
  <c r="BP194" i="1"/>
  <c r="BW196" i="1"/>
  <c r="BW31" i="1"/>
  <c r="BR31" i="1"/>
  <c r="BY31" i="1"/>
  <c r="BS31" i="1"/>
  <c r="BX31" i="1"/>
  <c r="BQ31" i="1"/>
  <c r="BX38" i="1"/>
  <c r="BS38" i="1"/>
  <c r="BO38" i="1"/>
  <c r="BV38" i="1"/>
  <c r="BP38" i="1"/>
  <c r="BU38" i="1"/>
  <c r="BP145" i="1"/>
  <c r="BV145" i="1"/>
  <c r="BQ145" i="1"/>
  <c r="BO14" i="1"/>
  <c r="B15" i="1"/>
  <c r="C12" i="1"/>
  <c r="BW17" i="1"/>
  <c r="BR17" i="1"/>
  <c r="BY17" i="1"/>
  <c r="BS17" i="1"/>
  <c r="BX17" i="1"/>
  <c r="BQ17" i="1"/>
  <c r="BP17" i="1"/>
  <c r="BV18" i="1"/>
  <c r="BU31" i="1"/>
  <c r="BP34" i="1"/>
  <c r="BY37" i="1"/>
  <c r="BU37" i="1"/>
  <c r="BP37" i="1"/>
  <c r="BX37" i="1"/>
  <c r="BR37" i="1"/>
  <c r="BW37" i="1"/>
  <c r="BQ37" i="1"/>
  <c r="BO37" i="1"/>
  <c r="BY38" i="1"/>
  <c r="BR39" i="1"/>
  <c r="BR42" i="1"/>
  <c r="BY46" i="1"/>
  <c r="BR47" i="1"/>
  <c r="BV80" i="1"/>
  <c r="BP80" i="1"/>
  <c r="BY80" i="1"/>
  <c r="BR135" i="1"/>
  <c r="BP142" i="1"/>
  <c r="BV142" i="1"/>
  <c r="BQ142" i="1"/>
  <c r="L143" i="1"/>
  <c r="BW147" i="1"/>
  <c r="BP147" i="1"/>
  <c r="BQ147" i="1"/>
  <c r="BO147" i="1"/>
  <c r="BW149" i="1"/>
  <c r="BP149" i="1"/>
  <c r="BQ149" i="1"/>
  <c r="BO149" i="1"/>
  <c r="BP179" i="1"/>
  <c r="L180" i="1"/>
  <c r="B180" i="1" s="1"/>
  <c r="BO196" i="1"/>
  <c r="BU198" i="1"/>
  <c r="BQ198" i="1"/>
  <c r="BP198" i="1"/>
  <c r="I198" i="1" s="1"/>
  <c r="BQ33" i="1"/>
  <c r="B40" i="1"/>
  <c r="B44" i="1"/>
  <c r="B48" i="1"/>
  <c r="BV64" i="1"/>
  <c r="BO64" i="1"/>
  <c r="Y64" i="1" s="1"/>
  <c r="BU64" i="1"/>
  <c r="B137" i="1"/>
  <c r="BV144" i="1"/>
  <c r="BO144" i="1"/>
  <c r="L144" i="1" s="1"/>
  <c r="BU144" i="1"/>
  <c r="BW148" i="1"/>
  <c r="BP148" i="1"/>
  <c r="L148" i="1" s="1"/>
  <c r="BU148" i="1"/>
  <c r="U181" i="1"/>
  <c r="BV193" i="1"/>
  <c r="BV195" i="1"/>
  <c r="BV197" i="1"/>
  <c r="BY33" i="1"/>
  <c r="BU33" i="1"/>
  <c r="BP33" i="1"/>
  <c r="BR33" i="1"/>
  <c r="BX33" i="1"/>
  <c r="BV61" i="1"/>
  <c r="BU81" i="1"/>
  <c r="BP81" i="1"/>
  <c r="L182" i="1"/>
  <c r="B182" i="1" s="1"/>
  <c r="I193" i="1"/>
  <c r="I195" i="1"/>
  <c r="I197" i="1"/>
  <c r="BQ146" i="1"/>
  <c r="L146" i="1" s="1"/>
  <c r="C75" i="1" l="1"/>
  <c r="C158" i="1"/>
  <c r="C165" i="1"/>
  <c r="BP165" i="1" s="1"/>
  <c r="BQ43" i="1"/>
  <c r="BX26" i="1"/>
  <c r="AO81" i="1"/>
  <c r="AT31" i="1"/>
  <c r="BR41" i="1"/>
  <c r="BV43" i="1"/>
  <c r="BO26" i="1"/>
  <c r="BX41" i="1"/>
  <c r="C166" i="1"/>
  <c r="BV166" i="1" s="1"/>
  <c r="BP26" i="1"/>
  <c r="AT26" i="1" s="1"/>
  <c r="BR16" i="1"/>
  <c r="BV41" i="1"/>
  <c r="BU22" i="1"/>
  <c r="BR22" i="1"/>
  <c r="AT22" i="1" s="1"/>
  <c r="BQ41" i="1"/>
  <c r="AT18" i="1"/>
  <c r="BO16" i="1"/>
  <c r="BR24" i="1"/>
  <c r="BU24" i="1"/>
  <c r="BS26" i="1"/>
  <c r="BR26" i="1"/>
  <c r="BW35" i="1"/>
  <c r="BU26" i="1"/>
  <c r="BS16" i="1"/>
  <c r="BQ80" i="1"/>
  <c r="AO80" i="1" s="1"/>
  <c r="BV16" i="1"/>
  <c r="AF183" i="1"/>
  <c r="BO35" i="1"/>
  <c r="AT35" i="1" s="1"/>
  <c r="BP16" i="1"/>
  <c r="AT16" i="1" s="1"/>
  <c r="BS80" i="1"/>
  <c r="BV35" i="1"/>
  <c r="BU16" i="1"/>
  <c r="BQ35" i="1"/>
  <c r="AT25" i="1"/>
  <c r="I196" i="1"/>
  <c r="AT17" i="1"/>
  <c r="AT21" i="1"/>
  <c r="BY43" i="1"/>
  <c r="BP35" i="1"/>
  <c r="BY16" i="1"/>
  <c r="C154" i="1"/>
  <c r="BV154" i="1" s="1"/>
  <c r="BS43" i="1"/>
  <c r="I194" i="1"/>
  <c r="Y63" i="1"/>
  <c r="BY35" i="1"/>
  <c r="BS35" i="1"/>
  <c r="BU35" i="1"/>
  <c r="AT32" i="1"/>
  <c r="BO41" i="1"/>
  <c r="BW16" i="1"/>
  <c r="BU43" i="1"/>
  <c r="BP41" i="1"/>
  <c r="C163" i="1"/>
  <c r="BV163" i="1" s="1"/>
  <c r="BX43" i="1"/>
  <c r="BO43" i="1"/>
  <c r="AT43" i="1" s="1"/>
  <c r="BP43" i="1"/>
  <c r="BU41" i="1"/>
  <c r="BW43" i="1"/>
  <c r="AT34" i="1"/>
  <c r="Y61" i="1"/>
  <c r="BV171" i="1"/>
  <c r="C157" i="1"/>
  <c r="BP157" i="1" s="1"/>
  <c r="BO171" i="1"/>
  <c r="V171" i="1" s="1"/>
  <c r="BU171" i="1"/>
  <c r="C160" i="1"/>
  <c r="BP160" i="1" s="1"/>
  <c r="C162" i="1"/>
  <c r="BU162" i="1" s="1"/>
  <c r="C161" i="1"/>
  <c r="BP161" i="1" s="1"/>
  <c r="C155" i="1"/>
  <c r="BO155" i="1" s="1"/>
  <c r="C159" i="1"/>
  <c r="BO159" i="1" s="1"/>
  <c r="C164" i="1"/>
  <c r="BU164" i="1" s="1"/>
  <c r="C156" i="1"/>
  <c r="BU156" i="1" s="1"/>
  <c r="C167" i="1"/>
  <c r="BU167" i="1" s="1"/>
  <c r="BO165" i="1"/>
  <c r="AP165" i="1" s="1"/>
  <c r="BU165" i="1"/>
  <c r="BV165" i="1"/>
  <c r="BV178" i="1"/>
  <c r="BU178" i="1"/>
  <c r="BP178" i="1"/>
  <c r="BO178" i="1"/>
  <c r="BP182" i="1"/>
  <c r="BV182" i="1"/>
  <c r="BU182" i="1"/>
  <c r="BO182" i="1"/>
  <c r="BO180" i="1"/>
  <c r="BV180" i="1"/>
  <c r="BP180" i="1"/>
  <c r="BU180" i="1"/>
  <c r="BX44" i="1"/>
  <c r="BS44" i="1"/>
  <c r="BO44" i="1"/>
  <c r="BY44" i="1"/>
  <c r="BR44" i="1"/>
  <c r="BW44" i="1"/>
  <c r="BQ44" i="1"/>
  <c r="BV44" i="1"/>
  <c r="BU44" i="1"/>
  <c r="BP44" i="1"/>
  <c r="BW15" i="1"/>
  <c r="BR15" i="1"/>
  <c r="BV15" i="1"/>
  <c r="BP15" i="1"/>
  <c r="BU15" i="1"/>
  <c r="BO15" i="1"/>
  <c r="BX15" i="1"/>
  <c r="BS15" i="1"/>
  <c r="BQ15" i="1"/>
  <c r="BY15" i="1"/>
  <c r="AT46" i="1"/>
  <c r="AT33" i="1"/>
  <c r="BX40" i="1"/>
  <c r="BS40" i="1"/>
  <c r="BO40" i="1"/>
  <c r="BY40" i="1"/>
  <c r="BR40" i="1"/>
  <c r="BW40" i="1"/>
  <c r="BQ40" i="1"/>
  <c r="BU40" i="1"/>
  <c r="BV40" i="1"/>
  <c r="BP40" i="1"/>
  <c r="L142" i="1"/>
  <c r="AT14" i="1"/>
  <c r="AT38" i="1"/>
  <c r="AT24" i="1"/>
  <c r="AT19" i="1"/>
  <c r="AS135" i="1"/>
  <c r="BU137" i="1"/>
  <c r="BO137" i="1"/>
  <c r="BR137" i="1"/>
  <c r="BX137" i="1"/>
  <c r="BQ137" i="1"/>
  <c r="BW137" i="1"/>
  <c r="BX48" i="1"/>
  <c r="BS48" i="1"/>
  <c r="BO48" i="1"/>
  <c r="BY48" i="1"/>
  <c r="BR48" i="1"/>
  <c r="BW48" i="1"/>
  <c r="BQ48" i="1"/>
  <c r="BU48" i="1"/>
  <c r="BV48" i="1"/>
  <c r="BP48" i="1"/>
  <c r="BV158" i="1"/>
  <c r="BU158" i="1"/>
  <c r="BP158" i="1"/>
  <c r="BO158" i="1"/>
  <c r="AT37" i="1"/>
  <c r="L149" i="1"/>
  <c r="L147" i="1"/>
  <c r="B12" i="1"/>
  <c r="L145" i="1"/>
  <c r="B181" i="1"/>
  <c r="AS136" i="1"/>
  <c r="BY83" i="1"/>
  <c r="BS83" i="1"/>
  <c r="BR83" i="1"/>
  <c r="BQ83" i="1"/>
  <c r="BX83" i="1"/>
  <c r="BW83" i="1"/>
  <c r="AD54" i="1"/>
  <c r="BW36" i="1"/>
  <c r="BR36" i="1"/>
  <c r="BX36" i="1"/>
  <c r="BQ36" i="1"/>
  <c r="BV36" i="1"/>
  <c r="BP36" i="1"/>
  <c r="BO36" i="1"/>
  <c r="BY36" i="1"/>
  <c r="BU36" i="1"/>
  <c r="BS36" i="1"/>
  <c r="AT47" i="1"/>
  <c r="AT42" i="1"/>
  <c r="AT39" i="1"/>
  <c r="AT45" i="1"/>
  <c r="BU163" i="1" l="1"/>
  <c r="BV159" i="1"/>
  <c r="BU166" i="1"/>
  <c r="BO166" i="1"/>
  <c r="AP166" i="1" s="1"/>
  <c r="BP166" i="1"/>
  <c r="BO161" i="1"/>
  <c r="AP161" i="1" s="1"/>
  <c r="AO83" i="1"/>
  <c r="AT41" i="1"/>
  <c r="BO154" i="1"/>
  <c r="BO163" i="1"/>
  <c r="BP154" i="1"/>
  <c r="BU154" i="1"/>
  <c r="AF182" i="1"/>
  <c r="BP163" i="1"/>
  <c r="AF180" i="1"/>
  <c r="BU157" i="1"/>
  <c r="BV157" i="1"/>
  <c r="BV162" i="1"/>
  <c r="BU160" i="1"/>
  <c r="BO157" i="1"/>
  <c r="AP157" i="1" s="1"/>
  <c r="BV160" i="1"/>
  <c r="BV161" i="1"/>
  <c r="BU161" i="1"/>
  <c r="BO160" i="1"/>
  <c r="AP160" i="1" s="1"/>
  <c r="BP162" i="1"/>
  <c r="BO162" i="1"/>
  <c r="BU159" i="1"/>
  <c r="BU155" i="1"/>
  <c r="BO156" i="1"/>
  <c r="BV164" i="1"/>
  <c r="BP155" i="1"/>
  <c r="AP155" i="1" s="1"/>
  <c r="BV155" i="1"/>
  <c r="A239" i="1"/>
  <c r="BV156" i="1"/>
  <c r="BP164" i="1"/>
  <c r="BO164" i="1"/>
  <c r="BP159" i="1"/>
  <c r="AP159" i="1" s="1"/>
  <c r="BP156" i="1"/>
  <c r="BP167" i="1"/>
  <c r="BV167" i="1"/>
  <c r="BO167" i="1"/>
  <c r="AP158" i="1"/>
  <c r="AT40" i="1"/>
  <c r="AT36" i="1"/>
  <c r="AS137" i="1"/>
  <c r="BO181" i="1"/>
  <c r="BV181" i="1"/>
  <c r="BU181" i="1"/>
  <c r="BP181" i="1"/>
  <c r="AT48" i="1"/>
  <c r="AT15" i="1"/>
  <c r="AT44" i="1"/>
  <c r="AF178" i="1"/>
  <c r="AP154" i="1" l="1"/>
  <c r="AP163" i="1"/>
  <c r="AF181" i="1"/>
  <c r="AP162" i="1"/>
  <c r="AP156" i="1"/>
  <c r="A240" i="1"/>
  <c r="AP164" i="1"/>
  <c r="AP167" i="1"/>
</calcChain>
</file>

<file path=xl/sharedStrings.xml><?xml version="1.0" encoding="utf-8"?>
<sst xmlns="http://schemas.openxmlformats.org/spreadsheetml/2006/main" count="10257" uniqueCount="281">
  <si>
    <t>SERVICIO DE SALUD</t>
  </si>
  <si>
    <t>REM-A04.   CONSULTAS Y OTRAS ATENCIONES EN LA RED</t>
  </si>
  <si>
    <t xml:space="preserve">SECCIÓN A: CONSULTAS MÉDICAS </t>
  </si>
  <si>
    <t>TIPO DE CONSULTA</t>
  </si>
  <si>
    <t xml:space="preserve">TOTAL      </t>
  </si>
  <si>
    <t>RANGO ETARIO Y SEXO</t>
  </si>
  <si>
    <t>Pueblos Originarios</t>
  </si>
  <si>
    <t>Migrantes</t>
  </si>
  <si>
    <t>Niños, Niñas, Adolescentes y Jóvenes SENAME</t>
  </si>
  <si>
    <t>Niños, Niñas, Adolescentes y Jóvenes Mejor Niñez</t>
  </si>
  <si>
    <t>Por Campaña de Invierno</t>
  </si>
  <si>
    <t>Menos de 1 año</t>
  </si>
  <si>
    <t>1 - 4 años</t>
  </si>
  <si>
    <t>5 - 9 años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</si>
  <si>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</si>
  <si>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</si>
  <si>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</si>
  <si>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</si>
  <si>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</si>
  <si>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</si>
  <si>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</si>
  <si>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</si>
  <si>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</si>
  <si>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</si>
  <si>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</si>
  <si>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</si>
  <si>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</si>
  <si>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</si>
  <si>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mas años</t>
  </si>
  <si>
    <t>Ambos Sexos</t>
  </si>
  <si>
    <t>Hombres</t>
  </si>
  <si>
    <t>Mujeres</t>
  </si>
  <si>
    <t>TOTAL</t>
  </si>
  <si>
    <t>IRA Alta</t>
  </si>
  <si>
    <t xml:space="preserve">Síndrome Bronquial Obstructivo </t>
  </si>
  <si>
    <t xml:space="preserve">Neumonía </t>
  </si>
  <si>
    <t xml:space="preserve">Exacerbación Asma </t>
  </si>
  <si>
    <t xml:space="preserve">Enfermedad Pulmonar Obstructiva Crónica </t>
  </si>
  <si>
    <t xml:space="preserve">Otras respiratorias </t>
  </si>
  <si>
    <t xml:space="preserve">Obstétrica </t>
  </si>
  <si>
    <t xml:space="preserve">Ginecológica </t>
  </si>
  <si>
    <t xml:space="preserve">Ginecológica por Infertilidad </t>
  </si>
  <si>
    <t xml:space="preserve">Infección Transmisión Sexual </t>
  </si>
  <si>
    <t>VIH-SIDA</t>
  </si>
  <si>
    <t>Salud Mental</t>
  </si>
  <si>
    <t>Cardiovascular</t>
  </si>
  <si>
    <t>Otras Morbilidades</t>
  </si>
  <si>
    <t xml:space="preserve">SECCIÓN B: CONSULTAS DE PROFESIONALES NO MÉDICOS </t>
  </si>
  <si>
    <t xml:space="preserve"> </t>
  </si>
  <si>
    <t>PROFESIONAL</t>
  </si>
  <si>
    <t>Espacios Amigables</t>
  </si>
  <si>
    <t>Enfermera/o</t>
  </si>
  <si>
    <t>Matrona/ón (Morb. Ginecológica)</t>
  </si>
  <si>
    <t>Matrona/ón (Morb. Obstétrica)</t>
  </si>
  <si>
    <t>Matrona/ón (ITS)</t>
  </si>
  <si>
    <t xml:space="preserve">Matrona/ón (Infertilidad) </t>
  </si>
  <si>
    <t xml:space="preserve">Matrona/ón (Otras consultas) </t>
  </si>
  <si>
    <t xml:space="preserve">Matrona/ón (Salud sexual) </t>
  </si>
  <si>
    <t xml:space="preserve">Matrona/ón (Piso pélvico) </t>
  </si>
  <si>
    <t xml:space="preserve">Nutricionista (Otras consultas) </t>
  </si>
  <si>
    <t xml:space="preserve">Nutricionista malnutrición por exceso </t>
  </si>
  <si>
    <t xml:space="preserve">Nutricionista malnutrición por déficit </t>
  </si>
  <si>
    <t xml:space="preserve">Psicólogo/a </t>
  </si>
  <si>
    <t>Fonoaudiólogo/a</t>
  </si>
  <si>
    <t xml:space="preserve">Terapeuta Ocupacional </t>
  </si>
  <si>
    <t>Tecnólogo/a Médico/a  (Excluye UAPO)</t>
  </si>
  <si>
    <t xml:space="preserve">Trabajador/a Social (Excluye Salud Mental) </t>
  </si>
  <si>
    <t>Educadora de Párvulos</t>
  </si>
  <si>
    <t>Kinesiólogo</t>
  </si>
  <si>
    <t>SECCIÓN C: CONSULTAS ANTICONCEPCIÓN DE EMERGENCIA (Incluidas en Sección A o B, respectivamente.)</t>
  </si>
  <si>
    <t>Ambos sexos</t>
  </si>
  <si>
    <t xml:space="preserve">Hombres </t>
  </si>
  <si>
    <t>Con entrega anticoncepción emergencia</t>
  </si>
  <si>
    <t>Sin entrega anticoncepción emergencia</t>
  </si>
  <si>
    <t>Identidad de género</t>
  </si>
  <si>
    <t>Personas con discapacidad</t>
  </si>
  <si>
    <t>Espacios Amigables/ Adolescentes</t>
  </si>
  <si>
    <t>25 y más años</t>
  </si>
  <si>
    <t>Trans masculino</t>
  </si>
  <si>
    <t>No binarie</t>
  </si>
  <si>
    <t>Médico/a</t>
  </si>
  <si>
    <t>Matrona/ón</t>
  </si>
  <si>
    <t>SECCIÓN D: CONSULTAS EN HORARIO CONTINUADO (Incluidas en las consultas de morbilidad de sección A o B)</t>
  </si>
  <si>
    <t>TIPO JORNADA</t>
  </si>
  <si>
    <t>RANGO ETARIO</t>
  </si>
  <si>
    <t xml:space="preserve">Horario continuado </t>
  </si>
  <si>
    <t xml:space="preserve">Otros Profesionales </t>
  </si>
  <si>
    <t xml:space="preserve">Sábado, Domingo o festivo </t>
  </si>
  <si>
    <t>SECCIÓN E: CONSULTA  ABREVIADA</t>
  </si>
  <si>
    <t>SECCIÓN F: ATENCIONES DE SANADORES INDÍGENA</t>
  </si>
  <si>
    <t>COMPONENTE</t>
  </si>
  <si>
    <t>Hombre</t>
  </si>
  <si>
    <t xml:space="preserve">Mujer </t>
  </si>
  <si>
    <t>0 - 4 años</t>
  </si>
  <si>
    <t>5 - 9  años</t>
  </si>
  <si>
    <t xml:space="preserve">Atenciones por sanadores/terapeutas de Medicina Indígena </t>
  </si>
  <si>
    <t>Pueblos originarios</t>
  </si>
  <si>
    <t>Pueblos no originarios</t>
  </si>
  <si>
    <t>SECCIÓN G: INTERVENCIÓN INDIVIDUAL DEL USUARIO EN PROGRAMA ELIGE VIDA SANA</t>
  </si>
  <si>
    <t>PRESTACIÓN</t>
  </si>
  <si>
    <t>Gestantes</t>
  </si>
  <si>
    <t>Post Parto</t>
  </si>
  <si>
    <t>Menos de 2 años</t>
  </si>
  <si>
    <t>2 - 4 años</t>
  </si>
  <si>
    <t>15 - 18 años</t>
  </si>
  <si>
    <t>19 años</t>
  </si>
  <si>
    <t xml:space="preserve">Profesional de la actividad física </t>
  </si>
  <si>
    <t xml:space="preserve">Evaluación </t>
  </si>
  <si>
    <t xml:space="preserve">Nutricionista </t>
  </si>
  <si>
    <t xml:space="preserve">Consulta Nutricional </t>
  </si>
  <si>
    <t xml:space="preserve">Consulta Nutricional de seguimiento </t>
  </si>
  <si>
    <t xml:space="preserve">Consulta </t>
  </si>
  <si>
    <t xml:space="preserve">SECCIÓN H.1 : SERVICIOS FARMACÉUTICOS  EN ATENCIÓN PRIMARIA </t>
  </si>
  <si>
    <t>Atención abierta</t>
  </si>
  <si>
    <t>Atención cerrada</t>
  </si>
  <si>
    <t xml:space="preserve">Servicios Farmacéuticos realizados en establecimientos de salud </t>
  </si>
  <si>
    <t xml:space="preserve">Servicios Farmacéuticos realizados en domicilio </t>
  </si>
  <si>
    <t xml:space="preserve">Atención Farmacéutica </t>
  </si>
  <si>
    <t xml:space="preserve">Revisión de la medicación sin entrevista </t>
  </si>
  <si>
    <t xml:space="preserve">Revisión de la mediación con entrevista </t>
  </si>
  <si>
    <t xml:space="preserve">Conciliación farmacéutica </t>
  </si>
  <si>
    <t xml:space="preserve">Educación farmacéutica </t>
  </si>
  <si>
    <t xml:space="preserve">Seguimiento Farmacoterapéutico </t>
  </si>
  <si>
    <t xml:space="preserve">Farmacovigilancia </t>
  </si>
  <si>
    <t xml:space="preserve">Reporte reacción adversa a medicamentos </t>
  </si>
  <si>
    <t xml:space="preserve">Reporte falla de calidad </t>
  </si>
  <si>
    <t xml:space="preserve">Reporte de eventos adversos asociados a medicamentos </t>
  </si>
  <si>
    <t>SECCIÓN H.2 : SERVICIOS FARMACÉUTICOS EN ATENCIÓN HOSPITALARIA</t>
  </si>
  <si>
    <t>Urgencia</t>
  </si>
  <si>
    <t>SECCIÓN I.1 : DESPACHO DE RECETAS DE PACIENTES AMBULATORIOS EN ATENCIÓN PRIMARIA</t>
  </si>
  <si>
    <t>TIPO DE RECETA</t>
  </si>
  <si>
    <t>RECETAS DESPACHADAS</t>
  </si>
  <si>
    <t>LUGAR DE ENTREGA</t>
  </si>
  <si>
    <t>PRESCRIPCIONES</t>
  </si>
  <si>
    <t xml:space="preserve">COORDINACIÓN TERRITORIAL  </t>
  </si>
  <si>
    <t>Recetas despachadas con oportunidad (Entregado el mismo día)</t>
  </si>
  <si>
    <t xml:space="preserve">RECETAS DESPACHADAS A PACIENTES DEL PROGRAMA DE SALUD CARDIOVASCULAR </t>
  </si>
  <si>
    <t xml:space="preserve">PRESCRIPCIONES A PACIENTES DEL PROGRAMA DE SALUD CARDIOVASCULAR </t>
  </si>
  <si>
    <t xml:space="preserve">UNIDAD DE URGENCIA/EMERGENCIA </t>
  </si>
  <si>
    <t>DESPACHO TOTAL</t>
  </si>
  <si>
    <t>Despacho Completo</t>
  </si>
  <si>
    <t xml:space="preserve">Despacho Parcial </t>
  </si>
  <si>
    <t>En Centro de Salud</t>
  </si>
  <si>
    <t>En Domicilio</t>
  </si>
  <si>
    <t>Emitidas</t>
  </si>
  <si>
    <t>Rechazadas</t>
  </si>
  <si>
    <t>Despacho Completo y Oportuno</t>
  </si>
  <si>
    <t>Despacho
Parcial</t>
  </si>
  <si>
    <t>Recetas despachadas</t>
  </si>
  <si>
    <t>Prescripciones despachadas</t>
  </si>
  <si>
    <t>Crónica</t>
  </si>
  <si>
    <t>Morbilidad</t>
  </si>
  <si>
    <t>Bajo control legal</t>
  </si>
  <si>
    <t>SECCIÓN I.2: DESPACHO DE RECETAS EN ATENCIÓN HOSPITALARIA Y ESPECIALIDAD (INCLUYE COSAM)</t>
  </si>
  <si>
    <t>Recetas despachadas con oportunidad (Entregado el mismo día/ ventanilla)</t>
  </si>
  <si>
    <t>BAJO CONTROL LEGAL</t>
  </si>
  <si>
    <t>Enviadas a otros Establecimientos para gestionar entrega al paciente</t>
  </si>
  <si>
    <t>Recibido de otro Esteblacimientos para entrega a paciente</t>
  </si>
  <si>
    <t>Receta cheque</t>
  </si>
  <si>
    <t>Receta médica retenida</t>
  </si>
  <si>
    <t>Atención Cerrada</t>
  </si>
  <si>
    <t>Atención Abierta</t>
  </si>
  <si>
    <t>SECCIÓN J: RONDAS POR TIPO Y PROFESIONAL</t>
  </si>
  <si>
    <t>TIPO DE RONDA</t>
  </si>
  <si>
    <t>Nº Rondas</t>
  </si>
  <si>
    <t xml:space="preserve">TOTAL DE PROFESIONALES QUE PARTICIPARON EN RONDAS, SEGÚN TIPO DE PROFESIONAL  </t>
  </si>
  <si>
    <t>Compra de Servicio - Nº Traslados profesionales en Ronda</t>
  </si>
  <si>
    <t>Odontólogo</t>
  </si>
  <si>
    <t>Nutricionista</t>
  </si>
  <si>
    <t xml:space="preserve">Técnico en Enfermería </t>
  </si>
  <si>
    <t>Trabajador Social</t>
  </si>
  <si>
    <t>Psicólogo</t>
  </si>
  <si>
    <t>Químico Farmacéutico</t>
  </si>
  <si>
    <t>Otros</t>
  </si>
  <si>
    <t>Terrestre</t>
  </si>
  <si>
    <t>Aérea</t>
  </si>
  <si>
    <t>Marítima</t>
  </si>
  <si>
    <t>SECCIÓN K CLASIFICACIÓN DE CONSULTA NUTRICIONAL POR GRUPO DE EDAD (Incluidas en sección B)</t>
  </si>
  <si>
    <t>CLASIFICACIÓN</t>
  </si>
  <si>
    <t>Beneficiarios</t>
  </si>
  <si>
    <t xml:space="preserve">Mal nutrición por riesgo a desnutrir/riesgo bajo peso </t>
  </si>
  <si>
    <t xml:space="preserve">Mal nutrición por riesgo obesidad sobrepeso </t>
  </si>
  <si>
    <t xml:space="preserve">Estado nutricional normal </t>
  </si>
  <si>
    <t>SECCIÓN L: CONSULTA DE LACTANCIA EN NIÑOS Y NIÑAS CONTROLADOS</t>
  </si>
  <si>
    <t>TIPOS DE CONSULTA</t>
  </si>
  <si>
    <t xml:space="preserve"> De 0 a 29 días</t>
  </si>
  <si>
    <t>De 1 mes a 2 meses 29 días</t>
  </si>
  <si>
    <t>De 3 meses a 5 meses 29 días</t>
  </si>
  <si>
    <t>De 6 meses a 11 meses 29 días</t>
  </si>
  <si>
    <t>De 1 a 2 años</t>
  </si>
  <si>
    <t>Consulta de Lactancia</t>
  </si>
  <si>
    <t xml:space="preserve">Consulta Lactancia Materna de alerta </t>
  </si>
  <si>
    <t xml:space="preserve">Consulta de Lactancia Materna de seguimiento </t>
  </si>
  <si>
    <t xml:space="preserve">Otras consultas de Lactancia Materna </t>
  </si>
  <si>
    <t>Consejería de Lactancia</t>
  </si>
  <si>
    <t xml:space="preserve">Consejería prenatal en Lactancia Materna </t>
  </si>
  <si>
    <t xml:space="preserve">Consejería posnatal en Lactancia Materna </t>
  </si>
  <si>
    <t xml:space="preserve">Consulta de Lactancia por profesional </t>
  </si>
  <si>
    <t>SECCION M: ATENCIONES AMBULATORIAS POR  EL PROGRAMA TUBERCULOSIS</t>
  </si>
  <si>
    <t>TIPOS DE ATENCION</t>
  </si>
  <si>
    <t>80 y más años</t>
  </si>
  <si>
    <t>Ingreso tratamiento</t>
  </si>
  <si>
    <t xml:space="preserve">Ingreso Quimioprofilaxis </t>
  </si>
  <si>
    <t>Control mensual</t>
  </si>
  <si>
    <t>Control de seguimiento</t>
  </si>
  <si>
    <t xml:space="preserve">Consultas espontáneas </t>
  </si>
  <si>
    <t>Rescate</t>
  </si>
  <si>
    <t>Control de los contactos</t>
  </si>
  <si>
    <t>Atención domiciliaria</t>
  </si>
  <si>
    <t>SECCION N: EXÁMENES BACTERIOLOGICOS PROCESADOS</t>
  </si>
  <si>
    <t>TIPO DE MUESTRA</t>
  </si>
  <si>
    <t>10-14 años</t>
  </si>
  <si>
    <t>20-24 años</t>
  </si>
  <si>
    <t>30-34 años</t>
  </si>
  <si>
    <t>40-44 años</t>
  </si>
  <si>
    <t xml:space="preserve">50-54 años </t>
  </si>
  <si>
    <t xml:space="preserve">Muestras procesadas para diagnóstico de Tuberculosis Pulmonar mediante bacteriología </t>
  </si>
  <si>
    <t>SECCION O: ATENCIONES EN MODALIDADES DE APOYO AL DESARROLLO INFANTIL (MADIS) EN APS</t>
  </si>
  <si>
    <t>ACTIVIDAD</t>
  </si>
  <si>
    <t xml:space="preserve"> Total de atenciones niños(as) en modalidades de apoyo</t>
  </si>
  <si>
    <t>Sala Estimulación</t>
  </si>
  <si>
    <t>Atención Domiciliaria</t>
  </si>
  <si>
    <t>Servicio Itinerante</t>
  </si>
  <si>
    <t>0-11 meses</t>
  </si>
  <si>
    <t>12-23 meses</t>
  </si>
  <si>
    <t>24-59 meses</t>
  </si>
  <si>
    <t xml:space="preserve">Ambos Sexos </t>
  </si>
  <si>
    <t xml:space="preserve">Atenciones individuales de seguimiento a niñas/os categorizados Normal con Rezago </t>
  </si>
  <si>
    <t xml:space="preserve">Atenciones grupales de seguimiento a niñas/os categorizados Normal con Rezago </t>
  </si>
  <si>
    <t xml:space="preserve">Atenciones individuales de seguimiento a niñas/os categorizados con Riesgo </t>
  </si>
  <si>
    <t xml:space="preserve">Atenciones grupales de seguimiento a niñas/os categorizados con Riesgo </t>
  </si>
  <si>
    <t xml:space="preserve">Atenciones individuales de seguimiento a niñas/os categorizados con Retraso </t>
  </si>
  <si>
    <t xml:space="preserve">Atenciones grupales de seguimiento a niñas/os categorizados con Retraso </t>
  </si>
  <si>
    <t>Atenciones individuales de seguimiento a niñas/os categorizados Normal con Riesgo Biopsicosocial</t>
  </si>
  <si>
    <t xml:space="preserve">Atenciones grupales de seguimiento a niñas/os categorizados Normal con Riesgo Biopsicosocial </t>
  </si>
  <si>
    <t>SECCIÓN P: ENCUESTA EPIDEMIOLOGICA</t>
  </si>
  <si>
    <t>CONCEPTOS</t>
  </si>
  <si>
    <t>Un Profesional / Técnico</t>
  </si>
  <si>
    <t>Dos o Más 
Profesionales / Técnico</t>
  </si>
  <si>
    <t>Encuesta epidemiológica</t>
  </si>
  <si>
    <t xml:space="preserve">A lugar de trabajo </t>
  </si>
  <si>
    <t xml:space="preserve">A colegio, salas cuna, jardín infantil </t>
  </si>
  <si>
    <t>A grupo comunitario</t>
  </si>
  <si>
    <t>SECCIÓN Q: ENTREGA DE QUIMIOPROFILAXIS PARA BLOQUEO EPIDEMIOLÓGICO</t>
  </si>
  <si>
    <t>Lugar de trabajo</t>
  </si>
  <si>
    <t>Institución (ELEAM, cárceles,colegios, sala cuna y jardines infantiles)</t>
  </si>
  <si>
    <t>Grupos comunitarios</t>
  </si>
  <si>
    <t>Menor de 18 años</t>
  </si>
  <si>
    <t>18 a 64 años</t>
  </si>
  <si>
    <t>65 y más años</t>
  </si>
  <si>
    <t>Vacunas</t>
  </si>
  <si>
    <t>Inmunoglobulinas</t>
  </si>
  <si>
    <t>Medicamentos antibioticos</t>
  </si>
  <si>
    <t>Medicamentos antivirales</t>
  </si>
  <si>
    <t>Medicamentos antiparasitarios</t>
  </si>
  <si>
    <t>otros medicamentos</t>
  </si>
  <si>
    <t>SECCIÓN R: TOMA DE MUESTRAS PARA VIGILANCIA EPIDEMIOLÓGICA</t>
  </si>
  <si>
    <t>N° muestras de sangre tomadas</t>
  </si>
  <si>
    <t>N° muestras de coprocultivo tomadas</t>
  </si>
  <si>
    <t>N° muestras de frotis hisopado nasofaríngeo</t>
  </si>
  <si>
    <t>N° muestras de aspirado tomadas</t>
  </si>
  <si>
    <t>N° muestras de hisopado de lesión cutáneas tomadas</t>
  </si>
  <si>
    <t>SECCIÓN S: SEGUIMIENTO DE CASOS Y CONTACTOS/EXPUESTOS VIA TELEFONICA Y VISITAS DE SEGUIMIENTO DE CASOS  Y CONTACTOS/EXPUESTOS EN DOMICILIO</t>
  </si>
  <si>
    <t>Llamadas</t>
  </si>
  <si>
    <t>N° de llamadas a casos</t>
  </si>
  <si>
    <t>N° de llamadas a contactos/expuestos</t>
  </si>
  <si>
    <t>Seguimiento</t>
  </si>
  <si>
    <t>N° de Visitas de seguimiento a casos</t>
  </si>
  <si>
    <t>N° de Visitas de seguimiento a contactos/ expuestos</t>
  </si>
  <si>
    <t>SECCIÓN T: BUSQUEDA ACTIVA INSTITUCIONAL (BAI) DE CASOS</t>
  </si>
  <si>
    <t>REGISTROS REVISADOS</t>
  </si>
  <si>
    <t>Menor de 100</t>
  </si>
  <si>
    <t>100 a 250 registros</t>
  </si>
  <si>
    <t>Mayor de 250</t>
  </si>
  <si>
    <t>BAI sarampión rubéola</t>
  </si>
  <si>
    <t>BAI febriles</t>
  </si>
  <si>
    <t xml:space="preserve">BAI otros eventos epidemiologicos </t>
  </si>
  <si>
    <t>SECCIÓN U: BUSQUEDA ACTIVA COMUNITARIA (BAC) DE CASOS</t>
  </si>
  <si>
    <t>TOTAL DE UNIDADES REVISADAS</t>
  </si>
  <si>
    <t>BAC febriles</t>
  </si>
  <si>
    <t xml:space="preserve">BAC otros eventos epidemiológicos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</si>
</sst>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Verdana"/>
      <family val="2"/>
    </font>
    <font>
      <b/>
      <sz val="16"/>
      <color theme="1"/>
      <name val="Verdana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999999"/>
      </patternFill>
    </fill>
    <fill>
      <patternFill patternType="solid">
        <fgColor theme="8" tint="0.59999389629810485"/>
        <bgColor indexed="64"/>
      </patternFill>
    </fill>
  </fills>
  <borders count="188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hair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rgb="FF000000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</borders>
  <cellStyleXfs count="7">
    <xf numFmtId="0" fontId="0" fillId="0" borderId="0"/>
    <xf numFmtId="0" fontId="8" fillId="10" borderId="107" applyNumberFormat="0" applyFont="0" applyAlignment="0" applyProtection="0"/>
    <xf numFmtId="0" fontId="9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2" fillId="2" borderId="1" applyNumberFormat="0" applyFont="0" applyAlignment="0" applyProtection="0"/>
    <xf numFmtId="0" fontId="8" fillId="0" borderId="0"/>
  </cellStyleXfs>
  <cellXfs count="5321">
    <xf numFmtId="0" fontId="0" fillId="0" borderId="0" xfId="0"/>
    <xf numFmtId="1" fontId="1" fillId="3" borderId="0" xfId="0" applyNumberFormat="1" applyFont="1" applyFill="1"/>
    <xf numFmtId="1" fontId="3" fillId="0" borderId="0" xfId="0" applyNumberFormat="1" applyFont="1"/>
    <xf numFmtId="1" fontId="4" fillId="0" borderId="0" xfId="0" applyNumberFormat="1" applyFont="1"/>
    <xf numFmtId="1" fontId="5" fillId="0" borderId="0" xfId="0" applyNumberFormat="1" applyFont="1"/>
    <xf numFmtId="1" fontId="6" fillId="0" borderId="0" xfId="0" applyNumberFormat="1" applyFont="1"/>
    <xf numFmtId="1" fontId="1" fillId="0" borderId="0" xfId="0" applyNumberFormat="1" applyFont="1"/>
    <xf numFmtId="1" fontId="3" fillId="0" borderId="20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24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3" fillId="0" borderId="18" xfId="0" applyNumberFormat="1" applyFont="1" applyBorder="1" applyAlignment="1">
      <alignment horizontal="right" wrapText="1"/>
    </xf>
    <xf numFmtId="1" fontId="3" fillId="0" borderId="20" xfId="0" applyNumberFormat="1" applyFont="1" applyBorder="1" applyAlignment="1">
      <alignment horizontal="right" vertical="center"/>
    </xf>
    <xf numFmtId="1" fontId="3" fillId="0" borderId="25" xfId="0" applyNumberFormat="1" applyFont="1" applyBorder="1" applyAlignment="1">
      <alignment horizontal="right" vertical="center"/>
    </xf>
    <xf numFmtId="1" fontId="3" fillId="0" borderId="26" xfId="0" applyNumberFormat="1" applyFont="1" applyBorder="1" applyAlignment="1">
      <alignment horizontal="right" vertical="center"/>
    </xf>
    <xf numFmtId="1" fontId="3" fillId="0" borderId="27" xfId="0" applyNumberFormat="1" applyFont="1" applyBorder="1" applyAlignment="1">
      <alignment horizontal="right" vertical="center"/>
    </xf>
    <xf numFmtId="1" fontId="3" fillId="0" borderId="28" xfId="0" applyNumberFormat="1" applyFont="1" applyBorder="1" applyAlignment="1">
      <alignment horizontal="right" vertical="center"/>
    </xf>
    <xf numFmtId="1" fontId="3" fillId="0" borderId="29" xfId="0" applyNumberFormat="1" applyFont="1" applyBorder="1" applyAlignment="1">
      <alignment horizontal="right" vertical="center"/>
    </xf>
    <xf numFmtId="1" fontId="3" fillId="0" borderId="15" xfId="0" applyNumberFormat="1" applyFont="1" applyBorder="1" applyAlignment="1">
      <alignment horizontal="right" vertical="center"/>
    </xf>
    <xf numFmtId="1" fontId="3" fillId="0" borderId="30" xfId="0" applyNumberFormat="1" applyFont="1" applyBorder="1"/>
    <xf numFmtId="1" fontId="3" fillId="0" borderId="26" xfId="0" applyNumberFormat="1" applyFont="1" applyBorder="1" applyAlignment="1">
      <alignment horizontal="right"/>
    </xf>
    <xf numFmtId="1" fontId="3" fillId="0" borderId="31" xfId="0" applyNumberFormat="1" applyFont="1" applyBorder="1" applyAlignment="1">
      <alignment horizontal="right"/>
    </xf>
    <xf numFmtId="1" fontId="3" fillId="3" borderId="32" xfId="0" applyNumberFormat="1" applyFont="1" applyFill="1" applyBorder="1" applyAlignment="1">
      <alignment horizontal="right"/>
    </xf>
    <xf numFmtId="1" fontId="3" fillId="4" borderId="33" xfId="0" applyNumberFormat="1" applyFont="1" applyFill="1" applyBorder="1" applyProtection="1">
      <protection locked="0"/>
    </xf>
    <xf numFmtId="1" fontId="3" fillId="4" borderId="32" xfId="0" applyNumberFormat="1" applyFont="1" applyFill="1" applyBorder="1" applyProtection="1">
      <protection locked="0"/>
    </xf>
    <xf numFmtId="1" fontId="3" fillId="4" borderId="34" xfId="0" applyNumberFormat="1" applyFont="1" applyFill="1" applyBorder="1" applyProtection="1">
      <protection locked="0"/>
    </xf>
    <xf numFmtId="1" fontId="3" fillId="4" borderId="35" xfId="0" applyNumberFormat="1" applyFont="1" applyFill="1" applyBorder="1" applyAlignment="1" applyProtection="1">
      <alignment wrapText="1"/>
      <protection locked="0"/>
    </xf>
    <xf numFmtId="1" fontId="3" fillId="4" borderId="36" xfId="0" applyNumberFormat="1" applyFont="1" applyFill="1" applyBorder="1" applyAlignment="1" applyProtection="1">
      <alignment wrapText="1"/>
      <protection locked="0"/>
    </xf>
    <xf numFmtId="1" fontId="3" fillId="4" borderId="32" xfId="0" applyNumberFormat="1" applyFont="1" applyFill="1" applyBorder="1" applyAlignment="1" applyProtection="1">
      <alignment wrapText="1"/>
      <protection locked="0"/>
    </xf>
    <xf numFmtId="0" fontId="3" fillId="5" borderId="0" xfId="0" applyFont="1" applyFill="1"/>
    <xf numFmtId="0" fontId="0" fillId="6" borderId="0" xfId="0" applyFill="1"/>
    <xf numFmtId="1" fontId="3" fillId="0" borderId="37" xfId="0" applyNumberFormat="1" applyFont="1" applyBorder="1"/>
    <xf numFmtId="1" fontId="3" fillId="0" borderId="38" xfId="0" applyNumberFormat="1" applyFont="1" applyBorder="1" applyAlignment="1">
      <alignment horizontal="right"/>
    </xf>
    <xf numFmtId="1" fontId="3" fillId="0" borderId="39" xfId="0" applyNumberFormat="1" applyFont="1" applyBorder="1" applyAlignment="1">
      <alignment horizontal="right"/>
    </xf>
    <xf numFmtId="1" fontId="3" fillId="3" borderId="40" xfId="0" applyNumberFormat="1" applyFont="1" applyFill="1" applyBorder="1" applyAlignment="1">
      <alignment horizontal="right"/>
    </xf>
    <xf numFmtId="1" fontId="3" fillId="4" borderId="38" xfId="0" applyNumberFormat="1" applyFont="1" applyFill="1" applyBorder="1" applyProtection="1">
      <protection locked="0"/>
    </xf>
    <xf numFmtId="1" fontId="3" fillId="4" borderId="40" xfId="0" applyNumberFormat="1" applyFont="1" applyFill="1" applyBorder="1" applyProtection="1">
      <protection locked="0"/>
    </xf>
    <xf numFmtId="1" fontId="3" fillId="4" borderId="41" xfId="0" applyNumberFormat="1" applyFont="1" applyFill="1" applyBorder="1" applyProtection="1">
      <protection locked="0"/>
    </xf>
    <xf numFmtId="1" fontId="3" fillId="7" borderId="38" xfId="0" applyNumberFormat="1" applyFont="1" applyFill="1" applyBorder="1"/>
    <xf numFmtId="1" fontId="3" fillId="7" borderId="41" xfId="0" applyNumberFormat="1" applyFont="1" applyFill="1" applyBorder="1"/>
    <xf numFmtId="1" fontId="3" fillId="7" borderId="42" xfId="0" applyNumberFormat="1" applyFont="1" applyFill="1" applyBorder="1"/>
    <xf numFmtId="1" fontId="3" fillId="4" borderId="43" xfId="0" applyNumberFormat="1" applyFont="1" applyFill="1" applyBorder="1" applyAlignment="1" applyProtection="1">
      <alignment wrapText="1"/>
      <protection locked="0"/>
    </xf>
    <xf numFmtId="1" fontId="3" fillId="4" borderId="44" xfId="0" applyNumberFormat="1" applyFont="1" applyFill="1" applyBorder="1" applyAlignment="1" applyProtection="1">
      <alignment wrapText="1"/>
      <protection locked="0"/>
    </xf>
    <xf numFmtId="1" fontId="3" fillId="4" borderId="40" xfId="0" applyNumberFormat="1" applyFont="1" applyFill="1" applyBorder="1" applyAlignment="1" applyProtection="1">
      <alignment wrapText="1"/>
      <protection locked="0"/>
    </xf>
    <xf numFmtId="1" fontId="3" fillId="0" borderId="37" xfId="0" applyNumberFormat="1" applyFont="1" applyBorder="1" applyAlignment="1">
      <alignment horizontal="left" vertical="center"/>
    </xf>
    <xf numFmtId="1" fontId="3" fillId="4" borderId="37" xfId="0" applyNumberFormat="1" applyFont="1" applyFill="1" applyBorder="1" applyProtection="1">
      <protection locked="0"/>
    </xf>
    <xf numFmtId="1" fontId="3" fillId="4" borderId="42" xfId="0" applyNumberFormat="1" applyFont="1" applyFill="1" applyBorder="1" applyProtection="1">
      <protection locked="0"/>
    </xf>
    <xf numFmtId="1" fontId="3" fillId="0" borderId="45" xfId="0" applyNumberFormat="1" applyFont="1" applyBorder="1" applyAlignment="1">
      <alignment vertical="center" wrapText="1"/>
    </xf>
    <xf numFmtId="1" fontId="3" fillId="0" borderId="26" xfId="0" applyNumberFormat="1" applyFont="1" applyBorder="1" applyAlignment="1">
      <alignment horizontal="right" wrapText="1"/>
    </xf>
    <xf numFmtId="1" fontId="3" fillId="0" borderId="25" xfId="0" applyNumberFormat="1" applyFont="1" applyBorder="1" applyAlignment="1">
      <alignment horizontal="right" wrapText="1"/>
    </xf>
    <xf numFmtId="1" fontId="3" fillId="3" borderId="46" xfId="0" applyNumberFormat="1" applyFont="1" applyFill="1" applyBorder="1" applyAlignment="1">
      <alignment horizontal="right"/>
    </xf>
    <xf numFmtId="1" fontId="3" fillId="7" borderId="47" xfId="0" applyNumberFormat="1" applyFont="1" applyFill="1" applyBorder="1"/>
    <xf numFmtId="1" fontId="3" fillId="7" borderId="48" xfId="0" applyNumberFormat="1" applyFont="1" applyFill="1" applyBorder="1"/>
    <xf numFmtId="1" fontId="3" fillId="0" borderId="49" xfId="0" applyNumberFormat="1" applyFont="1" applyBorder="1" applyAlignment="1">
      <alignment horizontal="left"/>
    </xf>
    <xf numFmtId="1" fontId="3" fillId="7" borderId="40" xfId="0" applyNumberFormat="1" applyFont="1" applyFill="1" applyBorder="1"/>
    <xf numFmtId="1" fontId="3" fillId="0" borderId="37" xfId="0" applyNumberFormat="1" applyFont="1" applyBorder="1" applyAlignment="1">
      <alignment horizontal="left"/>
    </xf>
    <xf numFmtId="1" fontId="3" fillId="4" borderId="26" xfId="0" applyNumberFormat="1" applyFont="1" applyFill="1" applyBorder="1" applyProtection="1">
      <protection locked="0"/>
    </xf>
    <xf numFmtId="1" fontId="3" fillId="0" borderId="50" xfId="0" applyNumberFormat="1" applyFont="1" applyBorder="1" applyAlignment="1">
      <alignment horizontal="left"/>
    </xf>
    <xf numFmtId="1" fontId="3" fillId="7" borderId="51" xfId="0" applyNumberFormat="1" applyFont="1" applyFill="1" applyBorder="1" applyAlignment="1">
      <alignment horizontal="right"/>
    </xf>
    <xf numFmtId="1" fontId="3" fillId="3" borderId="48" xfId="0" applyNumberFormat="1" applyFont="1" applyFill="1" applyBorder="1" applyAlignment="1">
      <alignment horizontal="right"/>
    </xf>
    <xf numFmtId="1" fontId="3" fillId="7" borderId="52" xfId="0" applyNumberFormat="1" applyFont="1" applyFill="1" applyBorder="1"/>
    <xf numFmtId="1" fontId="3" fillId="4" borderId="52" xfId="0" applyNumberFormat="1" applyFont="1" applyFill="1" applyBorder="1" applyProtection="1">
      <protection locked="0"/>
    </xf>
    <xf numFmtId="1" fontId="3" fillId="7" borderId="53" xfId="0" applyNumberFormat="1" applyFont="1" applyFill="1" applyBorder="1"/>
    <xf numFmtId="1" fontId="3" fillId="7" borderId="54" xfId="0" applyNumberFormat="1" applyFont="1" applyFill="1" applyBorder="1"/>
    <xf numFmtId="1" fontId="3" fillId="4" borderId="55" xfId="0" applyNumberFormat="1" applyFont="1" applyFill="1" applyBorder="1" applyAlignment="1" applyProtection="1">
      <alignment wrapText="1"/>
      <protection locked="0"/>
    </xf>
    <xf numFmtId="1" fontId="3" fillId="4" borderId="53" xfId="0" applyNumberFormat="1" applyFont="1" applyFill="1" applyBorder="1" applyAlignment="1" applyProtection="1">
      <alignment wrapText="1"/>
      <protection locked="0"/>
    </xf>
    <xf numFmtId="0" fontId="3" fillId="8" borderId="48" xfId="0" applyFont="1" applyFill="1" applyBorder="1" applyAlignment="1">
      <alignment wrapText="1"/>
    </xf>
    <xf numFmtId="1" fontId="3" fillId="4" borderId="56" xfId="0" applyNumberFormat="1" applyFont="1" applyFill="1" applyBorder="1" applyProtection="1">
      <protection locked="0"/>
    </xf>
    <xf numFmtId="1" fontId="3" fillId="0" borderId="47" xfId="0" applyNumberFormat="1" applyFont="1" applyBorder="1" applyAlignment="1">
      <alignment horizontal="right"/>
    </xf>
    <xf numFmtId="1" fontId="3" fillId="0" borderId="51" xfId="0" applyNumberFormat="1" applyFont="1" applyBorder="1" applyAlignment="1">
      <alignment horizontal="right"/>
    </xf>
    <xf numFmtId="1" fontId="3" fillId="4" borderId="47" xfId="0" applyNumberFormat="1" applyFont="1" applyFill="1" applyBorder="1" applyProtection="1">
      <protection locked="0"/>
    </xf>
    <xf numFmtId="1" fontId="3" fillId="4" borderId="48" xfId="0" applyNumberFormat="1" applyFont="1" applyFill="1" applyBorder="1" applyProtection="1">
      <protection locked="0"/>
    </xf>
    <xf numFmtId="1" fontId="3" fillId="4" borderId="54" xfId="0" applyNumberFormat="1" applyFont="1" applyFill="1" applyBorder="1" applyProtection="1">
      <protection locked="0"/>
    </xf>
    <xf numFmtId="1" fontId="3" fillId="7" borderId="26" xfId="0" applyNumberFormat="1" applyFont="1" applyFill="1" applyBorder="1"/>
    <xf numFmtId="1" fontId="3" fillId="0" borderId="57" xfId="0" applyNumberFormat="1" applyFont="1" applyBorder="1" applyAlignment="1">
      <alignment vertical="center" wrapText="1"/>
    </xf>
    <xf numFmtId="1" fontId="3" fillId="0" borderId="58" xfId="0" applyNumberFormat="1" applyFont="1" applyBorder="1" applyAlignment="1">
      <alignment horizontal="right" wrapText="1"/>
    </xf>
    <xf numFmtId="1" fontId="3" fillId="0" borderId="59" xfId="0" applyNumberFormat="1" applyFont="1" applyBorder="1" applyAlignment="1">
      <alignment horizontal="right" wrapText="1"/>
    </xf>
    <xf numFmtId="1" fontId="3" fillId="3" borderId="14" xfId="0" applyNumberFormat="1" applyFont="1" applyFill="1" applyBorder="1" applyAlignment="1">
      <alignment horizontal="right"/>
    </xf>
    <xf numFmtId="1" fontId="3" fillId="4" borderId="12" xfId="0" applyNumberFormat="1" applyFont="1" applyFill="1" applyBorder="1" applyProtection="1">
      <protection locked="0"/>
    </xf>
    <xf numFmtId="1" fontId="3" fillId="4" borderId="60" xfId="0" applyNumberFormat="1" applyFont="1" applyFill="1" applyBorder="1" applyProtection="1">
      <protection locked="0"/>
    </xf>
    <xf numFmtId="1" fontId="3" fillId="4" borderId="61" xfId="0" applyNumberFormat="1" applyFont="1" applyFill="1" applyBorder="1" applyProtection="1">
      <protection locked="0"/>
    </xf>
    <xf numFmtId="1" fontId="3" fillId="4" borderId="62" xfId="0" applyNumberFormat="1" applyFont="1" applyFill="1" applyBorder="1" applyProtection="1">
      <protection locked="0"/>
    </xf>
    <xf numFmtId="1" fontId="3" fillId="4" borderId="58" xfId="0" applyNumberFormat="1" applyFont="1" applyFill="1" applyBorder="1" applyProtection="1">
      <protection locked="0"/>
    </xf>
    <xf numFmtId="1" fontId="3" fillId="4" borderId="63" xfId="0" applyNumberFormat="1" applyFont="1" applyFill="1" applyBorder="1" applyProtection="1">
      <protection locked="0"/>
    </xf>
    <xf numFmtId="1" fontId="3" fillId="4" borderId="64" xfId="0" applyNumberFormat="1" applyFont="1" applyFill="1" applyBorder="1" applyProtection="1">
      <protection locked="0"/>
    </xf>
    <xf numFmtId="1" fontId="3" fillId="4" borderId="65" xfId="0" applyNumberFormat="1" applyFont="1" applyFill="1" applyBorder="1" applyAlignment="1" applyProtection="1">
      <alignment wrapText="1"/>
      <protection locked="0"/>
    </xf>
    <xf numFmtId="1" fontId="3" fillId="4" borderId="66" xfId="0" applyNumberFormat="1" applyFont="1" applyFill="1" applyBorder="1" applyAlignment="1" applyProtection="1">
      <alignment wrapText="1"/>
      <protection locked="0"/>
    </xf>
    <xf numFmtId="1" fontId="3" fillId="4" borderId="62" xfId="0" applyNumberFormat="1" applyFont="1" applyFill="1" applyBorder="1" applyAlignment="1" applyProtection="1">
      <alignment wrapText="1"/>
      <protection locked="0"/>
    </xf>
    <xf numFmtId="1" fontId="6" fillId="0" borderId="7" xfId="0" applyNumberFormat="1" applyFont="1" applyBorder="1"/>
    <xf numFmtId="1" fontId="6" fillId="0" borderId="67" xfId="0" applyNumberFormat="1" applyFont="1" applyBorder="1"/>
    <xf numFmtId="1" fontId="3" fillId="0" borderId="7" xfId="0" applyNumberFormat="1" applyFont="1" applyBorder="1"/>
    <xf numFmtId="1" fontId="3" fillId="0" borderId="4" xfId="0" applyNumberFormat="1" applyFont="1" applyBorder="1"/>
    <xf numFmtId="1" fontId="3" fillId="0" borderId="1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8" xfId="0" applyNumberFormat="1" applyFont="1" applyBorder="1" applyAlignment="1">
      <alignment horizontal="center" vertical="center" wrapText="1"/>
    </xf>
    <xf numFmtId="1" fontId="3" fillId="0" borderId="69" xfId="0" applyNumberFormat="1" applyFont="1" applyBorder="1"/>
    <xf numFmtId="1" fontId="3" fillId="0" borderId="33" xfId="0" applyNumberFormat="1" applyFont="1" applyBorder="1" applyAlignment="1">
      <alignment horizontal="right"/>
    </xf>
    <xf numFmtId="1" fontId="3" fillId="4" borderId="31" xfId="0" applyNumberFormat="1" applyFont="1" applyFill="1" applyBorder="1" applyProtection="1">
      <protection locked="0"/>
    </xf>
    <xf numFmtId="1" fontId="3" fillId="4" borderId="70" xfId="0" applyNumberFormat="1" applyFont="1" applyFill="1" applyBorder="1" applyProtection="1">
      <protection locked="0"/>
    </xf>
    <xf numFmtId="1" fontId="3" fillId="4" borderId="71" xfId="0" applyNumberFormat="1" applyFont="1" applyFill="1" applyBorder="1" applyProtection="1">
      <protection locked="0"/>
    </xf>
    <xf numFmtId="1" fontId="3" fillId="0" borderId="49" xfId="0" applyNumberFormat="1" applyFont="1" applyBorder="1"/>
    <xf numFmtId="1" fontId="3" fillId="8" borderId="39" xfId="0" applyNumberFormat="1" applyFont="1" applyFill="1" applyBorder="1" applyAlignment="1">
      <alignment horizontal="right"/>
    </xf>
    <xf numFmtId="1" fontId="3" fillId="8" borderId="38" xfId="0" applyNumberFormat="1" applyFont="1" applyFill="1" applyBorder="1"/>
    <xf numFmtId="1" fontId="3" fillId="8" borderId="39" xfId="0" applyNumberFormat="1" applyFont="1" applyFill="1" applyBorder="1"/>
    <xf numFmtId="1" fontId="3" fillId="8" borderId="72" xfId="0" applyNumberFormat="1" applyFont="1" applyFill="1" applyBorder="1"/>
    <xf numFmtId="1" fontId="3" fillId="4" borderId="28" xfId="0" applyNumberFormat="1" applyFont="1" applyFill="1" applyBorder="1" applyAlignment="1" applyProtection="1">
      <alignment wrapText="1"/>
      <protection locked="0"/>
    </xf>
    <xf numFmtId="1" fontId="3" fillId="4" borderId="73" xfId="0" applyNumberFormat="1" applyFont="1" applyFill="1" applyBorder="1" applyAlignment="1" applyProtection="1">
      <alignment wrapText="1"/>
      <protection locked="0"/>
    </xf>
    <xf numFmtId="1" fontId="3" fillId="4" borderId="46" xfId="0" applyNumberFormat="1" applyFont="1" applyFill="1" applyBorder="1" applyAlignment="1" applyProtection="1">
      <alignment wrapText="1"/>
      <protection locked="0"/>
    </xf>
    <xf numFmtId="1" fontId="3" fillId="0" borderId="45" xfId="0" applyNumberFormat="1" applyFont="1" applyBorder="1"/>
    <xf numFmtId="1" fontId="3" fillId="4" borderId="39" xfId="0" applyNumberFormat="1" applyFont="1" applyFill="1" applyBorder="1" applyProtection="1">
      <protection locked="0"/>
    </xf>
    <xf numFmtId="1" fontId="3" fillId="4" borderId="72" xfId="0" applyNumberFormat="1" applyFont="1" applyFill="1" applyBorder="1" applyProtection="1">
      <protection locked="0"/>
    </xf>
    <xf numFmtId="1" fontId="3" fillId="7" borderId="51" xfId="0" applyNumberFormat="1" applyFont="1" applyFill="1" applyBorder="1"/>
    <xf numFmtId="1" fontId="3" fillId="7" borderId="74" xfId="0" applyNumberFormat="1" applyFont="1" applyFill="1" applyBorder="1"/>
    <xf numFmtId="1" fontId="3" fillId="8" borderId="40" xfId="0" applyNumberFormat="1" applyFont="1" applyFill="1" applyBorder="1"/>
    <xf numFmtId="1" fontId="3" fillId="8" borderId="41" xfId="0" applyNumberFormat="1" applyFont="1" applyFill="1" applyBorder="1"/>
    <xf numFmtId="1" fontId="3" fillId="0" borderId="75" xfId="0" applyNumberFormat="1" applyFont="1" applyBorder="1" applyAlignment="1">
      <alignment horizontal="right"/>
    </xf>
    <xf numFmtId="1" fontId="3" fillId="4" borderId="48" xfId="0" applyNumberFormat="1" applyFont="1" applyFill="1" applyBorder="1" applyAlignment="1" applyProtection="1">
      <alignment wrapText="1"/>
      <protection locked="0"/>
    </xf>
    <xf numFmtId="1" fontId="3" fillId="4" borderId="51" xfId="0" applyNumberFormat="1" applyFont="1" applyFill="1" applyBorder="1" applyProtection="1">
      <protection locked="0"/>
    </xf>
    <xf numFmtId="1" fontId="3" fillId="8" borderId="26" xfId="0" applyNumberFormat="1" applyFont="1" applyFill="1" applyBorder="1"/>
    <xf numFmtId="1" fontId="3" fillId="8" borderId="46" xfId="0" applyNumberFormat="1" applyFont="1" applyFill="1" applyBorder="1"/>
    <xf numFmtId="1" fontId="3" fillId="8" borderId="76" xfId="0" applyNumberFormat="1" applyFont="1" applyFill="1" applyBorder="1"/>
    <xf numFmtId="1" fontId="3" fillId="0" borderId="14" xfId="0" applyNumberFormat="1" applyFont="1" applyBorder="1" applyAlignment="1">
      <alignment horizontal="left"/>
    </xf>
    <xf numFmtId="1" fontId="3" fillId="0" borderId="58" xfId="0" applyNumberFormat="1" applyFont="1" applyBorder="1" applyAlignment="1">
      <alignment horizontal="right"/>
    </xf>
    <xf numFmtId="1" fontId="3" fillId="0" borderId="59" xfId="0" applyNumberFormat="1" applyFont="1" applyBorder="1" applyAlignment="1">
      <alignment horizontal="right"/>
    </xf>
    <xf numFmtId="1" fontId="3" fillId="4" borderId="14" xfId="0" applyNumberFormat="1" applyFont="1" applyFill="1" applyBorder="1" applyProtection="1">
      <protection locked="0"/>
    </xf>
    <xf numFmtId="1" fontId="3" fillId="4" borderId="77" xfId="0" applyNumberFormat="1" applyFont="1" applyFill="1" applyBorder="1" applyProtection="1">
      <protection locked="0"/>
    </xf>
    <xf numFmtId="1" fontId="3" fillId="4" borderId="22" xfId="0" applyNumberFormat="1" applyFont="1" applyFill="1" applyBorder="1" applyAlignment="1" applyProtection="1">
      <alignment wrapText="1"/>
      <protection locked="0"/>
    </xf>
    <xf numFmtId="1" fontId="3" fillId="4" borderId="23" xfId="0" applyNumberFormat="1" applyFont="1" applyFill="1" applyBorder="1" applyAlignment="1" applyProtection="1">
      <alignment wrapText="1"/>
      <protection locked="0"/>
    </xf>
    <xf numFmtId="1" fontId="3" fillId="4" borderId="14" xfId="0" applyNumberFormat="1" applyFont="1" applyFill="1" applyBorder="1" applyAlignment="1" applyProtection="1">
      <alignment wrapText="1"/>
      <protection locked="0"/>
    </xf>
    <xf numFmtId="0" fontId="3" fillId="0" borderId="20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45" xfId="0" applyFont="1" applyBorder="1" applyAlignment="1">
      <alignment horizontal="left" wrapText="1"/>
    </xf>
    <xf numFmtId="0" fontId="3" fillId="0" borderId="33" xfId="0" applyFont="1" applyBorder="1"/>
    <xf numFmtId="0" fontId="3" fillId="0" borderId="31" xfId="0" applyFont="1" applyBorder="1"/>
    <xf numFmtId="0" fontId="3" fillId="0" borderId="32" xfId="0" applyFont="1" applyBorder="1"/>
    <xf numFmtId="0" fontId="3" fillId="9" borderId="33" xfId="0" applyFont="1" applyFill="1" applyBorder="1" applyProtection="1">
      <protection locked="0"/>
    </xf>
    <xf numFmtId="0" fontId="3" fillId="9" borderId="46" xfId="0" applyFont="1" applyFill="1" applyBorder="1" applyProtection="1">
      <protection locked="0"/>
    </xf>
    <xf numFmtId="0" fontId="3" fillId="9" borderId="27" xfId="0" applyFont="1" applyFill="1" applyBorder="1" applyProtection="1">
      <protection locked="0"/>
    </xf>
    <xf numFmtId="0" fontId="3" fillId="9" borderId="26" xfId="0" applyFont="1" applyFill="1" applyBorder="1" applyProtection="1">
      <protection locked="0"/>
    </xf>
    <xf numFmtId="0" fontId="3" fillId="9" borderId="25" xfId="0" applyFont="1" applyFill="1" applyBorder="1" applyProtection="1">
      <protection locked="0"/>
    </xf>
    <xf numFmtId="0" fontId="3" fillId="9" borderId="85" xfId="0" applyFont="1" applyFill="1" applyBorder="1" applyProtection="1">
      <protection locked="0"/>
    </xf>
    <xf numFmtId="0" fontId="0" fillId="5" borderId="0" xfId="0" applyFill="1"/>
    <xf numFmtId="0" fontId="3" fillId="0" borderId="57" xfId="0" applyFont="1" applyBorder="1" applyAlignment="1">
      <alignment wrapText="1"/>
    </xf>
    <xf numFmtId="0" fontId="3" fillId="0" borderId="58" xfId="0" applyFont="1" applyBorder="1"/>
    <xf numFmtId="0" fontId="7" fillId="0" borderId="59" xfId="0" applyFont="1" applyBorder="1"/>
    <xf numFmtId="0" fontId="3" fillId="0" borderId="14" xfId="0" applyFont="1" applyBorder="1"/>
    <xf numFmtId="0" fontId="3" fillId="9" borderId="61" xfId="0" applyFont="1" applyFill="1" applyBorder="1" applyProtection="1">
      <protection locked="0"/>
    </xf>
    <xf numFmtId="0" fontId="3" fillId="9" borderId="62" xfId="0" applyFont="1" applyFill="1" applyBorder="1" applyProtection="1">
      <protection locked="0"/>
    </xf>
    <xf numFmtId="0" fontId="3" fillId="9" borderId="86" xfId="0" applyFont="1" applyFill="1" applyBorder="1" applyProtection="1">
      <protection locked="0"/>
    </xf>
    <xf numFmtId="0" fontId="3" fillId="9" borderId="87" xfId="0" applyFont="1" applyFill="1" applyBorder="1" applyProtection="1">
      <protection locked="0"/>
    </xf>
    <xf numFmtId="0" fontId="3" fillId="9" borderId="60" xfId="0" applyFont="1" applyFill="1" applyBorder="1" applyProtection="1">
      <protection locked="0"/>
    </xf>
    <xf numFmtId="1" fontId="5" fillId="0" borderId="13" xfId="0" applyNumberFormat="1" applyFont="1" applyBorder="1"/>
    <xf numFmtId="1" fontId="6" fillId="0" borderId="13" xfId="0" applyNumberFormat="1" applyFont="1" applyBorder="1"/>
    <xf numFmtId="1" fontId="6" fillId="0" borderId="88" xfId="0" applyNumberFormat="1" applyFont="1" applyBorder="1"/>
    <xf numFmtId="1" fontId="6" fillId="0" borderId="89" xfId="0" applyNumberFormat="1" applyFont="1" applyBorder="1"/>
    <xf numFmtId="1" fontId="6" fillId="0" borderId="90" xfId="0" applyNumberFormat="1" applyFont="1" applyBorder="1"/>
    <xf numFmtId="1" fontId="3" fillId="0" borderId="100" xfId="0" applyNumberFormat="1" applyFont="1" applyBorder="1" applyAlignment="1">
      <alignment horizontal="center" vertical="center" wrapText="1"/>
    </xf>
    <xf numFmtId="1" fontId="3" fillId="0" borderId="101" xfId="0" applyNumberFormat="1" applyFont="1" applyBorder="1" applyAlignment="1">
      <alignment horizontal="center" vertical="center" wrapText="1"/>
    </xf>
    <xf numFmtId="1" fontId="3" fillId="0" borderId="102" xfId="0" applyNumberFormat="1" applyFont="1" applyBorder="1" applyAlignment="1">
      <alignment horizontal="center" vertical="center" wrapText="1"/>
    </xf>
    <xf numFmtId="1" fontId="1" fillId="0" borderId="95" xfId="0" applyNumberFormat="1" applyFont="1" applyBorder="1" applyAlignment="1">
      <alignment horizontal="left" vertical="center"/>
    </xf>
    <xf numFmtId="1" fontId="3" fillId="0" borderId="100" xfId="0" applyNumberFormat="1" applyFont="1" applyBorder="1" applyAlignment="1">
      <alignment horizontal="right"/>
    </xf>
    <xf numFmtId="1" fontId="3" fillId="0" borderId="101" xfId="0" applyNumberFormat="1" applyFont="1" applyBorder="1" applyAlignment="1">
      <alignment horizontal="right"/>
    </xf>
    <xf numFmtId="1" fontId="3" fillId="0" borderId="102" xfId="0" applyNumberFormat="1" applyFont="1" applyBorder="1" applyAlignment="1">
      <alignment horizontal="right"/>
    </xf>
    <xf numFmtId="1" fontId="3" fillId="0" borderId="103" xfId="0" applyNumberFormat="1" applyFont="1" applyBorder="1"/>
    <xf numFmtId="1" fontId="3" fillId="0" borderId="102" xfId="0" applyNumberFormat="1" applyFont="1" applyBorder="1"/>
    <xf numFmtId="1" fontId="3" fillId="0" borderId="96" xfId="0" applyNumberFormat="1" applyFont="1" applyBorder="1"/>
    <xf numFmtId="1" fontId="3" fillId="0" borderId="104" xfId="0" applyNumberFormat="1" applyFont="1" applyBorder="1"/>
    <xf numFmtId="1" fontId="3" fillId="0" borderId="105" xfId="0" applyNumberFormat="1" applyFont="1" applyBorder="1"/>
    <xf numFmtId="1" fontId="3" fillId="0" borderId="106" xfId="0" applyNumberFormat="1" applyFont="1" applyBorder="1" applyAlignment="1">
      <alignment vertical="center" wrapText="1"/>
    </xf>
    <xf numFmtId="1" fontId="3" fillId="10" borderId="108" xfId="1" applyNumberFormat="1" applyFont="1" applyBorder="1" applyAlignment="1" applyProtection="1">
      <alignment horizontal="right"/>
      <protection locked="0"/>
    </xf>
    <xf numFmtId="1" fontId="3" fillId="10" borderId="109" xfId="1" applyNumberFormat="1" applyFont="1" applyBorder="1" applyAlignment="1" applyProtection="1">
      <alignment horizontal="right"/>
      <protection locked="0"/>
    </xf>
    <xf numFmtId="1" fontId="3" fillId="4" borderId="45" xfId="0" applyNumberFormat="1" applyFont="1" applyFill="1" applyBorder="1" applyProtection="1">
      <protection locked="0"/>
    </xf>
    <xf numFmtId="1" fontId="3" fillId="4" borderId="110" xfId="0" applyNumberFormat="1" applyFont="1" applyFill="1" applyBorder="1" applyProtection="1">
      <protection locked="0"/>
    </xf>
    <xf numFmtId="1" fontId="3" fillId="4" borderId="111" xfId="0" applyNumberFormat="1" applyFont="1" applyFill="1" applyBorder="1" applyProtection="1">
      <protection locked="0"/>
    </xf>
    <xf numFmtId="1" fontId="3" fillId="4" borderId="28" xfId="0" applyNumberFormat="1" applyFont="1" applyFill="1" applyBorder="1" applyProtection="1">
      <protection locked="0"/>
    </xf>
    <xf numFmtId="1" fontId="3" fillId="4" borderId="46" xfId="0" applyNumberFormat="1" applyFont="1" applyFill="1" applyBorder="1" applyProtection="1">
      <protection locked="0"/>
    </xf>
    <xf numFmtId="1" fontId="3" fillId="0" borderId="63" xfId="0" applyNumberFormat="1" applyFont="1" applyBorder="1" applyAlignment="1">
      <alignment horizontal="left" vertical="center"/>
    </xf>
    <xf numFmtId="1" fontId="3" fillId="0" borderId="61" xfId="0" applyNumberFormat="1" applyFont="1" applyBorder="1" applyAlignment="1">
      <alignment horizontal="right"/>
    </xf>
    <xf numFmtId="1" fontId="3" fillId="10" borderId="112" xfId="1" applyNumberFormat="1" applyFont="1" applyBorder="1" applyAlignment="1" applyProtection="1">
      <alignment horizontal="right"/>
      <protection locked="0"/>
    </xf>
    <xf numFmtId="1" fontId="3" fillId="10" borderId="113" xfId="1" applyNumberFormat="1" applyFont="1" applyBorder="1" applyAlignment="1" applyProtection="1">
      <alignment horizontal="right"/>
      <protection locked="0"/>
    </xf>
    <xf numFmtId="1" fontId="3" fillId="4" borderId="57" xfId="0" applyNumberFormat="1" applyFont="1" applyFill="1" applyBorder="1" applyProtection="1">
      <protection locked="0"/>
    </xf>
    <xf numFmtId="1" fontId="3" fillId="4" borderId="114" xfId="0" applyNumberFormat="1" applyFont="1" applyFill="1" applyBorder="1" applyProtection="1">
      <protection locked="0"/>
    </xf>
    <xf numFmtId="1" fontId="3" fillId="4" borderId="115" xfId="0" applyNumberFormat="1" applyFont="1" applyFill="1" applyBorder="1" applyProtection="1">
      <protection locked="0"/>
    </xf>
    <xf numFmtId="1" fontId="3" fillId="4" borderId="65" xfId="0" applyNumberFormat="1" applyFont="1" applyFill="1" applyBorder="1" applyProtection="1">
      <protection locked="0"/>
    </xf>
    <xf numFmtId="1" fontId="1" fillId="0" borderId="116" xfId="0" applyNumberFormat="1" applyFont="1" applyBorder="1" applyAlignment="1">
      <alignment horizontal="left" vertical="center" wrapText="1"/>
    </xf>
    <xf numFmtId="1" fontId="3" fillId="0" borderId="117" xfId="0" applyNumberFormat="1" applyFont="1" applyBorder="1" applyAlignment="1">
      <alignment horizontal="right" wrapText="1"/>
    </xf>
    <xf numFmtId="1" fontId="3" fillId="0" borderId="118" xfId="0" applyNumberFormat="1" applyFont="1" applyBorder="1" applyAlignment="1">
      <alignment horizontal="right" wrapText="1"/>
    </xf>
    <xf numFmtId="1" fontId="3" fillId="0" borderId="116" xfId="0" applyNumberFormat="1" applyFont="1" applyBorder="1"/>
    <xf numFmtId="1" fontId="3" fillId="0" borderId="119" xfId="0" applyNumberFormat="1" applyFont="1" applyBorder="1"/>
    <xf numFmtId="1" fontId="3" fillId="0" borderId="120" xfId="0" applyNumberFormat="1" applyFont="1" applyBorder="1"/>
    <xf numFmtId="1" fontId="3" fillId="10" borderId="121" xfId="1" applyNumberFormat="1" applyFont="1" applyBorder="1" applyAlignment="1" applyProtection="1">
      <alignment horizontal="right"/>
      <protection locked="0"/>
    </xf>
    <xf numFmtId="1" fontId="3" fillId="10" borderId="122" xfId="1" applyNumberFormat="1" applyFont="1" applyBorder="1" applyAlignment="1" applyProtection="1">
      <alignment horizontal="right"/>
      <protection locked="0"/>
    </xf>
    <xf numFmtId="1" fontId="5" fillId="0" borderId="123" xfId="0" applyNumberFormat="1" applyFont="1" applyBorder="1"/>
    <xf numFmtId="1" fontId="3" fillId="0" borderId="116" xfId="0" applyNumberFormat="1" applyFont="1" applyBorder="1" applyAlignment="1">
      <alignment horizontal="center" wrapText="1"/>
    </xf>
    <xf numFmtId="1" fontId="3" fillId="4" borderId="106" xfId="0" applyNumberFormat="1" applyFont="1" applyFill="1" applyBorder="1" applyAlignment="1" applyProtection="1">
      <alignment wrapText="1"/>
      <protection locked="0"/>
    </xf>
    <xf numFmtId="1" fontId="3" fillId="4" borderId="57" xfId="0" applyNumberFormat="1" applyFont="1" applyFill="1" applyBorder="1" applyAlignment="1" applyProtection="1">
      <alignment wrapText="1"/>
      <protection locked="0"/>
    </xf>
    <xf numFmtId="1" fontId="3" fillId="0" borderId="124" xfId="0" applyNumberFormat="1" applyFont="1" applyBorder="1"/>
    <xf numFmtId="1" fontId="3" fillId="0" borderId="125" xfId="0" applyNumberFormat="1" applyFont="1" applyBorder="1"/>
    <xf numFmtId="1" fontId="3" fillId="0" borderId="126" xfId="0" applyNumberFormat="1" applyFont="1" applyBorder="1"/>
    <xf numFmtId="1" fontId="3" fillId="0" borderId="117" xfId="0" applyNumberFormat="1" applyFont="1" applyBorder="1" applyAlignment="1">
      <alignment horizontal="center" vertical="center" wrapText="1"/>
    </xf>
    <xf numFmtId="1" fontId="3" fillId="0" borderId="135" xfId="0" applyNumberFormat="1" applyFont="1" applyBorder="1" applyAlignment="1">
      <alignment horizontal="center" vertical="center" wrapText="1"/>
    </xf>
    <xf numFmtId="1" fontId="3" fillId="0" borderId="118" xfId="0" applyNumberFormat="1" applyFont="1" applyBorder="1" applyAlignment="1">
      <alignment horizontal="center" vertical="center" wrapText="1"/>
    </xf>
    <xf numFmtId="1" fontId="3" fillId="0" borderId="136" xfId="0" applyNumberFormat="1" applyFont="1" applyBorder="1" applyAlignment="1">
      <alignment horizontal="center" vertical="center" wrapText="1"/>
    </xf>
    <xf numFmtId="1" fontId="3" fillId="0" borderId="106" xfId="0" applyNumberFormat="1" applyFont="1" applyBorder="1" applyAlignment="1">
      <alignment horizontal="center" vertical="center" wrapText="1"/>
    </xf>
    <xf numFmtId="1" fontId="3" fillId="0" borderId="138" xfId="0" applyNumberFormat="1" applyFont="1" applyBorder="1" applyAlignment="1">
      <alignment vertical="center" wrapText="1"/>
    </xf>
    <xf numFmtId="1" fontId="3" fillId="0" borderId="139" xfId="0" applyNumberFormat="1" applyFont="1" applyBorder="1" applyAlignment="1">
      <alignment vertical="center" wrapText="1"/>
    </xf>
    <xf numFmtId="1" fontId="3" fillId="0" borderId="140" xfId="0" applyNumberFormat="1" applyFont="1" applyBorder="1" applyAlignment="1">
      <alignment vertical="center"/>
    </xf>
    <xf numFmtId="1" fontId="3" fillId="0" borderId="134" xfId="0" applyNumberFormat="1" applyFont="1" applyBorder="1" applyAlignment="1">
      <alignment horizontal="center" vertical="center" wrapText="1"/>
    </xf>
    <xf numFmtId="1" fontId="3" fillId="0" borderId="58" xfId="0" applyNumberFormat="1" applyFont="1" applyBorder="1" applyAlignment="1">
      <alignment vertical="center" wrapText="1"/>
    </xf>
    <xf numFmtId="1" fontId="3" fillId="0" borderId="59" xfId="0" applyNumberFormat="1" applyFont="1" applyBorder="1" applyAlignment="1">
      <alignment vertical="center" wrapText="1"/>
    </xf>
    <xf numFmtId="1" fontId="3" fillId="0" borderId="134" xfId="0" applyNumberFormat="1" applyFont="1" applyBorder="1" applyAlignment="1">
      <alignment vertical="center"/>
    </xf>
    <xf numFmtId="1" fontId="3" fillId="10" borderId="58" xfId="1" applyNumberFormat="1" applyFont="1" applyBorder="1" applyAlignment="1" applyProtection="1">
      <alignment horizontal="right"/>
      <protection locked="0"/>
    </xf>
    <xf numFmtId="1" fontId="3" fillId="10" borderId="84" xfId="1" applyNumberFormat="1" applyFont="1" applyBorder="1" applyAlignment="1" applyProtection="1">
      <alignment horizontal="right"/>
      <protection locked="0"/>
    </xf>
    <xf numFmtId="1" fontId="3" fillId="10" borderId="142" xfId="1" applyNumberFormat="1" applyFont="1" applyBorder="1" applyAlignment="1" applyProtection="1">
      <alignment horizontal="right"/>
      <protection locked="0"/>
    </xf>
    <xf numFmtId="1" fontId="3" fillId="0" borderId="117" xfId="0" applyNumberFormat="1" applyFont="1" applyBorder="1" applyAlignment="1">
      <alignment vertical="center" wrapText="1"/>
    </xf>
    <xf numFmtId="1" fontId="3" fillId="0" borderId="62" xfId="0" applyNumberFormat="1" applyFont="1" applyBorder="1" applyAlignment="1">
      <alignment vertical="center"/>
    </xf>
    <xf numFmtId="1" fontId="3" fillId="11" borderId="117" xfId="1" applyNumberFormat="1" applyFont="1" applyFill="1" applyBorder="1" applyAlignment="1" applyProtection="1">
      <alignment horizontal="right"/>
    </xf>
    <xf numFmtId="1" fontId="3" fillId="11" borderId="131" xfId="1" applyNumberFormat="1" applyFont="1" applyFill="1" applyBorder="1" applyAlignment="1" applyProtection="1">
      <alignment horizontal="right"/>
    </xf>
    <xf numFmtId="0" fontId="3" fillId="0" borderId="0" xfId="0" applyFont="1"/>
    <xf numFmtId="1" fontId="3" fillId="0" borderId="0" xfId="0" applyNumberFormat="1" applyFont="1" applyProtection="1">
      <protection hidden="1"/>
    </xf>
    <xf numFmtId="1" fontId="3" fillId="0" borderId="143" xfId="0" applyNumberFormat="1" applyFont="1" applyBorder="1" applyProtection="1">
      <protection hidden="1"/>
    </xf>
    <xf numFmtId="1" fontId="3" fillId="0" borderId="144" xfId="0" applyNumberFormat="1" applyFont="1" applyBorder="1" applyProtection="1">
      <protection hidden="1"/>
    </xf>
    <xf numFmtId="1" fontId="3" fillId="0" borderId="145" xfId="0" applyNumberFormat="1" applyFont="1" applyBorder="1" applyProtection="1">
      <protection hidden="1"/>
    </xf>
    <xf numFmtId="1" fontId="3" fillId="0" borderId="126" xfId="0" applyNumberFormat="1" applyFont="1" applyBorder="1" applyProtection="1">
      <protection hidden="1"/>
    </xf>
    <xf numFmtId="1" fontId="3" fillId="0" borderId="131" xfId="0" applyNumberFormat="1" applyFont="1" applyBorder="1" applyAlignment="1">
      <alignment horizontal="center" vertical="center" wrapText="1"/>
    </xf>
    <xf numFmtId="1" fontId="3" fillId="0" borderId="146" xfId="0" applyNumberFormat="1" applyFont="1" applyBorder="1" applyAlignment="1">
      <alignment horizontal="center" vertical="center" wrapText="1"/>
    </xf>
    <xf numFmtId="1" fontId="3" fillId="0" borderId="116" xfId="0" applyNumberFormat="1" applyFont="1" applyBorder="1" applyAlignment="1">
      <alignment horizontal="left"/>
    </xf>
    <xf numFmtId="1" fontId="3" fillId="0" borderId="149" xfId="0" applyNumberFormat="1" applyFont="1" applyBorder="1" applyAlignment="1" applyProtection="1">
      <alignment horizontal="left" vertical="center"/>
      <protection hidden="1"/>
    </xf>
    <xf numFmtId="1" fontId="3" fillId="0" borderId="117" xfId="0" applyNumberFormat="1" applyFont="1" applyBorder="1" applyAlignment="1">
      <alignment horizontal="right"/>
    </xf>
    <xf numFmtId="1" fontId="3" fillId="0" borderId="118" xfId="0" applyNumberFormat="1" applyFont="1" applyBorder="1" applyAlignment="1">
      <alignment horizontal="right"/>
    </xf>
    <xf numFmtId="1" fontId="3" fillId="0" borderId="131" xfId="0" applyNumberFormat="1" applyFont="1" applyBorder="1" applyAlignment="1">
      <alignment horizontal="right"/>
    </xf>
    <xf numFmtId="1" fontId="3" fillId="4" borderId="58" xfId="0" applyNumberFormat="1" applyFont="1" applyFill="1" applyBorder="1" applyAlignment="1" applyProtection="1">
      <alignment horizontal="right"/>
      <protection locked="0"/>
    </xf>
    <xf numFmtId="1" fontId="3" fillId="4" borderId="150" xfId="0" applyNumberFormat="1" applyFont="1" applyFill="1" applyBorder="1" applyAlignment="1" applyProtection="1">
      <alignment horizontal="right"/>
      <protection locked="0"/>
    </xf>
    <xf numFmtId="1" fontId="3" fillId="4" borderId="151" xfId="0" applyNumberFormat="1" applyFont="1" applyFill="1" applyBorder="1" applyAlignment="1" applyProtection="1">
      <alignment horizontal="right"/>
      <protection locked="0"/>
    </xf>
    <xf numFmtId="1" fontId="3" fillId="4" borderId="84" xfId="0" applyNumberFormat="1" applyFont="1" applyFill="1" applyBorder="1" applyAlignment="1" applyProtection="1">
      <alignment horizontal="right"/>
      <protection locked="0"/>
    </xf>
    <xf numFmtId="1" fontId="3" fillId="4" borderId="152" xfId="0" applyNumberFormat="1" applyFont="1" applyFill="1" applyBorder="1" applyAlignment="1" applyProtection="1">
      <alignment horizontal="right"/>
      <protection locked="0"/>
    </xf>
    <xf numFmtId="1" fontId="3" fillId="4" borderId="22" xfId="0" applyNumberFormat="1" applyFont="1" applyFill="1" applyBorder="1" applyAlignment="1" applyProtection="1">
      <alignment horizontal="right"/>
      <protection locked="0"/>
    </xf>
    <xf numFmtId="1" fontId="3" fillId="4" borderId="23" xfId="0" applyNumberFormat="1" applyFont="1" applyFill="1" applyBorder="1" applyAlignment="1" applyProtection="1">
      <alignment horizontal="right"/>
      <protection locked="0"/>
    </xf>
    <xf numFmtId="1" fontId="3" fillId="0" borderId="106" xfId="0" applyNumberFormat="1" applyFont="1" applyBorder="1" applyAlignment="1">
      <alignment horizontal="left" vertical="center"/>
    </xf>
    <xf numFmtId="1" fontId="3" fillId="0" borderId="25" xfId="0" applyNumberFormat="1" applyFont="1" applyBorder="1" applyAlignment="1">
      <alignment horizontal="right"/>
    </xf>
    <xf numFmtId="1" fontId="3" fillId="0" borderId="73" xfId="0" applyNumberFormat="1" applyFont="1" applyBorder="1" applyAlignment="1">
      <alignment horizontal="right"/>
    </xf>
    <xf numFmtId="1" fontId="3" fillId="4" borderId="26" xfId="0" applyNumberFormat="1" applyFont="1" applyFill="1" applyBorder="1" applyAlignment="1" applyProtection="1">
      <alignment horizontal="right"/>
      <protection locked="0"/>
    </xf>
    <xf numFmtId="1" fontId="3" fillId="4" borderId="46" xfId="0" applyNumberFormat="1" applyFont="1" applyFill="1" applyBorder="1" applyAlignment="1" applyProtection="1">
      <alignment horizontal="right"/>
      <protection locked="0"/>
    </xf>
    <xf numFmtId="1" fontId="3" fillId="4" borderId="25" xfId="0" applyNumberFormat="1" applyFont="1" applyFill="1" applyBorder="1" applyAlignment="1" applyProtection="1">
      <alignment horizontal="right"/>
      <protection locked="0"/>
    </xf>
    <xf numFmtId="1" fontId="3" fillId="4" borderId="85" xfId="0" applyNumberFormat="1" applyFont="1" applyFill="1" applyBorder="1" applyAlignment="1" applyProtection="1">
      <alignment horizontal="right"/>
      <protection locked="0"/>
    </xf>
    <xf numFmtId="1" fontId="3" fillId="4" borderId="153" xfId="0" applyNumberFormat="1" applyFont="1" applyFill="1" applyBorder="1" applyAlignment="1" applyProtection="1">
      <alignment horizontal="right"/>
      <protection locked="0"/>
    </xf>
    <xf numFmtId="1" fontId="3" fillId="4" borderId="28" xfId="0" applyNumberFormat="1" applyFont="1" applyFill="1" applyBorder="1" applyAlignment="1" applyProtection="1">
      <alignment horizontal="right"/>
      <protection locked="0"/>
    </xf>
    <xf numFmtId="1" fontId="3" fillId="4" borderId="73" xfId="0" applyNumberFormat="1" applyFont="1" applyFill="1" applyBorder="1" applyAlignment="1" applyProtection="1">
      <alignment horizontal="right"/>
      <protection locked="0"/>
    </xf>
    <xf numFmtId="1" fontId="3" fillId="0" borderId="49" xfId="0" applyNumberFormat="1" applyFont="1" applyBorder="1" applyAlignment="1">
      <alignment horizontal="left" vertical="center" wrapText="1"/>
    </xf>
    <xf numFmtId="1" fontId="3" fillId="4" borderId="47" xfId="0" applyNumberFormat="1" applyFont="1" applyFill="1" applyBorder="1" applyAlignment="1" applyProtection="1">
      <alignment horizontal="right"/>
      <protection locked="0"/>
    </xf>
    <xf numFmtId="1" fontId="3" fillId="4" borderId="48" xfId="0" applyNumberFormat="1" applyFont="1" applyFill="1" applyBorder="1" applyAlignment="1" applyProtection="1">
      <alignment horizontal="right"/>
      <protection locked="0"/>
    </xf>
    <xf numFmtId="1" fontId="3" fillId="4" borderId="51" xfId="0" applyNumberFormat="1" applyFont="1" applyFill="1" applyBorder="1" applyAlignment="1" applyProtection="1">
      <alignment horizontal="right"/>
      <protection locked="0"/>
    </xf>
    <xf numFmtId="1" fontId="3" fillId="4" borderId="52" xfId="0" applyNumberFormat="1" applyFont="1" applyFill="1" applyBorder="1" applyAlignment="1" applyProtection="1">
      <alignment horizontal="right"/>
      <protection locked="0"/>
    </xf>
    <xf numFmtId="1" fontId="3" fillId="4" borderId="56" xfId="0" applyNumberFormat="1" applyFont="1" applyFill="1" applyBorder="1" applyAlignment="1" applyProtection="1">
      <alignment horizontal="right"/>
      <protection locked="0"/>
    </xf>
    <xf numFmtId="1" fontId="3" fillId="4" borderId="55" xfId="0" applyNumberFormat="1" applyFont="1" applyFill="1" applyBorder="1" applyAlignment="1" applyProtection="1">
      <alignment horizontal="right"/>
      <protection locked="0"/>
    </xf>
    <xf numFmtId="1" fontId="3" fillId="4" borderId="53" xfId="0" applyNumberFormat="1" applyFont="1" applyFill="1" applyBorder="1" applyAlignment="1" applyProtection="1">
      <alignment horizontal="right"/>
      <protection locked="0"/>
    </xf>
    <xf numFmtId="1" fontId="3" fillId="0" borderId="116" xfId="0" applyNumberFormat="1" applyFont="1" applyBorder="1" applyAlignment="1">
      <alignment horizontal="left" vertical="center"/>
    </xf>
    <xf numFmtId="1" fontId="3" fillId="0" borderId="116" xfId="0" applyNumberFormat="1" applyFont="1" applyBorder="1" applyAlignment="1" applyProtection="1">
      <alignment horizontal="left" vertical="center"/>
      <protection hidden="1"/>
    </xf>
    <xf numFmtId="1" fontId="3" fillId="4" borderId="117" xfId="0" applyNumberFormat="1" applyFont="1" applyFill="1" applyBorder="1" applyAlignment="1" applyProtection="1">
      <alignment horizontal="right"/>
      <protection locked="0"/>
    </xf>
    <xf numFmtId="1" fontId="3" fillId="4" borderId="131" xfId="0" applyNumberFormat="1" applyFont="1" applyFill="1" applyBorder="1" applyAlignment="1" applyProtection="1">
      <alignment horizontal="right"/>
      <protection locked="0"/>
    </xf>
    <xf numFmtId="1" fontId="3" fillId="4" borderId="118" xfId="0" applyNumberFormat="1" applyFont="1" applyFill="1" applyBorder="1" applyAlignment="1" applyProtection="1">
      <alignment horizontal="right"/>
      <protection locked="0"/>
    </xf>
    <xf numFmtId="1" fontId="3" fillId="4" borderId="135" xfId="0" applyNumberFormat="1" applyFont="1" applyFill="1" applyBorder="1" applyAlignment="1" applyProtection="1">
      <alignment horizontal="right"/>
      <protection locked="0"/>
    </xf>
    <xf numFmtId="1" fontId="3" fillId="4" borderId="154" xfId="0" applyNumberFormat="1" applyFont="1" applyFill="1" applyBorder="1" applyAlignment="1" applyProtection="1">
      <alignment horizontal="right"/>
      <protection locked="0"/>
    </xf>
    <xf numFmtId="1" fontId="3" fillId="4" borderId="120" xfId="0" applyNumberFormat="1" applyFont="1" applyFill="1" applyBorder="1" applyAlignment="1" applyProtection="1">
      <alignment horizontal="right"/>
      <protection locked="0"/>
    </xf>
    <xf numFmtId="1" fontId="3" fillId="4" borderId="155" xfId="0" applyNumberFormat="1" applyFont="1" applyFill="1" applyBorder="1" applyAlignment="1" applyProtection="1">
      <alignment horizontal="right"/>
      <protection locked="0"/>
    </xf>
    <xf numFmtId="1" fontId="3" fillId="8" borderId="106" xfId="0" applyNumberFormat="1" applyFont="1" applyFill="1" applyBorder="1" applyAlignment="1">
      <alignment horizontal="right" vertical="center" wrapText="1"/>
    </xf>
    <xf numFmtId="1" fontId="3" fillId="4" borderId="106" xfId="0" applyNumberFormat="1" applyFont="1" applyFill="1" applyBorder="1" applyProtection="1">
      <protection locked="0"/>
    </xf>
    <xf numFmtId="1" fontId="3" fillId="8" borderId="156" xfId="0" applyNumberFormat="1" applyFont="1" applyFill="1" applyBorder="1"/>
    <xf numFmtId="1" fontId="3" fillId="4" borderId="140" xfId="0" applyNumberFormat="1" applyFont="1" applyFill="1" applyBorder="1" applyProtection="1">
      <protection locked="0"/>
    </xf>
    <xf numFmtId="1" fontId="3" fillId="0" borderId="49" xfId="0" applyNumberFormat="1" applyFont="1" applyBorder="1" applyAlignment="1">
      <alignment horizontal="left" vertical="center"/>
    </xf>
    <xf numFmtId="1" fontId="3" fillId="8" borderId="49" xfId="0" applyNumberFormat="1" applyFont="1" applyFill="1" applyBorder="1" applyAlignment="1">
      <alignment horizontal="right" vertical="center" wrapText="1"/>
    </xf>
    <xf numFmtId="1" fontId="3" fillId="4" borderId="49" xfId="0" applyNumberFormat="1" applyFont="1" applyFill="1" applyBorder="1" applyProtection="1">
      <protection locked="0"/>
    </xf>
    <xf numFmtId="1" fontId="3" fillId="8" borderId="157" xfId="0" applyNumberFormat="1" applyFont="1" applyFill="1" applyBorder="1"/>
    <xf numFmtId="1" fontId="3" fillId="0" borderId="11" xfId="0" applyNumberFormat="1" applyFont="1" applyBorder="1" applyAlignment="1">
      <alignment horizontal="left" vertical="center"/>
    </xf>
    <xf numFmtId="1" fontId="3" fillId="8" borderId="57" xfId="0" applyNumberFormat="1" applyFont="1" applyFill="1" applyBorder="1" applyAlignment="1">
      <alignment horizontal="right" vertical="center" wrapText="1"/>
    </xf>
    <xf numFmtId="1" fontId="3" fillId="8" borderId="158" xfId="0" applyNumberFormat="1" applyFont="1" applyFill="1" applyBorder="1"/>
    <xf numFmtId="1" fontId="3" fillId="0" borderId="106" xfId="0" applyNumberFormat="1" applyFont="1" applyBorder="1" applyAlignment="1">
      <alignment horizontal="left" vertical="center" wrapText="1"/>
    </xf>
    <xf numFmtId="1" fontId="3" fillId="8" borderId="106" xfId="0" applyNumberFormat="1" applyFont="1" applyFill="1" applyBorder="1" applyAlignment="1">
      <alignment horizontal="right"/>
    </xf>
    <xf numFmtId="1" fontId="3" fillId="8" borderId="49" xfId="0" applyNumberFormat="1" applyFont="1" applyFill="1" applyBorder="1" applyAlignment="1">
      <alignment horizontal="right"/>
    </xf>
    <xf numFmtId="1" fontId="3" fillId="0" borderId="19" xfId="0" applyNumberFormat="1" applyFont="1" applyBorder="1" applyAlignment="1">
      <alignment horizontal="left" vertical="center" wrapText="1"/>
    </xf>
    <xf numFmtId="1" fontId="3" fillId="8" borderId="57" xfId="0" applyNumberFormat="1" applyFont="1" applyFill="1" applyBorder="1" applyAlignment="1">
      <alignment horizontal="right"/>
    </xf>
    <xf numFmtId="1" fontId="3" fillId="4" borderId="19" xfId="0" applyNumberFormat="1" applyFont="1" applyFill="1" applyBorder="1" applyProtection="1">
      <protection locked="0"/>
    </xf>
    <xf numFmtId="1" fontId="3" fillId="4" borderId="150" xfId="0" applyNumberFormat="1" applyFont="1" applyFill="1" applyBorder="1" applyProtection="1">
      <protection locked="0"/>
    </xf>
    <xf numFmtId="1" fontId="1" fillId="0" borderId="129" xfId="0" applyNumberFormat="1" applyFont="1" applyBorder="1" applyAlignment="1">
      <alignment vertical="center"/>
    </xf>
    <xf numFmtId="1" fontId="1" fillId="0" borderId="130" xfId="0" applyNumberFormat="1" applyFont="1" applyBorder="1" applyAlignment="1">
      <alignment vertical="center"/>
    </xf>
    <xf numFmtId="1" fontId="1" fillId="0" borderId="131" xfId="0" applyNumberFormat="1" applyFont="1" applyBorder="1" applyAlignment="1">
      <alignment vertical="center"/>
    </xf>
    <xf numFmtId="1" fontId="3" fillId="0" borderId="106" xfId="0" applyNumberFormat="1" applyFont="1" applyBorder="1" applyAlignment="1">
      <alignment horizontal="right" vertical="center" wrapText="1"/>
    </xf>
    <xf numFmtId="1" fontId="3" fillId="0" borderId="49" xfId="0" applyNumberFormat="1" applyFont="1" applyBorder="1" applyAlignment="1">
      <alignment horizontal="right" vertical="center" wrapText="1"/>
    </xf>
    <xf numFmtId="1" fontId="3" fillId="0" borderId="57" xfId="0" applyNumberFormat="1" applyFont="1" applyBorder="1" applyAlignment="1">
      <alignment horizontal="right" vertical="center" wrapText="1"/>
    </xf>
    <xf numFmtId="1" fontId="3" fillId="0" borderId="19" xfId="0" applyNumberFormat="1" applyFont="1" applyBorder="1" applyAlignment="1">
      <alignment horizontal="right" vertical="center" wrapText="1"/>
    </xf>
    <xf numFmtId="1" fontId="3" fillId="11" borderId="126" xfId="0" applyNumberFormat="1" applyFont="1" applyFill="1" applyBorder="1"/>
    <xf numFmtId="1" fontId="3" fillId="0" borderId="117" xfId="3" applyNumberFormat="1" applyFont="1" applyBorder="1" applyAlignment="1">
      <alignment horizontal="center" vertical="center" wrapText="1"/>
    </xf>
    <xf numFmtId="1" fontId="3" fillId="0" borderId="131" xfId="3" applyNumberFormat="1" applyFont="1" applyBorder="1" applyAlignment="1">
      <alignment horizontal="center" vertical="center" wrapText="1"/>
    </xf>
    <xf numFmtId="1" fontId="3" fillId="0" borderId="117" xfId="3" applyNumberFormat="1" applyFont="1" applyFill="1" applyBorder="1" applyAlignment="1">
      <alignment horizontal="center" vertical="center" wrapText="1"/>
    </xf>
    <xf numFmtId="1" fontId="3" fillId="0" borderId="131" xfId="3" applyNumberFormat="1" applyFont="1" applyFill="1" applyBorder="1" applyAlignment="1">
      <alignment horizontal="center" vertical="center" wrapText="1"/>
    </xf>
    <xf numFmtId="1" fontId="3" fillId="0" borderId="154" xfId="3" applyNumberFormat="1" applyFont="1" applyFill="1" applyBorder="1" applyAlignment="1">
      <alignment horizontal="center" vertical="center" wrapText="1"/>
    </xf>
    <xf numFmtId="1" fontId="3" fillId="0" borderId="120" xfId="3" applyNumberFormat="1" applyFont="1" applyFill="1" applyBorder="1" applyAlignment="1">
      <alignment horizontal="center" vertical="center" wrapText="1"/>
    </xf>
    <xf numFmtId="1" fontId="3" fillId="0" borderId="146" xfId="3" applyNumberFormat="1" applyFont="1" applyFill="1" applyBorder="1" applyAlignment="1">
      <alignment horizontal="center" vertical="center" wrapText="1"/>
    </xf>
    <xf numFmtId="1" fontId="3" fillId="0" borderId="151" xfId="3" applyNumberFormat="1" applyFont="1" applyBorder="1" applyAlignment="1">
      <alignment horizontal="center" vertical="center" wrapText="1"/>
    </xf>
    <xf numFmtId="1" fontId="3" fillId="0" borderId="84" xfId="3" applyNumberFormat="1" applyFont="1" applyBorder="1" applyAlignment="1">
      <alignment horizontal="center" vertical="center" wrapText="1"/>
    </xf>
    <xf numFmtId="1" fontId="3" fillId="0" borderId="135" xfId="3" applyNumberFormat="1" applyFont="1" applyBorder="1" applyAlignment="1">
      <alignment horizontal="center" vertical="center" wrapText="1"/>
    </xf>
    <xf numFmtId="1" fontId="3" fillId="0" borderId="164" xfId="2" applyNumberFormat="1" applyFont="1" applyBorder="1" applyAlignment="1">
      <alignment vertical="center" wrapText="1"/>
    </xf>
    <xf numFmtId="1" fontId="3" fillId="11" borderId="26" xfId="4" applyNumberFormat="1" applyFont="1" applyFill="1" applyBorder="1" applyProtection="1"/>
    <xf numFmtId="1" fontId="3" fillId="4" borderId="138" xfId="4" applyNumberFormat="1" applyFont="1" applyFill="1" applyBorder="1" applyProtection="1">
      <protection locked="0"/>
    </xf>
    <xf numFmtId="1" fontId="3" fillId="4" borderId="140" xfId="4" applyNumberFormat="1" applyFont="1" applyFill="1" applyBorder="1" applyProtection="1">
      <protection locked="0"/>
    </xf>
    <xf numFmtId="1" fontId="3" fillId="4" borderId="165" xfId="4" applyNumberFormat="1" applyFont="1" applyFill="1" applyBorder="1" applyProtection="1">
      <protection locked="0"/>
    </xf>
    <xf numFmtId="1" fontId="3" fillId="4" borderId="166" xfId="4" applyNumberFormat="1" applyFont="1" applyFill="1" applyBorder="1" applyProtection="1">
      <protection locked="0"/>
    </xf>
    <xf numFmtId="1" fontId="3" fillId="4" borderId="167" xfId="4" applyNumberFormat="1" applyFont="1" applyFill="1" applyBorder="1" applyProtection="1">
      <protection locked="0"/>
    </xf>
    <xf numFmtId="1" fontId="3" fillId="4" borderId="139" xfId="4" applyNumberFormat="1" applyFont="1" applyFill="1" applyBorder="1" applyProtection="1">
      <protection locked="0"/>
    </xf>
    <xf numFmtId="1" fontId="3" fillId="4" borderId="141" xfId="4" applyNumberFormat="1" applyFont="1" applyFill="1" applyBorder="1" applyProtection="1">
      <protection locked="0"/>
    </xf>
    <xf numFmtId="1" fontId="3" fillId="8" borderId="26" xfId="4" applyNumberFormat="1" applyFont="1" applyFill="1" applyBorder="1" applyProtection="1"/>
    <xf numFmtId="1" fontId="3" fillId="8" borderId="85" xfId="4" applyNumberFormat="1" applyFont="1" applyFill="1" applyBorder="1" applyProtection="1"/>
    <xf numFmtId="1" fontId="3" fillId="0" borderId="49" xfId="2" applyNumberFormat="1" applyFont="1" applyBorder="1" applyAlignment="1">
      <alignment vertical="center" wrapText="1"/>
    </xf>
    <xf numFmtId="1" fontId="3" fillId="4" borderId="26" xfId="4" applyNumberFormat="1" applyFont="1" applyFill="1" applyBorder="1" applyProtection="1">
      <protection locked="0"/>
    </xf>
    <xf numFmtId="1" fontId="3" fillId="4" borderId="46" xfId="4" applyNumberFormat="1" applyFont="1" applyFill="1" applyBorder="1" applyProtection="1">
      <protection locked="0"/>
    </xf>
    <xf numFmtId="1" fontId="3" fillId="4" borderId="153" xfId="4" applyNumberFormat="1" applyFont="1" applyFill="1" applyBorder="1" applyProtection="1">
      <protection locked="0"/>
    </xf>
    <xf numFmtId="1" fontId="3" fillId="4" borderId="28" xfId="4" applyNumberFormat="1" applyFont="1" applyFill="1" applyBorder="1" applyProtection="1">
      <protection locked="0"/>
    </xf>
    <xf numFmtId="1" fontId="3" fillId="4" borderId="27" xfId="4" applyNumberFormat="1" applyFont="1" applyFill="1" applyBorder="1" applyProtection="1">
      <protection locked="0"/>
    </xf>
    <xf numFmtId="1" fontId="3" fillId="8" borderId="25" xfId="4" applyNumberFormat="1" applyFont="1" applyFill="1" applyBorder="1" applyProtection="1"/>
    <xf numFmtId="1" fontId="3" fillId="11" borderId="61" xfId="4" applyNumberFormat="1" applyFont="1" applyFill="1" applyBorder="1" applyProtection="1"/>
    <xf numFmtId="1" fontId="3" fillId="4" borderId="61" xfId="4" applyNumberFormat="1" applyFont="1" applyFill="1" applyBorder="1" applyProtection="1">
      <protection locked="0"/>
    </xf>
    <xf numFmtId="1" fontId="3" fillId="4" borderId="40" xfId="4" applyNumberFormat="1" applyFont="1" applyFill="1" applyBorder="1" applyProtection="1">
      <protection locked="0"/>
    </xf>
    <xf numFmtId="1" fontId="3" fillId="4" borderId="38" xfId="4" applyNumberFormat="1" applyFont="1" applyFill="1" applyBorder="1" applyProtection="1">
      <protection locked="0"/>
    </xf>
    <xf numFmtId="1" fontId="3" fillId="4" borderId="42" xfId="4" applyNumberFormat="1" applyFont="1" applyFill="1" applyBorder="1" applyProtection="1">
      <protection locked="0"/>
    </xf>
    <xf numFmtId="1" fontId="3" fillId="4" borderId="43" xfId="4" applyNumberFormat="1" applyFont="1" applyFill="1" applyBorder="1" applyProtection="1">
      <protection locked="0"/>
    </xf>
    <xf numFmtId="1" fontId="3" fillId="4" borderId="76" xfId="4" applyNumberFormat="1" applyFont="1" applyFill="1" applyBorder="1" applyProtection="1">
      <protection locked="0"/>
    </xf>
    <xf numFmtId="1" fontId="3" fillId="8" borderId="61" xfId="4" applyNumberFormat="1" applyFont="1" applyFill="1" applyBorder="1" applyProtection="1"/>
    <xf numFmtId="1" fontId="3" fillId="8" borderId="87" xfId="4" applyNumberFormat="1" applyFont="1" applyFill="1" applyBorder="1" applyProtection="1"/>
    <xf numFmtId="1" fontId="3" fillId="8" borderId="41" xfId="4" applyNumberFormat="1" applyFont="1" applyFill="1" applyBorder="1" applyProtection="1"/>
    <xf numFmtId="1" fontId="3" fillId="8" borderId="38" xfId="4" applyNumberFormat="1" applyFont="1" applyFill="1" applyBorder="1" applyProtection="1"/>
    <xf numFmtId="1" fontId="3" fillId="4" borderId="60" xfId="4" applyNumberFormat="1" applyFont="1" applyFill="1" applyBorder="1" applyProtection="1">
      <protection locked="0"/>
    </xf>
    <xf numFmtId="1" fontId="3" fillId="0" borderId="129" xfId="2" applyNumberFormat="1" applyFont="1" applyBorder="1" applyAlignment="1">
      <alignment horizontal="center" vertical="center" wrapText="1"/>
    </xf>
    <xf numFmtId="1" fontId="3" fillId="0" borderId="117" xfId="4" applyNumberFormat="1" applyFont="1" applyBorder="1" applyAlignment="1">
      <alignment horizontal="right"/>
    </xf>
    <xf numFmtId="1" fontId="3" fillId="0" borderId="131" xfId="4" applyNumberFormat="1" applyFont="1" applyBorder="1" applyAlignment="1">
      <alignment horizontal="right"/>
    </xf>
    <xf numFmtId="1" fontId="3" fillId="0" borderId="154" xfId="4" applyNumberFormat="1" applyFont="1" applyBorder="1" applyAlignment="1">
      <alignment horizontal="right"/>
    </xf>
    <xf numFmtId="1" fontId="3" fillId="0" borderId="120" xfId="4" applyNumberFormat="1" applyFont="1" applyBorder="1" applyAlignment="1">
      <alignment horizontal="right"/>
    </xf>
    <xf numFmtId="1" fontId="3" fillId="0" borderId="146" xfId="4" applyNumberFormat="1" applyFont="1" applyBorder="1" applyAlignment="1">
      <alignment horizontal="right"/>
    </xf>
    <xf numFmtId="1" fontId="3" fillId="0" borderId="118" xfId="4" applyNumberFormat="1" applyFont="1" applyBorder="1" applyAlignment="1">
      <alignment horizontal="right"/>
    </xf>
    <xf numFmtId="1" fontId="3" fillId="0" borderId="135" xfId="4" applyNumberFormat="1" applyFont="1" applyBorder="1" applyAlignment="1">
      <alignment horizontal="right"/>
    </xf>
    <xf numFmtId="1" fontId="3" fillId="11" borderId="169" xfId="0" applyNumberFormat="1" applyFont="1" applyFill="1" applyBorder="1"/>
    <xf numFmtId="1" fontId="3" fillId="0" borderId="0" xfId="4" applyNumberFormat="1" applyFont="1" applyBorder="1" applyAlignment="1">
      <alignment horizontal="right"/>
    </xf>
    <xf numFmtId="1" fontId="3" fillId="0" borderId="175" xfId="3" applyNumberFormat="1" applyFont="1" applyBorder="1" applyAlignment="1">
      <alignment horizontal="center" vertical="center" wrapText="1"/>
    </xf>
    <xf numFmtId="1" fontId="3" fillId="0" borderId="175" xfId="3" applyNumberFormat="1" applyFont="1" applyFill="1" applyBorder="1" applyAlignment="1">
      <alignment horizontal="center" vertical="center" wrapText="1"/>
    </xf>
    <xf numFmtId="1" fontId="7" fillId="0" borderId="117" xfId="3" applyNumberFormat="1" applyFont="1" applyFill="1" applyBorder="1" applyAlignment="1">
      <alignment horizontal="center" vertical="center" wrapText="1"/>
    </xf>
    <xf numFmtId="1" fontId="7" fillId="0" borderId="135" xfId="3" applyNumberFormat="1" applyFont="1" applyFill="1" applyBorder="1" applyAlignment="1">
      <alignment horizontal="center" vertical="center" wrapText="1"/>
    </xf>
    <xf numFmtId="1" fontId="3" fillId="8" borderId="138" xfId="4" applyNumberFormat="1" applyFont="1" applyFill="1" applyBorder="1" applyProtection="1"/>
    <xf numFmtId="1" fontId="3" fillId="8" borderId="140" xfId="4" applyNumberFormat="1" applyFont="1" applyFill="1" applyBorder="1" applyProtection="1"/>
    <xf numFmtId="1" fontId="3" fillId="4" borderId="85" xfId="4" applyNumberFormat="1" applyFont="1" applyFill="1" applyBorder="1" applyProtection="1">
      <protection locked="0"/>
    </xf>
    <xf numFmtId="1" fontId="3" fillId="0" borderId="57" xfId="2" applyNumberFormat="1" applyFont="1" applyBorder="1" applyAlignment="1">
      <alignment vertical="center" wrapText="1"/>
    </xf>
    <xf numFmtId="1" fontId="3" fillId="4" borderId="62" xfId="4" applyNumberFormat="1" applyFont="1" applyFill="1" applyBorder="1" applyProtection="1">
      <protection locked="0"/>
    </xf>
    <xf numFmtId="1" fontId="3" fillId="8" borderId="62" xfId="4" applyNumberFormat="1" applyFont="1" applyFill="1" applyBorder="1" applyProtection="1"/>
    <xf numFmtId="1" fontId="3" fillId="4" borderId="64" xfId="4" applyNumberFormat="1" applyFont="1" applyFill="1" applyBorder="1" applyProtection="1">
      <protection locked="0"/>
    </xf>
    <xf numFmtId="1" fontId="7" fillId="4" borderId="60" xfId="4" applyNumberFormat="1" applyFont="1" applyFill="1" applyBorder="1" applyProtection="1">
      <protection locked="0"/>
    </xf>
    <xf numFmtId="1" fontId="5" fillId="0" borderId="149" xfId="0" applyNumberFormat="1" applyFont="1" applyBorder="1"/>
    <xf numFmtId="1" fontId="11" fillId="3" borderId="149" xfId="0" applyNumberFormat="1" applyFont="1" applyFill="1" applyBorder="1" applyAlignment="1">
      <alignment vertical="center" wrapText="1"/>
    </xf>
    <xf numFmtId="1" fontId="11" fillId="3" borderId="0" xfId="0" applyNumberFormat="1" applyFont="1" applyFill="1" applyAlignment="1">
      <alignment vertical="center" wrapText="1"/>
    </xf>
    <xf numFmtId="1" fontId="4" fillId="0" borderId="176" xfId="0" applyNumberFormat="1" applyFont="1" applyBorder="1"/>
    <xf numFmtId="1" fontId="4" fillId="0" borderId="177" xfId="0" applyNumberFormat="1" applyFont="1" applyBorder="1"/>
    <xf numFmtId="1" fontId="3" fillId="3" borderId="0" xfId="0" applyNumberFormat="1" applyFont="1" applyFill="1"/>
    <xf numFmtId="1" fontId="3" fillId="0" borderId="117" xfId="0" applyNumberFormat="1" applyFont="1" applyBorder="1" applyAlignment="1">
      <alignment horizontal="center" vertical="center"/>
    </xf>
    <xf numFmtId="1" fontId="3" fillId="0" borderId="155" xfId="0" applyNumberFormat="1" applyFont="1" applyBorder="1" applyAlignment="1">
      <alignment horizontal="center" vertical="center"/>
    </xf>
    <xf numFmtId="1" fontId="3" fillId="0" borderId="155" xfId="0" applyNumberFormat="1" applyFont="1" applyBorder="1" applyAlignment="1">
      <alignment horizontal="center" vertical="center" wrapText="1"/>
    </xf>
    <xf numFmtId="1" fontId="3" fillId="0" borderId="175" xfId="0" applyNumberFormat="1" applyFont="1" applyBorder="1" applyAlignment="1">
      <alignment horizontal="center" vertical="center"/>
    </xf>
    <xf numFmtId="1" fontId="3" fillId="0" borderId="106" xfId="0" applyNumberFormat="1" applyFont="1" applyBorder="1"/>
    <xf numFmtId="1" fontId="3" fillId="4" borderId="180" xfId="4" applyNumberFormat="1" applyFont="1" applyFill="1" applyBorder="1" applyProtection="1">
      <protection locked="0"/>
    </xf>
    <xf numFmtId="1" fontId="3" fillId="4" borderId="106" xfId="4" applyNumberFormat="1" applyFont="1" applyFill="1" applyBorder="1" applyProtection="1">
      <protection locked="0"/>
    </xf>
    <xf numFmtId="1" fontId="3" fillId="4" borderId="44" xfId="4" applyNumberFormat="1" applyFont="1" applyFill="1" applyBorder="1" applyProtection="1">
      <protection locked="0"/>
    </xf>
    <xf numFmtId="1" fontId="3" fillId="4" borderId="49" xfId="4" applyNumberFormat="1" applyFont="1" applyFill="1" applyBorder="1" applyProtection="1">
      <protection locked="0"/>
    </xf>
    <xf numFmtId="1" fontId="3" fillId="0" borderId="57" xfId="0" applyNumberFormat="1" applyFont="1" applyBorder="1"/>
    <xf numFmtId="1" fontId="3" fillId="4" borderId="66" xfId="4" applyNumberFormat="1" applyFont="1" applyFill="1" applyBorder="1" applyProtection="1">
      <protection locked="0"/>
    </xf>
    <xf numFmtId="1" fontId="3" fillId="4" borderId="57" xfId="4" applyNumberFormat="1" applyFont="1" applyFill="1" applyBorder="1" applyProtection="1">
      <protection locked="0"/>
    </xf>
    <xf numFmtId="1" fontId="4" fillId="0" borderId="149" xfId="0" applyNumberFormat="1" applyFont="1" applyBorder="1"/>
    <xf numFmtId="1" fontId="4" fillId="0" borderId="181" xfId="0" applyNumberFormat="1" applyFont="1" applyBorder="1"/>
    <xf numFmtId="1" fontId="3" fillId="0" borderId="192" xfId="0" applyNumberFormat="1" applyFont="1" applyBorder="1" applyAlignment="1">
      <alignment horizontal="center" vertical="center" wrapText="1"/>
    </xf>
    <xf numFmtId="1" fontId="3" fillId="0" borderId="193" xfId="0" applyNumberFormat="1" applyFont="1" applyBorder="1" applyAlignment="1">
      <alignment horizontal="center" vertical="center" wrapText="1"/>
    </xf>
    <xf numFmtId="1" fontId="3" fillId="0" borderId="150" xfId="0" applyNumberFormat="1" applyFont="1" applyBorder="1" applyAlignment="1">
      <alignment horizontal="center" vertical="center" wrapText="1"/>
    </xf>
    <xf numFmtId="1" fontId="3" fillId="0" borderId="194" xfId="0" applyNumberFormat="1" applyFont="1" applyBorder="1" applyAlignment="1">
      <alignment horizontal="center" vertical="center" wrapText="1"/>
    </xf>
    <xf numFmtId="1" fontId="3" fillId="0" borderId="191" xfId="0" applyNumberFormat="1" applyFont="1" applyBorder="1" applyAlignment="1">
      <alignment horizontal="center" vertical="center" wrapText="1"/>
    </xf>
    <xf numFmtId="1" fontId="3" fillId="0" borderId="188" xfId="0" applyNumberFormat="1" applyFont="1" applyBorder="1" applyAlignment="1">
      <alignment horizontal="center" vertical="center" wrapText="1"/>
    </xf>
    <xf numFmtId="1" fontId="3" fillId="0" borderId="40" xfId="0" applyNumberFormat="1" applyFont="1" applyBorder="1" applyAlignment="1">
      <alignment wrapText="1"/>
    </xf>
    <xf numFmtId="1" fontId="3" fillId="0" borderId="39" xfId="0" applyNumberFormat="1" applyFont="1" applyBorder="1"/>
    <xf numFmtId="1" fontId="3" fillId="3" borderId="40" xfId="0" applyNumberFormat="1" applyFont="1" applyFill="1" applyBorder="1"/>
    <xf numFmtId="1" fontId="3" fillId="4" borderId="85" xfId="0" applyNumberFormat="1" applyFont="1" applyFill="1" applyBorder="1" applyProtection="1">
      <protection locked="0"/>
    </xf>
    <xf numFmtId="1" fontId="3" fillId="4" borderId="25" xfId="0" applyNumberFormat="1" applyFont="1" applyFill="1" applyBorder="1" applyProtection="1">
      <protection locked="0"/>
    </xf>
    <xf numFmtId="1" fontId="3" fillId="4" borderId="153" xfId="0" applyNumberFormat="1" applyFont="1" applyFill="1" applyBorder="1" applyProtection="1">
      <protection locked="0"/>
    </xf>
    <xf numFmtId="1" fontId="3" fillId="4" borderId="195" xfId="0" applyNumberFormat="1" applyFont="1" applyFill="1" applyBorder="1" applyAlignment="1" applyProtection="1">
      <alignment wrapText="1"/>
      <protection locked="0"/>
    </xf>
    <xf numFmtId="1" fontId="3" fillId="4" borderId="196" xfId="0" applyNumberFormat="1" applyFont="1" applyFill="1" applyBorder="1" applyAlignment="1" applyProtection="1">
      <alignment wrapText="1"/>
      <protection locked="0"/>
    </xf>
    <xf numFmtId="1" fontId="3" fillId="0" borderId="40" xfId="0" applyNumberFormat="1" applyFont="1" applyBorder="1"/>
    <xf numFmtId="1" fontId="3" fillId="0" borderId="150" xfId="0" applyNumberFormat="1" applyFont="1" applyBorder="1"/>
    <xf numFmtId="1" fontId="3" fillId="0" borderId="87" xfId="0" applyNumberFormat="1" applyFont="1" applyBorder="1"/>
    <xf numFmtId="1" fontId="3" fillId="3" borderId="62" xfId="0" applyNumberFormat="1" applyFont="1" applyFill="1" applyBorder="1"/>
    <xf numFmtId="1" fontId="3" fillId="4" borderId="87" xfId="0" applyNumberFormat="1" applyFont="1" applyFill="1" applyBorder="1" applyProtection="1">
      <protection locked="0"/>
    </xf>
    <xf numFmtId="1" fontId="3" fillId="0" borderId="0" xfId="0" applyNumberFormat="1" applyFont="1" applyAlignment="1">
      <alignment horizontal="left" vertical="center" wrapText="1"/>
    </xf>
    <xf numFmtId="1" fontId="3" fillId="0" borderId="194" xfId="0" applyNumberFormat="1" applyFont="1" applyBorder="1" applyAlignment="1">
      <alignment horizontal="center" vertical="center"/>
    </xf>
    <xf numFmtId="1" fontId="3" fillId="0" borderId="197" xfId="0" applyNumberFormat="1" applyFont="1" applyBorder="1" applyAlignment="1">
      <alignment horizontal="center" vertical="center" wrapText="1"/>
    </xf>
    <xf numFmtId="1" fontId="3" fillId="0" borderId="191" xfId="0" applyNumberFormat="1" applyFont="1" applyBorder="1" applyAlignment="1">
      <alignment horizontal="center" vertical="center"/>
    </xf>
    <xf numFmtId="1" fontId="3" fillId="0" borderId="182" xfId="0" applyNumberFormat="1" applyFont="1" applyBorder="1" applyAlignment="1">
      <alignment horizontal="left" wrapText="1"/>
    </xf>
    <xf numFmtId="1" fontId="3" fillId="0" borderId="198" xfId="0" applyNumberFormat="1" applyFont="1" applyBorder="1"/>
    <xf numFmtId="1" fontId="3" fillId="2" borderId="199" xfId="5" applyNumberFormat="1" applyFont="1" applyBorder="1" applyProtection="1">
      <protection locked="0"/>
    </xf>
    <xf numFmtId="1" fontId="3" fillId="2" borderId="200" xfId="5" applyNumberFormat="1" applyFont="1" applyBorder="1" applyProtection="1">
      <protection locked="0"/>
    </xf>
    <xf numFmtId="1" fontId="3" fillId="2" borderId="201" xfId="5" applyNumberFormat="1" applyFont="1" applyBorder="1" applyProtection="1">
      <protection locked="0"/>
    </xf>
    <xf numFmtId="1" fontId="3" fillId="8" borderId="110" xfId="4" applyNumberFormat="1" applyFont="1" applyFill="1" applyBorder="1" applyProtection="1"/>
    <xf numFmtId="1" fontId="3" fillId="2" borderId="202" xfId="5" applyNumberFormat="1" applyFont="1" applyBorder="1" applyProtection="1">
      <protection locked="0"/>
    </xf>
    <xf numFmtId="1" fontId="3" fillId="2" borderId="203" xfId="5" applyNumberFormat="1" applyFont="1" applyBorder="1" applyProtection="1">
      <protection locked="0"/>
    </xf>
    <xf numFmtId="1" fontId="3" fillId="0" borderId="50" xfId="0" applyNumberFormat="1" applyFont="1" applyBorder="1" applyAlignment="1">
      <alignment horizontal="left" wrapText="1"/>
    </xf>
    <xf numFmtId="1" fontId="3" fillId="0" borderId="38" xfId="0" applyNumberFormat="1" applyFont="1" applyBorder="1"/>
    <xf numFmtId="1" fontId="3" fillId="2" borderId="204" xfId="5" applyNumberFormat="1" applyFont="1" applyBorder="1" applyProtection="1">
      <protection locked="0"/>
    </xf>
    <xf numFmtId="1" fontId="3" fillId="2" borderId="205" xfId="5" applyNumberFormat="1" applyFont="1" applyBorder="1" applyProtection="1">
      <protection locked="0"/>
    </xf>
    <xf numFmtId="1" fontId="3" fillId="2" borderId="206" xfId="5" applyNumberFormat="1" applyFont="1" applyBorder="1" applyProtection="1">
      <protection locked="0"/>
    </xf>
    <xf numFmtId="1" fontId="3" fillId="2" borderId="207" xfId="5" applyNumberFormat="1" applyFont="1" applyBorder="1" applyProtection="1">
      <protection locked="0"/>
    </xf>
    <xf numFmtId="1" fontId="3" fillId="2" borderId="208" xfId="5" applyNumberFormat="1" applyFont="1" applyBorder="1" applyProtection="1">
      <protection locked="0"/>
    </xf>
    <xf numFmtId="1" fontId="3" fillId="0" borderId="57" xfId="0" applyNumberFormat="1" applyFont="1" applyBorder="1" applyAlignment="1">
      <alignment horizontal="left" wrapText="1"/>
    </xf>
    <xf numFmtId="1" fontId="3" fillId="0" borderId="58" xfId="0" applyNumberFormat="1" applyFont="1" applyBorder="1"/>
    <xf numFmtId="1" fontId="3" fillId="2" borderId="209" xfId="5" applyNumberFormat="1" applyFont="1" applyBorder="1" applyProtection="1">
      <protection locked="0"/>
    </xf>
    <xf numFmtId="1" fontId="3" fillId="2" borderId="210" xfId="5" applyNumberFormat="1" applyFont="1" applyBorder="1" applyProtection="1">
      <protection locked="0"/>
    </xf>
    <xf numFmtId="1" fontId="3" fillId="2" borderId="211" xfId="5" applyNumberFormat="1" applyFont="1" applyBorder="1" applyProtection="1">
      <protection locked="0"/>
    </xf>
    <xf numFmtId="1" fontId="3" fillId="2" borderId="212" xfId="5" applyNumberFormat="1" applyFont="1" applyBorder="1" applyProtection="1">
      <protection locked="0"/>
    </xf>
    <xf numFmtId="1" fontId="3" fillId="2" borderId="213" xfId="5" applyNumberFormat="1" applyFont="1" applyBorder="1" applyProtection="1">
      <protection locked="0"/>
    </xf>
    <xf numFmtId="1" fontId="3" fillId="0" borderId="215" xfId="0" applyNumberFormat="1" applyFont="1" applyBorder="1" applyAlignment="1">
      <alignment horizontal="left" wrapText="1"/>
    </xf>
    <xf numFmtId="1" fontId="3" fillId="8" borderId="198" xfId="4" applyNumberFormat="1" applyFont="1" applyFill="1" applyBorder="1" applyProtection="1"/>
    <xf numFmtId="1" fontId="3" fillId="8" borderId="195" xfId="4" applyNumberFormat="1" applyFont="1" applyFill="1" applyBorder="1" applyProtection="1"/>
    <xf numFmtId="1" fontId="3" fillId="8" borderId="216" xfId="4" applyNumberFormat="1" applyFont="1" applyFill="1" applyBorder="1" applyProtection="1"/>
    <xf numFmtId="1" fontId="3" fillId="2" borderId="217" xfId="5" applyNumberFormat="1" applyFont="1" applyBorder="1" applyProtection="1">
      <protection locked="0"/>
    </xf>
    <xf numFmtId="1" fontId="3" fillId="2" borderId="218" xfId="5" applyNumberFormat="1" applyFont="1" applyBorder="1" applyProtection="1">
      <protection locked="0"/>
    </xf>
    <xf numFmtId="1" fontId="3" fillId="2" borderId="219" xfId="5" applyNumberFormat="1" applyFont="1" applyBorder="1" applyProtection="1">
      <protection locked="0"/>
    </xf>
    <xf numFmtId="1" fontId="3" fillId="0" borderId="19" xfId="0" applyNumberFormat="1" applyFont="1" applyBorder="1" applyAlignment="1">
      <alignment horizontal="left" wrapText="1"/>
    </xf>
    <xf numFmtId="1" fontId="3" fillId="2" borderId="58" xfId="5" applyNumberFormat="1" applyFont="1" applyBorder="1" applyProtection="1">
      <protection locked="0"/>
    </xf>
    <xf numFmtId="1" fontId="3" fillId="2" borderId="23" xfId="5" applyNumberFormat="1" applyFont="1" applyBorder="1" applyProtection="1">
      <protection locked="0"/>
    </xf>
    <xf numFmtId="1" fontId="3" fillId="2" borderId="84" xfId="5" applyNumberFormat="1" applyFont="1" applyBorder="1" applyProtection="1">
      <protection locked="0"/>
    </xf>
    <xf numFmtId="1" fontId="3" fillId="8" borderId="149" xfId="4" applyNumberFormat="1" applyFont="1" applyFill="1" applyBorder="1" applyProtection="1"/>
    <xf numFmtId="1" fontId="3" fillId="0" borderId="26" xfId="0" applyNumberFormat="1" applyFont="1" applyBorder="1"/>
    <xf numFmtId="1" fontId="3" fillId="2" borderId="220" xfId="5" applyNumberFormat="1" applyFont="1" applyBorder="1" applyProtection="1">
      <protection locked="0"/>
    </xf>
    <xf numFmtId="1" fontId="3" fillId="2" borderId="221" xfId="5" applyNumberFormat="1" applyFont="1" applyBorder="1" applyProtection="1">
      <protection locked="0"/>
    </xf>
    <xf numFmtId="1" fontId="3" fillId="2" borderId="222" xfId="5" applyNumberFormat="1" applyFont="1" applyBorder="1" applyProtection="1">
      <protection locked="0"/>
    </xf>
    <xf numFmtId="1" fontId="3" fillId="2" borderId="223" xfId="5" applyNumberFormat="1" applyFont="1" applyBorder="1" applyProtection="1">
      <protection locked="0"/>
    </xf>
    <xf numFmtId="1" fontId="3" fillId="2" borderId="224" xfId="5" applyNumberFormat="1" applyFont="1" applyBorder="1" applyProtection="1">
      <protection locked="0"/>
    </xf>
    <xf numFmtId="1" fontId="3" fillId="2" borderId="225" xfId="5" applyNumberFormat="1" applyFont="1" applyBorder="1" applyProtection="1">
      <protection locked="0"/>
    </xf>
    <xf numFmtId="1" fontId="3" fillId="2" borderId="226" xfId="5" applyNumberFormat="1" applyFont="1" applyBorder="1" applyProtection="1">
      <protection locked="0"/>
    </xf>
    <xf numFmtId="1" fontId="3" fillId="0" borderId="63" xfId="0" applyNumberFormat="1" applyFont="1" applyBorder="1"/>
    <xf numFmtId="1" fontId="3" fillId="2" borderId="227" xfId="5" applyNumberFormat="1" applyFont="1" applyBorder="1" applyProtection="1">
      <protection locked="0"/>
    </xf>
    <xf numFmtId="1" fontId="3" fillId="0" borderId="230" xfId="0" applyNumberFormat="1" applyFont="1" applyBorder="1" applyAlignment="1">
      <alignment horizontal="center" vertical="center" wrapText="1"/>
    </xf>
    <xf numFmtId="1" fontId="3" fillId="0" borderId="231" xfId="0" applyNumberFormat="1" applyFont="1" applyBorder="1" applyAlignment="1">
      <alignment horizontal="center" vertical="center" wrapText="1"/>
    </xf>
    <xf numFmtId="1" fontId="3" fillId="0" borderId="215" xfId="0" applyNumberFormat="1" applyFont="1" applyBorder="1"/>
    <xf numFmtId="1" fontId="3" fillId="0" borderId="232" xfId="0" applyNumberFormat="1" applyFont="1" applyBorder="1"/>
    <xf numFmtId="1" fontId="3" fillId="0" borderId="196" xfId="0" applyNumberFormat="1" applyFont="1" applyBorder="1"/>
    <xf numFmtId="1" fontId="3" fillId="4" borderId="198" xfId="0" applyNumberFormat="1" applyFont="1" applyFill="1" applyBorder="1" applyProtection="1">
      <protection locked="0"/>
    </xf>
    <xf numFmtId="1" fontId="3" fillId="4" borderId="196" xfId="0" applyNumberFormat="1" applyFont="1" applyFill="1" applyBorder="1" applyProtection="1">
      <protection locked="0"/>
    </xf>
    <xf numFmtId="1" fontId="3" fillId="4" borderId="232" xfId="0" applyNumberFormat="1" applyFont="1" applyFill="1" applyBorder="1" applyProtection="1">
      <protection locked="0"/>
    </xf>
    <xf numFmtId="1" fontId="3" fillId="4" borderId="27" xfId="0" applyNumberFormat="1" applyFont="1" applyFill="1" applyBorder="1" applyProtection="1">
      <protection locked="0"/>
    </xf>
    <xf numFmtId="1" fontId="3" fillId="4" borderId="76" xfId="0" applyNumberFormat="1" applyFont="1" applyFill="1" applyBorder="1" applyProtection="1">
      <protection locked="0"/>
    </xf>
    <xf numFmtId="1" fontId="3" fillId="4" borderId="233" xfId="0" applyNumberFormat="1" applyFont="1" applyFill="1" applyBorder="1" applyProtection="1">
      <protection locked="0"/>
    </xf>
    <xf numFmtId="1" fontId="3" fillId="0" borderId="61" xfId="0" applyNumberFormat="1" applyFont="1" applyBorder="1"/>
    <xf numFmtId="1" fontId="3" fillId="0" borderId="62" xfId="0" applyNumberFormat="1" applyFont="1" applyBorder="1"/>
    <xf numFmtId="1" fontId="3" fillId="4" borderId="86" xfId="0" applyNumberFormat="1" applyFont="1" applyFill="1" applyBorder="1" applyProtection="1">
      <protection locked="0"/>
    </xf>
    <xf numFmtId="1" fontId="3" fillId="0" borderId="47" xfId="0" applyNumberFormat="1" applyFont="1" applyBorder="1"/>
    <xf numFmtId="1" fontId="3" fillId="0" borderId="51" xfId="0" applyNumberFormat="1" applyFont="1" applyBorder="1"/>
    <xf numFmtId="1" fontId="3" fillId="0" borderId="48" xfId="0" applyNumberFormat="1" applyFont="1" applyBorder="1"/>
    <xf numFmtId="1" fontId="0" fillId="0" borderId="0" xfId="0" applyNumberFormat="1"/>
    <xf numFmtId="0" fontId="3" fillId="0" borderId="194" xfId="0" applyFont="1" applyBorder="1" applyAlignment="1">
      <alignment horizontal="center" vertical="center"/>
    </xf>
    <xf numFmtId="0" fontId="3" fillId="0" borderId="197" xfId="0" applyFont="1" applyBorder="1" applyAlignment="1">
      <alignment horizontal="center" vertical="center"/>
    </xf>
    <xf numFmtId="0" fontId="3" fillId="0" borderId="188" xfId="0" applyFont="1" applyBorder="1" applyAlignment="1">
      <alignment horizontal="center" vertical="center"/>
    </xf>
    <xf numFmtId="0" fontId="3" fillId="0" borderId="13" xfId="0" applyFont="1" applyBorder="1" applyAlignment="1">
      <alignment horizontal="left" wrapText="1"/>
    </xf>
    <xf numFmtId="1" fontId="3" fillId="0" borderId="194" xfId="0" applyNumberFormat="1" applyFont="1" applyBorder="1"/>
    <xf numFmtId="1" fontId="3" fillId="4" borderId="66" xfId="0" applyNumberFormat="1" applyFont="1" applyFill="1" applyBorder="1" applyProtection="1">
      <protection locked="0"/>
    </xf>
    <xf numFmtId="0" fontId="5" fillId="0" borderId="0" xfId="0" applyFont="1"/>
    <xf numFmtId="0" fontId="13" fillId="0" borderId="0" xfId="0" applyFont="1"/>
    <xf numFmtId="0" fontId="14" fillId="0" borderId="0" xfId="0" applyFont="1"/>
    <xf numFmtId="1" fontId="3" fillId="11" borderId="228" xfId="0" applyNumberFormat="1" applyFont="1" applyFill="1" applyBorder="1" applyAlignment="1">
      <alignment horizontal="center" vertical="center" wrapText="1"/>
    </xf>
    <xf numFmtId="1" fontId="3" fillId="11" borderId="229" xfId="0" applyNumberFormat="1" applyFont="1" applyFill="1" applyBorder="1" applyAlignment="1">
      <alignment horizontal="center" vertical="center" wrapText="1"/>
    </xf>
    <xf numFmtId="1" fontId="3" fillId="11" borderId="237" xfId="0" applyNumberFormat="1" applyFont="1" applyFill="1" applyBorder="1" applyAlignment="1">
      <alignment horizontal="center" vertical="center" wrapText="1"/>
    </xf>
    <xf numFmtId="1" fontId="3" fillId="11" borderId="194" xfId="0" applyNumberFormat="1" applyFont="1" applyFill="1" applyBorder="1" applyAlignment="1">
      <alignment horizontal="center" vertical="center" wrapText="1"/>
    </xf>
    <xf numFmtId="1" fontId="3" fillId="11" borderId="230" xfId="0" applyNumberFormat="1" applyFont="1" applyFill="1" applyBorder="1" applyAlignment="1">
      <alignment horizontal="center" vertical="center" wrapText="1"/>
    </xf>
    <xf numFmtId="1" fontId="3" fillId="11" borderId="193" xfId="0" applyNumberFormat="1" applyFont="1" applyFill="1" applyBorder="1" applyAlignment="1">
      <alignment horizontal="center" vertical="center" wrapText="1"/>
    </xf>
    <xf numFmtId="1" fontId="3" fillId="11" borderId="191" xfId="0" applyNumberFormat="1" applyFont="1" applyFill="1" applyBorder="1" applyAlignment="1">
      <alignment horizontal="center" vertical="center" wrapText="1"/>
    </xf>
    <xf numFmtId="1" fontId="3" fillId="11" borderId="13" xfId="0" applyNumberFormat="1" applyFont="1" applyFill="1" applyBorder="1" applyAlignment="1">
      <alignment horizontal="center" vertical="center" wrapText="1"/>
    </xf>
    <xf numFmtId="1" fontId="3" fillId="11" borderId="231" xfId="0" applyNumberFormat="1" applyFont="1" applyFill="1" applyBorder="1" applyAlignment="1">
      <alignment horizontal="center" vertical="center" wrapText="1"/>
    </xf>
    <xf numFmtId="1" fontId="3" fillId="0" borderId="238" xfId="0" applyNumberFormat="1" applyFont="1" applyBorder="1" applyAlignment="1">
      <alignment horizontal="left" vertical="center" wrapText="1"/>
    </xf>
    <xf numFmtId="1" fontId="3" fillId="11" borderId="215" xfId="0" applyNumberFormat="1" applyFont="1" applyFill="1" applyBorder="1" applyAlignment="1">
      <alignment horizontal="right" wrapText="1"/>
    </xf>
    <xf numFmtId="1" fontId="3" fillId="11" borderId="198" xfId="0" applyNumberFormat="1" applyFont="1" applyFill="1" applyBorder="1" applyAlignment="1">
      <alignment horizontal="right" wrapText="1"/>
    </xf>
    <xf numFmtId="1" fontId="3" fillId="0" borderId="216" xfId="0" applyNumberFormat="1" applyFont="1" applyBorder="1"/>
    <xf numFmtId="1" fontId="3" fillId="4" borderId="216" xfId="0" applyNumberFormat="1" applyFont="1" applyFill="1" applyBorder="1" applyProtection="1">
      <protection locked="0"/>
    </xf>
    <xf numFmtId="0" fontId="3" fillId="0" borderId="198" xfId="0" applyFont="1" applyBorder="1"/>
    <xf numFmtId="1" fontId="3" fillId="4" borderId="239" xfId="0" applyNumberFormat="1" applyFont="1" applyFill="1" applyBorder="1" applyProtection="1">
      <protection locked="0"/>
    </xf>
    <xf numFmtId="1" fontId="3" fillId="4" borderId="217" xfId="0" applyNumberFormat="1" applyFont="1" applyFill="1" applyBorder="1" applyProtection="1">
      <protection locked="0"/>
    </xf>
    <xf numFmtId="1" fontId="3" fillId="0" borderId="63" xfId="0" applyNumberFormat="1" applyFont="1" applyBorder="1" applyAlignment="1">
      <alignment horizontal="left" vertical="center" wrapText="1"/>
    </xf>
    <xf numFmtId="1" fontId="3" fillId="11" borderId="57" xfId="0" applyNumberFormat="1" applyFont="1" applyFill="1" applyBorder="1" applyAlignment="1">
      <alignment horizontal="right" wrapText="1"/>
    </xf>
    <xf numFmtId="1" fontId="3" fillId="11" borderId="61" xfId="0" applyNumberFormat="1" applyFont="1" applyFill="1" applyBorder="1" applyAlignment="1">
      <alignment horizontal="right" wrapText="1"/>
    </xf>
    <xf numFmtId="1" fontId="3" fillId="11" borderId="87" xfId="0" applyNumberFormat="1" applyFont="1" applyFill="1" applyBorder="1" applyAlignment="1">
      <alignment horizontal="right" wrapText="1"/>
    </xf>
    <xf numFmtId="1" fontId="3" fillId="11" borderId="60" xfId="0" applyNumberFormat="1" applyFont="1" applyFill="1" applyBorder="1" applyAlignment="1">
      <alignment horizontal="right" wrapText="1"/>
    </xf>
    <xf numFmtId="1" fontId="3" fillId="12" borderId="240" xfId="6" applyNumberFormat="1" applyFont="1" applyFill="1" applyBorder="1"/>
    <xf numFmtId="1" fontId="3" fillId="12" borderId="241" xfId="6" applyNumberFormat="1" applyFont="1" applyFill="1" applyBorder="1"/>
    <xf numFmtId="1" fontId="3" fillId="12" borderId="242" xfId="6" applyNumberFormat="1" applyFont="1" applyFill="1" applyBorder="1"/>
    <xf numFmtId="1" fontId="3" fillId="0" borderId="60" xfId="0" applyNumberFormat="1" applyFont="1" applyBorder="1"/>
    <xf numFmtId="1" fontId="3" fillId="11" borderId="232" xfId="0" applyNumberFormat="1" applyFont="1" applyFill="1" applyBorder="1" applyAlignment="1">
      <alignment horizontal="right" wrapText="1"/>
    </xf>
    <xf numFmtId="1" fontId="3" fillId="11" borderId="216" xfId="0" applyNumberFormat="1" applyFont="1" applyFill="1" applyBorder="1" applyAlignment="1">
      <alignment horizontal="right" wrapText="1"/>
    </xf>
    <xf numFmtId="1" fontId="3" fillId="0" borderId="30" xfId="0" applyNumberFormat="1" applyFont="1" applyBorder="1" applyAlignment="1">
      <alignment horizontal="left" vertical="center" wrapText="1"/>
    </xf>
    <xf numFmtId="1" fontId="3" fillId="11" borderId="45" xfId="0" applyNumberFormat="1" applyFont="1" applyFill="1" applyBorder="1" applyAlignment="1">
      <alignment horizontal="right" wrapText="1"/>
    </xf>
    <xf numFmtId="1" fontId="3" fillId="11" borderId="26" xfId="0" applyNumberFormat="1" applyFont="1" applyFill="1" applyBorder="1" applyAlignment="1">
      <alignment horizontal="right" wrapText="1"/>
    </xf>
    <xf numFmtId="1" fontId="3" fillId="11" borderId="25" xfId="0" applyNumberFormat="1" applyFont="1" applyFill="1" applyBorder="1" applyAlignment="1">
      <alignment horizontal="right" wrapText="1"/>
    </xf>
    <xf numFmtId="1" fontId="3" fillId="11" borderId="85" xfId="0" applyNumberFormat="1" applyFont="1" applyFill="1" applyBorder="1" applyAlignment="1">
      <alignment horizontal="right" wrapText="1"/>
    </xf>
    <xf numFmtId="1" fontId="3" fillId="0" borderId="25" xfId="0" applyNumberFormat="1" applyFont="1" applyBorder="1"/>
    <xf numFmtId="1" fontId="3" fillId="0" borderId="46" xfId="0" applyNumberFormat="1" applyFont="1" applyBorder="1"/>
    <xf numFmtId="1" fontId="3" fillId="0" borderId="85" xfId="0" applyNumberFormat="1" applyFont="1" applyBorder="1"/>
    <xf numFmtId="1" fontId="3" fillId="12" borderId="243" xfId="6" applyNumberFormat="1" applyFont="1" applyFill="1" applyBorder="1"/>
    <xf numFmtId="1" fontId="3" fillId="12" borderId="87" xfId="6" applyNumberFormat="1" applyFont="1" applyFill="1" applyBorder="1"/>
    <xf numFmtId="1" fontId="3" fillId="12" borderId="244" xfId="6" applyNumberFormat="1" applyFont="1" applyFill="1" applyBorder="1"/>
    <xf numFmtId="1" fontId="3" fillId="12" borderId="62" xfId="6" applyNumberFormat="1" applyFont="1" applyFill="1" applyBorder="1"/>
    <xf numFmtId="1" fontId="5" fillId="0" borderId="13" xfId="0" applyNumberFormat="1" applyFont="1" applyBorder="1" applyAlignment="1">
      <alignment horizontal="left"/>
    </xf>
    <xf numFmtId="0" fontId="15" fillId="0" borderId="0" xfId="0" applyFont="1"/>
    <xf numFmtId="1" fontId="3" fillId="0" borderId="186" xfId="0" applyNumberFormat="1" applyFont="1" applyBorder="1" applyAlignment="1">
      <alignment horizontal="center" vertical="center"/>
    </xf>
    <xf numFmtId="1" fontId="3" fillId="0" borderId="171" xfId="0" applyNumberFormat="1" applyFont="1" applyBorder="1" applyAlignment="1">
      <alignment horizontal="center" vertical="center" wrapText="1"/>
    </xf>
    <xf numFmtId="1" fontId="3" fillId="0" borderId="186" xfId="0" applyNumberFormat="1" applyFont="1" applyBorder="1" applyAlignment="1">
      <alignment horizontal="center" vertical="center" wrapText="1"/>
    </xf>
    <xf numFmtId="1" fontId="3" fillId="0" borderId="238" xfId="0" applyNumberFormat="1" applyFont="1" applyBorder="1" applyAlignment="1">
      <alignment vertical="center" wrapText="1"/>
    </xf>
    <xf numFmtId="1" fontId="3" fillId="3" borderId="215" xfId="0" applyNumberFormat="1" applyFont="1" applyFill="1" applyBorder="1" applyAlignment="1">
      <alignment horizontal="right"/>
    </xf>
    <xf numFmtId="1" fontId="3" fillId="0" borderId="37" xfId="0" applyNumberFormat="1" applyFont="1" applyBorder="1" applyAlignment="1">
      <alignment vertical="center" wrapText="1"/>
    </xf>
    <xf numFmtId="1" fontId="3" fillId="3" borderId="30" xfId="0" applyNumberFormat="1" applyFont="1" applyFill="1" applyBorder="1" applyAlignment="1">
      <alignment horizontal="right"/>
    </xf>
    <xf numFmtId="1" fontId="3" fillId="0" borderId="63" xfId="0" applyNumberFormat="1" applyFont="1" applyBorder="1" applyAlignment="1">
      <alignment vertical="center" wrapText="1"/>
    </xf>
    <xf numFmtId="1" fontId="3" fillId="0" borderId="190" xfId="0" applyNumberFormat="1" applyFont="1" applyBorder="1" applyAlignment="1">
      <alignment horizontal="center" vertical="center" wrapText="1"/>
    </xf>
    <xf numFmtId="1" fontId="3" fillId="0" borderId="246" xfId="0" applyNumberFormat="1" applyFont="1" applyBorder="1" applyAlignment="1">
      <alignment horizontal="center" vertical="center" wrapText="1"/>
    </xf>
    <xf numFmtId="1" fontId="3" fillId="0" borderId="196" xfId="0" applyNumberFormat="1" applyFont="1" applyBorder="1" applyAlignment="1">
      <alignment vertical="center"/>
    </xf>
    <xf numFmtId="1" fontId="3" fillId="0" borderId="217" xfId="0" applyNumberFormat="1" applyFont="1" applyBorder="1" applyAlignment="1">
      <alignment horizontal="right" vertical="center" wrapText="1"/>
    </xf>
    <xf numFmtId="1" fontId="3" fillId="4" borderId="195" xfId="0" applyNumberFormat="1" applyFont="1" applyFill="1" applyBorder="1" applyProtection="1">
      <protection locked="0"/>
    </xf>
    <xf numFmtId="1" fontId="3" fillId="0" borderId="40" xfId="0" applyNumberFormat="1" applyFont="1" applyBorder="1" applyAlignment="1">
      <alignment vertical="center" wrapText="1"/>
    </xf>
    <xf numFmtId="1" fontId="3" fillId="3" borderId="72" xfId="0" applyNumberFormat="1" applyFont="1" applyFill="1" applyBorder="1" applyAlignment="1">
      <alignment horizontal="right"/>
    </xf>
    <xf numFmtId="1" fontId="3" fillId="4" borderId="44" xfId="0" applyNumberFormat="1" applyFont="1" applyFill="1" applyBorder="1" applyProtection="1">
      <protection locked="0"/>
    </xf>
    <xf numFmtId="1" fontId="3" fillId="0" borderId="40" xfId="0" applyNumberFormat="1" applyFont="1" applyBorder="1" applyAlignment="1">
      <alignment vertical="center"/>
    </xf>
    <xf numFmtId="1" fontId="3" fillId="3" borderId="110" xfId="0" applyNumberFormat="1" applyFont="1" applyFill="1" applyBorder="1" applyAlignment="1">
      <alignment horizontal="right"/>
    </xf>
    <xf numFmtId="1" fontId="3" fillId="4" borderId="73" xfId="0" applyNumberFormat="1" applyFont="1" applyFill="1" applyBorder="1" applyProtection="1">
      <protection locked="0"/>
    </xf>
    <xf numFmtId="1" fontId="3" fillId="3" borderId="13" xfId="0" applyNumberFormat="1" applyFont="1" applyFill="1" applyBorder="1" applyAlignment="1">
      <alignment horizontal="right"/>
    </xf>
    <xf numFmtId="1" fontId="3" fillId="4" borderId="23" xfId="0" applyNumberFormat="1" applyFont="1" applyFill="1" applyBorder="1" applyProtection="1">
      <protection locked="0"/>
    </xf>
    <xf numFmtId="1" fontId="3" fillId="4" borderId="152" xfId="0" applyNumberFormat="1" applyFont="1" applyFill="1" applyBorder="1" applyProtection="1">
      <protection locked="0"/>
    </xf>
    <xf numFmtId="1" fontId="3" fillId="4" borderId="151" xfId="0" applyNumberFormat="1" applyFont="1" applyFill="1" applyBorder="1" applyProtection="1">
      <protection locked="0"/>
    </xf>
    <xf numFmtId="1" fontId="3" fillId="4" borderId="134" xfId="0" applyNumberFormat="1" applyFont="1" applyFill="1" applyBorder="1" applyProtection="1">
      <protection locked="0"/>
    </xf>
    <xf numFmtId="1" fontId="3" fillId="0" borderId="25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vertical="center" wrapText="1"/>
    </xf>
    <xf numFmtId="1" fontId="3" fillId="3" borderId="45" xfId="0" applyNumberFormat="1" applyFont="1" applyFill="1" applyBorder="1" applyAlignment="1">
      <alignment horizontal="right"/>
    </xf>
    <xf numFmtId="1" fontId="5" fillId="0" borderId="0" xfId="0" applyNumberFormat="1" applyFont="1" applyAlignment="1">
      <alignment horizontal="left"/>
    </xf>
    <xf numFmtId="1" fontId="3" fillId="0" borderId="215" xfId="0" applyNumberFormat="1" applyFont="1" applyBorder="1" applyAlignment="1">
      <alignment vertical="center" wrapText="1"/>
    </xf>
    <xf numFmtId="1" fontId="3" fillId="3" borderId="114" xfId="0" applyNumberFormat="1" applyFont="1" applyFill="1" applyBorder="1" applyAlignment="1">
      <alignment horizontal="right"/>
    </xf>
    <xf numFmtId="1" fontId="3" fillId="0" borderId="134" xfId="0" applyNumberFormat="1" applyFont="1" applyBorder="1" applyAlignment="1">
      <alignment vertical="center" wrapText="1"/>
    </xf>
    <xf numFmtId="0" fontId="0" fillId="0" borderId="13" xfId="0" applyBorder="1"/>
    <xf numFmtId="1" fontId="5" fillId="0" borderId="248" xfId="0" applyNumberFormat="1" applyFont="1" applyBorder="1" applyAlignment="1">
      <alignment horizontal="left"/>
    </xf>
    <xf numFmtId="0" fontId="15" fillId="0" borderId="248" xfId="0" applyFont="1" applyBorder="1"/>
    <xf numFmtId="0" fontId="0" fillId="0" borderId="81" xfId="0" applyBorder="1"/>
    <xf numFmtId="1" fontId="3" fillId="0" borderId="132" xfId="0" applyNumberFormat="1" applyFont="1" applyBorder="1" applyAlignment="1">
      <alignment horizontal="center" vertical="center" wrapText="1"/>
    </xf>
    <xf numFmtId="1" fontId="3" fillId="3" borderId="196" xfId="0" applyNumberFormat="1" applyFont="1" applyFill="1" applyBorder="1" applyAlignment="1">
      <alignment horizontal="right"/>
    </xf>
    <xf numFmtId="1" fontId="3" fillId="0" borderId="49" xfId="0" applyNumberFormat="1" applyFont="1" applyBorder="1" applyAlignment="1">
      <alignment vertical="center" wrapText="1"/>
    </xf>
    <xf numFmtId="1" fontId="3" fillId="0" borderId="62" xfId="0" applyNumberFormat="1" applyFont="1" applyBorder="1" applyAlignment="1">
      <alignment horizontal="right" vertical="center" wrapText="1"/>
    </xf>
    <xf numFmtId="1" fontId="3" fillId="4" borderId="84" xfId="0" applyNumberFormat="1" applyFont="1" applyFill="1" applyBorder="1" applyProtection="1">
      <protection locked="0"/>
    </xf>
    <xf numFmtId="1" fontId="0" fillId="13" borderId="0" xfId="0" applyNumberFormat="1" applyFill="1"/>
    <xf numFmtId="0" fontId="0" fillId="13" borderId="0" xfId="0" applyFill="1"/>
    <xf numFmtId="1" fontId="3" fillId="10" borderId="251" xfId="1" applyNumberFormat="1" applyFont="1" applyBorder="1" applyAlignment="1" applyProtection="1">
      <alignment horizontal="right"/>
      <protection locked="0"/>
    </xf>
    <xf numFmtId="1" fontId="3" fillId="10" borderId="252" xfId="1" applyNumberFormat="1" applyFont="1" applyBorder="1" applyAlignment="1" applyProtection="1">
      <alignment horizontal="right"/>
      <protection locked="0"/>
    </xf>
    <xf numFmtId="1" fontId="3" fillId="0" borderId="255" xfId="0" applyNumberFormat="1" applyFont="1" applyBorder="1" applyAlignment="1">
      <alignment horizontal="center" vertical="center" wrapText="1"/>
    </xf>
    <xf numFmtId="1" fontId="3" fillId="10" borderId="216" xfId="1" applyNumberFormat="1" applyFont="1" applyBorder="1" applyAlignment="1" applyProtection="1">
      <alignment horizontal="right"/>
      <protection locked="0"/>
    </xf>
    <xf numFmtId="1" fontId="3" fillId="10" borderId="256" xfId="1" applyNumberFormat="1" applyFont="1" applyBorder="1" applyAlignment="1" applyProtection="1">
      <alignment horizontal="right"/>
      <protection locked="0"/>
    </xf>
    <xf numFmtId="1" fontId="3" fillId="8" borderId="257" xfId="0" applyNumberFormat="1" applyFont="1" applyFill="1" applyBorder="1"/>
    <xf numFmtId="1" fontId="3" fillId="4" borderId="239" xfId="4" applyNumberFormat="1" applyFont="1" applyFill="1" applyBorder="1" applyProtection="1">
      <protection locked="0"/>
    </xf>
    <xf numFmtId="1" fontId="3" fillId="4" borderId="216" xfId="4" applyNumberFormat="1" applyFont="1" applyFill="1" applyBorder="1" applyProtection="1">
      <protection locked="0"/>
    </xf>
    <xf numFmtId="1" fontId="3" fillId="4" borderId="195" xfId="4" applyNumberFormat="1" applyFont="1" applyFill="1" applyBorder="1" applyProtection="1">
      <protection locked="0"/>
    </xf>
    <xf numFmtId="1" fontId="4" fillId="0" borderId="253" xfId="0" applyNumberFormat="1" applyFont="1" applyBorder="1"/>
    <xf numFmtId="1" fontId="3" fillId="4" borderId="271" xfId="0" applyNumberFormat="1" applyFont="1" applyFill="1" applyBorder="1" applyAlignment="1" applyProtection="1">
      <alignment wrapText="1"/>
      <protection locked="0"/>
    </xf>
    <xf numFmtId="1" fontId="3" fillId="4" borderId="272" xfId="0" applyNumberFormat="1" applyFont="1" applyFill="1" applyBorder="1" applyAlignment="1" applyProtection="1">
      <alignment wrapText="1"/>
      <protection locked="0"/>
    </xf>
    <xf numFmtId="1" fontId="3" fillId="4" borderId="273" xfId="0" applyNumberFormat="1" applyFont="1" applyFill="1" applyBorder="1" applyProtection="1">
      <protection locked="0"/>
    </xf>
    <xf numFmtId="1" fontId="6" fillId="0" borderId="278" xfId="0" applyNumberFormat="1" applyFont="1" applyBorder="1"/>
    <xf numFmtId="1" fontId="6" fillId="0" borderId="279" xfId="0" applyNumberFormat="1" applyFont="1" applyBorder="1"/>
    <xf numFmtId="1" fontId="6" fillId="0" borderId="280" xfId="0" applyNumberFormat="1" applyFont="1" applyBorder="1"/>
    <xf numFmtId="1" fontId="3" fillId="0" borderId="292" xfId="0" applyNumberFormat="1" applyFont="1" applyBorder="1" applyAlignment="1">
      <alignment horizontal="left" wrapText="1"/>
    </xf>
    <xf numFmtId="1" fontId="3" fillId="0" borderId="293" xfId="0" applyNumberFormat="1" applyFont="1" applyBorder="1"/>
    <xf numFmtId="1" fontId="3" fillId="8" borderId="293" xfId="4" applyNumberFormat="1" applyFont="1" applyFill="1" applyBorder="1" applyProtection="1"/>
    <xf numFmtId="1" fontId="3" fillId="8" borderId="294" xfId="4" applyNumberFormat="1" applyFont="1" applyFill="1" applyBorder="1" applyProtection="1"/>
    <xf numFmtId="1" fontId="3" fillId="2" borderId="295" xfId="5" applyNumberFormat="1" applyFont="1" applyBorder="1" applyProtection="1">
      <protection locked="0"/>
    </xf>
    <xf numFmtId="1" fontId="3" fillId="2" borderId="296" xfId="5" applyNumberFormat="1" applyFont="1" applyBorder="1" applyProtection="1">
      <protection locked="0"/>
    </xf>
    <xf numFmtId="1" fontId="3" fillId="0" borderId="292" xfId="0" applyNumberFormat="1" applyFont="1" applyBorder="1"/>
    <xf numFmtId="1" fontId="3" fillId="0" borderId="297" xfId="0" applyNumberFormat="1" applyFont="1" applyBorder="1"/>
    <xf numFmtId="1" fontId="3" fillId="4" borderId="293" xfId="0" applyNumberFormat="1" applyFont="1" applyFill="1" applyBorder="1" applyProtection="1">
      <protection locked="0"/>
    </xf>
    <xf numFmtId="1" fontId="3" fillId="4" borderId="298" xfId="0" applyNumberFormat="1" applyFont="1" applyFill="1" applyBorder="1" applyProtection="1">
      <protection locked="0"/>
    </xf>
    <xf numFmtId="1" fontId="3" fillId="4" borderId="297" xfId="0" applyNumberFormat="1" applyFont="1" applyFill="1" applyBorder="1" applyProtection="1">
      <protection locked="0"/>
    </xf>
    <xf numFmtId="0" fontId="3" fillId="0" borderId="289" xfId="0" applyFont="1" applyBorder="1" applyAlignment="1">
      <alignment horizontal="left" wrapText="1"/>
    </xf>
    <xf numFmtId="1" fontId="3" fillId="11" borderId="289" xfId="0" applyNumberFormat="1" applyFont="1" applyFill="1" applyBorder="1" applyAlignment="1">
      <alignment horizontal="center" vertical="center" wrapText="1"/>
    </xf>
    <xf numFmtId="1" fontId="3" fillId="0" borderId="299" xfId="0" applyNumberFormat="1" applyFont="1" applyBorder="1" applyAlignment="1">
      <alignment horizontal="left" vertical="center" wrapText="1"/>
    </xf>
    <xf numFmtId="1" fontId="3" fillId="11" borderId="292" xfId="0" applyNumberFormat="1" applyFont="1" applyFill="1" applyBorder="1" applyAlignment="1">
      <alignment horizontal="right" wrapText="1"/>
    </xf>
    <xf numFmtId="1" fontId="3" fillId="11" borderId="293" xfId="0" applyNumberFormat="1" applyFont="1" applyFill="1" applyBorder="1" applyAlignment="1">
      <alignment horizontal="right" wrapText="1"/>
    </xf>
    <xf numFmtId="1" fontId="3" fillId="0" borderId="294" xfId="0" applyNumberFormat="1" applyFont="1" applyBorder="1"/>
    <xf numFmtId="1" fontId="3" fillId="4" borderId="294" xfId="0" applyNumberFormat="1" applyFont="1" applyFill="1" applyBorder="1" applyProtection="1">
      <protection locked="0"/>
    </xf>
    <xf numFmtId="0" fontId="3" fillId="0" borderId="293" xfId="0" applyFont="1" applyBorder="1"/>
    <xf numFmtId="1" fontId="3" fillId="4" borderId="300" xfId="0" applyNumberFormat="1" applyFont="1" applyFill="1" applyBorder="1" applyProtection="1">
      <protection locked="0"/>
    </xf>
    <xf numFmtId="1" fontId="3" fillId="11" borderId="297" xfId="0" applyNumberFormat="1" applyFont="1" applyFill="1" applyBorder="1" applyAlignment="1">
      <alignment horizontal="right" wrapText="1"/>
    </xf>
    <xf numFmtId="1" fontId="3" fillId="11" borderId="294" xfId="0" applyNumberFormat="1" applyFont="1" applyFill="1" applyBorder="1" applyAlignment="1">
      <alignment horizontal="right" wrapText="1"/>
    </xf>
    <xf numFmtId="1" fontId="5" fillId="0" borderId="289" xfId="0" applyNumberFormat="1" applyFont="1" applyBorder="1" applyAlignment="1">
      <alignment horizontal="left"/>
    </xf>
    <xf numFmtId="1" fontId="3" fillId="0" borderId="299" xfId="0" applyNumberFormat="1" applyFont="1" applyBorder="1" applyAlignment="1">
      <alignment vertical="center" wrapText="1"/>
    </xf>
    <xf numFmtId="1" fontId="3" fillId="3" borderId="292" xfId="0" applyNumberFormat="1" applyFont="1" applyFill="1" applyBorder="1" applyAlignment="1">
      <alignment horizontal="right"/>
    </xf>
    <xf numFmtId="1" fontId="3" fillId="3" borderId="289" xfId="0" applyNumberFormat="1" applyFont="1" applyFill="1" applyBorder="1" applyAlignment="1">
      <alignment horizontal="right"/>
    </xf>
    <xf numFmtId="1" fontId="3" fillId="0" borderId="292" xfId="0" applyNumberFormat="1" applyFont="1" applyBorder="1" applyAlignment="1">
      <alignment vertical="center" wrapText="1"/>
    </xf>
    <xf numFmtId="0" fontId="0" fillId="0" borderId="289" xfId="0" applyBorder="1"/>
    <xf numFmtId="1" fontId="3" fillId="0" borderId="297" xfId="0" applyNumberFormat="1" applyFont="1" applyBorder="1" applyAlignment="1">
      <alignment horizontal="right"/>
    </xf>
    <xf numFmtId="1" fontId="3" fillId="4" borderId="302" xfId="0" applyNumberFormat="1" applyFont="1" applyFill="1" applyBorder="1" applyAlignment="1" applyProtection="1">
      <alignment wrapText="1"/>
      <protection locked="0"/>
    </xf>
    <xf numFmtId="1" fontId="3" fillId="0" borderId="268" xfId="0" applyNumberFormat="1" applyFont="1" applyBorder="1" applyAlignment="1">
      <alignment horizontal="center" vertical="center" wrapText="1"/>
    </xf>
    <xf numFmtId="1" fontId="3" fillId="0" borderId="293" xfId="0" applyNumberFormat="1" applyFont="1" applyBorder="1" applyAlignment="1">
      <alignment horizontal="right"/>
    </xf>
    <xf numFmtId="1" fontId="3" fillId="4" borderId="301" xfId="0" applyNumberFormat="1" applyFont="1" applyFill="1" applyBorder="1" applyProtection="1">
      <protection locked="0"/>
    </xf>
    <xf numFmtId="0" fontId="3" fillId="0" borderId="297" xfId="0" applyFont="1" applyBorder="1"/>
    <xf numFmtId="0" fontId="3" fillId="9" borderId="293" xfId="0" applyFont="1" applyFill="1" applyBorder="1" applyProtection="1">
      <protection locked="0"/>
    </xf>
    <xf numFmtId="1" fontId="5" fillId="0" borderId="303" xfId="0" applyNumberFormat="1" applyFont="1" applyBorder="1"/>
    <xf numFmtId="1" fontId="3" fillId="4" borderId="292" xfId="0" applyNumberFormat="1" applyFont="1" applyFill="1" applyBorder="1" applyAlignment="1" applyProtection="1">
      <alignment wrapText="1"/>
      <protection locked="0"/>
    </xf>
    <xf numFmtId="1" fontId="3" fillId="0" borderId="292" xfId="0" applyNumberFormat="1" applyFont="1" applyBorder="1" applyAlignment="1">
      <alignment horizontal="center" vertical="center" wrapText="1"/>
    </xf>
    <xf numFmtId="1" fontId="3" fillId="0" borderId="293" xfId="0" applyNumberFormat="1" applyFont="1" applyBorder="1" applyAlignment="1">
      <alignment vertical="center" wrapText="1"/>
    </xf>
    <xf numFmtId="1" fontId="3" fillId="0" borderId="297" xfId="0" applyNumberFormat="1" applyFont="1" applyBorder="1" applyAlignment="1">
      <alignment vertical="center" wrapText="1"/>
    </xf>
    <xf numFmtId="1" fontId="3" fillId="10" borderId="293" xfId="1" applyNumberFormat="1" applyFont="1" applyBorder="1" applyAlignment="1" applyProtection="1">
      <alignment horizontal="right"/>
      <protection locked="0"/>
    </xf>
    <xf numFmtId="1" fontId="3" fillId="10" borderId="294" xfId="1" applyNumberFormat="1" applyFont="1" applyBorder="1" applyAlignment="1" applyProtection="1">
      <alignment horizontal="right"/>
      <protection locked="0"/>
    </xf>
    <xf numFmtId="1" fontId="3" fillId="10" borderId="297" xfId="1" applyNumberFormat="1" applyFont="1" applyBorder="1" applyAlignment="1" applyProtection="1">
      <alignment horizontal="right"/>
      <protection locked="0"/>
    </xf>
    <xf numFmtId="1" fontId="3" fillId="10" borderId="305" xfId="1" applyNumberFormat="1" applyFont="1" applyBorder="1" applyAlignment="1" applyProtection="1">
      <alignment horizontal="right"/>
      <protection locked="0"/>
    </xf>
    <xf numFmtId="1" fontId="3" fillId="4" borderId="306" xfId="0" applyNumberFormat="1" applyFont="1" applyFill="1" applyBorder="1" applyAlignment="1" applyProtection="1">
      <alignment horizontal="right"/>
      <protection locked="0"/>
    </xf>
    <xf numFmtId="1" fontId="3" fillId="0" borderId="292" xfId="0" applyNumberFormat="1" applyFont="1" applyBorder="1" applyAlignment="1">
      <alignment horizontal="left" vertical="center"/>
    </xf>
    <xf numFmtId="1" fontId="3" fillId="8" borderId="292" xfId="0" applyNumberFormat="1" applyFont="1" applyFill="1" applyBorder="1" applyAlignment="1">
      <alignment horizontal="right" vertical="center" wrapText="1"/>
    </xf>
    <xf numFmtId="1" fontId="3" fillId="4" borderId="292" xfId="0" applyNumberFormat="1" applyFont="1" applyFill="1" applyBorder="1" applyProtection="1">
      <protection locked="0"/>
    </xf>
    <xf numFmtId="1" fontId="3" fillId="8" borderId="308" xfId="0" applyNumberFormat="1" applyFont="1" applyFill="1" applyBorder="1"/>
    <xf numFmtId="1" fontId="3" fillId="0" borderId="292" xfId="0" applyNumberFormat="1" applyFont="1" applyBorder="1" applyAlignment="1">
      <alignment horizontal="left" vertical="center" wrapText="1"/>
    </xf>
    <xf numFmtId="1" fontId="3" fillId="8" borderId="292" xfId="0" applyNumberFormat="1" applyFont="1" applyFill="1" applyBorder="1" applyAlignment="1">
      <alignment horizontal="right"/>
    </xf>
    <xf numFmtId="1" fontId="3" fillId="4" borderId="306" xfId="0" applyNumberFormat="1" applyFont="1" applyFill="1" applyBorder="1" applyProtection="1">
      <protection locked="0"/>
    </xf>
    <xf numFmtId="1" fontId="3" fillId="0" borderId="292" xfId="0" applyNumberFormat="1" applyFont="1" applyBorder="1" applyAlignment="1">
      <alignment horizontal="right" vertical="center" wrapText="1"/>
    </xf>
    <xf numFmtId="1" fontId="3" fillId="0" borderId="299" xfId="2" applyNumberFormat="1" applyFont="1" applyBorder="1" applyAlignment="1">
      <alignment vertical="center" wrapText="1"/>
    </xf>
    <xf numFmtId="1" fontId="3" fillId="4" borderId="293" xfId="4" applyNumberFormat="1" applyFont="1" applyFill="1" applyBorder="1" applyProtection="1">
      <protection locked="0"/>
    </xf>
    <xf numFmtId="1" fontId="3" fillId="4" borderId="300" xfId="4" applyNumberFormat="1" applyFont="1" applyFill="1" applyBorder="1" applyProtection="1">
      <protection locked="0"/>
    </xf>
    <xf numFmtId="1" fontId="3" fillId="4" borderId="302" xfId="4" applyNumberFormat="1" applyFont="1" applyFill="1" applyBorder="1" applyProtection="1">
      <protection locked="0"/>
    </xf>
    <xf numFmtId="1" fontId="3" fillId="4" borderId="298" xfId="4" applyNumberFormat="1" applyFont="1" applyFill="1" applyBorder="1" applyProtection="1">
      <protection locked="0"/>
    </xf>
    <xf numFmtId="1" fontId="3" fillId="4" borderId="297" xfId="4" applyNumberFormat="1" applyFont="1" applyFill="1" applyBorder="1" applyProtection="1">
      <protection locked="0"/>
    </xf>
    <xf numFmtId="1" fontId="3" fillId="4" borderId="294" xfId="4" applyNumberFormat="1" applyFont="1" applyFill="1" applyBorder="1" applyProtection="1">
      <protection locked="0"/>
    </xf>
    <xf numFmtId="1" fontId="3" fillId="4" borderId="292" xfId="4" applyNumberFormat="1" applyFont="1" applyFill="1" applyBorder="1" applyProtection="1">
      <protection locked="0"/>
    </xf>
    <xf numFmtId="1" fontId="3" fillId="4" borderId="311" xfId="0" applyNumberFormat="1" applyFont="1" applyFill="1" applyBorder="1" applyAlignment="1" applyProtection="1">
      <alignment wrapText="1"/>
      <protection locked="0"/>
    </xf>
    <xf numFmtId="1" fontId="3" fillId="4" borderId="312" xfId="0" applyNumberFormat="1" applyFont="1" applyFill="1" applyBorder="1" applyAlignment="1" applyProtection="1">
      <alignment wrapText="1"/>
      <protection locked="0"/>
    </xf>
    <xf numFmtId="1" fontId="3" fillId="0" borderId="315" xfId="0" applyNumberFormat="1" applyFont="1" applyBorder="1" applyAlignment="1">
      <alignment horizontal="left" wrapText="1"/>
    </xf>
    <xf numFmtId="1" fontId="3" fillId="2" borderId="318" xfId="5" applyNumberFormat="1" applyFont="1" applyBorder="1" applyProtection="1">
      <protection locked="0"/>
    </xf>
    <xf numFmtId="1" fontId="3" fillId="2" borderId="319" xfId="5" applyNumberFormat="1" applyFont="1" applyBorder="1" applyProtection="1">
      <protection locked="0"/>
    </xf>
    <xf numFmtId="1" fontId="3" fillId="2" borderId="320" xfId="5" applyNumberFormat="1" applyFont="1" applyBorder="1" applyProtection="1">
      <protection locked="0"/>
    </xf>
    <xf numFmtId="1" fontId="3" fillId="2" borderId="321" xfId="5" applyNumberFormat="1" applyFont="1" applyBorder="1" applyProtection="1">
      <protection locked="0"/>
    </xf>
    <xf numFmtId="1" fontId="3" fillId="4" borderId="317" xfId="0" applyNumberFormat="1" applyFont="1" applyFill="1" applyBorder="1" applyProtection="1">
      <protection locked="0"/>
    </xf>
    <xf numFmtId="1" fontId="3" fillId="0" borderId="306" xfId="0" applyNumberFormat="1" applyFont="1" applyBorder="1" applyAlignment="1">
      <alignment vertical="center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306" xfId="0" applyNumberFormat="1" applyFont="1" applyBorder="1" applyAlignment="1">
      <alignment horizontal="center" vertical="center" wrapText="1"/>
    </xf>
    <xf numFmtId="1" fontId="3" fillId="0" borderId="337" xfId="0" applyNumberFormat="1" applyFont="1" applyBorder="1" applyAlignment="1">
      <alignment horizontal="center" vertical="center" wrapText="1"/>
    </xf>
    <xf numFmtId="1" fontId="3" fillId="0" borderId="330" xfId="0" applyNumberFormat="1" applyFont="1" applyBorder="1" applyAlignment="1">
      <alignment horizontal="center" vertical="center" wrapText="1"/>
    </xf>
    <xf numFmtId="1" fontId="3" fillId="0" borderId="336" xfId="0" applyNumberFormat="1" applyFont="1" applyBorder="1" applyAlignment="1">
      <alignment horizontal="center" vertical="center" wrapText="1"/>
    </xf>
    <xf numFmtId="1" fontId="3" fillId="0" borderId="337" xfId="0" applyNumberFormat="1" applyFont="1" applyBorder="1" applyAlignment="1">
      <alignment horizontal="center" vertical="center"/>
    </xf>
    <xf numFmtId="1" fontId="3" fillId="0" borderId="336" xfId="0" applyNumberFormat="1" applyFont="1" applyBorder="1" applyAlignment="1">
      <alignment horizontal="center" vertical="center"/>
    </xf>
    <xf numFmtId="1" fontId="3" fillId="0" borderId="324" xfId="0" applyNumberFormat="1" applyFont="1" applyBorder="1" applyAlignment="1">
      <alignment horizontal="center" vertical="center"/>
    </xf>
    <xf numFmtId="1" fontId="3" fillId="0" borderId="327" xfId="0" applyNumberFormat="1" applyFont="1" applyBorder="1" applyAlignment="1">
      <alignment horizontal="center" vertical="center"/>
    </xf>
    <xf numFmtId="1" fontId="3" fillId="0" borderId="337" xfId="0" applyNumberFormat="1" applyFont="1" applyBorder="1" applyAlignment="1">
      <alignment horizontal="right"/>
    </xf>
    <xf numFmtId="1" fontId="3" fillId="0" borderId="330" xfId="0" applyNumberFormat="1" applyFont="1" applyBorder="1" applyAlignment="1">
      <alignment horizontal="right"/>
    </xf>
    <xf numFmtId="1" fontId="3" fillId="0" borderId="337" xfId="0" applyNumberFormat="1" applyFont="1" applyBorder="1" applyAlignment="1">
      <alignment horizontal="right" vertical="center"/>
    </xf>
    <xf numFmtId="1" fontId="3" fillId="0" borderId="338" xfId="0" applyNumberFormat="1" applyFont="1" applyBorder="1" applyAlignment="1">
      <alignment horizontal="right" vertical="center"/>
    </xf>
    <xf numFmtId="1" fontId="3" fillId="0" borderId="336" xfId="0" applyNumberFormat="1" applyFont="1" applyBorder="1" applyAlignment="1">
      <alignment horizontal="right" vertical="center"/>
    </xf>
    <xf numFmtId="1" fontId="3" fillId="3" borderId="312" xfId="0" applyNumberFormat="1" applyFont="1" applyFill="1" applyBorder="1" applyAlignment="1">
      <alignment horizontal="right"/>
    </xf>
    <xf numFmtId="1" fontId="3" fillId="4" borderId="312" xfId="0" applyNumberFormat="1" applyFont="1" applyFill="1" applyBorder="1" applyProtection="1">
      <protection locked="0"/>
    </xf>
    <xf numFmtId="1" fontId="3" fillId="0" borderId="339" xfId="0" applyNumberFormat="1" applyFont="1" applyBorder="1" applyAlignment="1">
      <alignment horizontal="right" wrapText="1"/>
    </xf>
    <xf numFmtId="1" fontId="3" fillId="3" borderId="335" xfId="0" applyNumberFormat="1" applyFont="1" applyFill="1" applyBorder="1" applyAlignment="1">
      <alignment horizontal="right"/>
    </xf>
    <xf numFmtId="1" fontId="6" fillId="0" borderId="333" xfId="0" applyNumberFormat="1" applyFont="1" applyBorder="1"/>
    <xf numFmtId="1" fontId="6" fillId="0" borderId="340" xfId="0" applyNumberFormat="1" applyFont="1" applyBorder="1"/>
    <xf numFmtId="1" fontId="3" fillId="0" borderId="333" xfId="0" applyNumberFormat="1" applyFont="1" applyBorder="1"/>
    <xf numFmtId="1" fontId="3" fillId="0" borderId="335" xfId="0" applyNumberFormat="1" applyFont="1" applyBorder="1" applyAlignment="1">
      <alignment horizontal="center" vertical="center" wrapText="1"/>
    </xf>
    <xf numFmtId="1" fontId="3" fillId="0" borderId="314" xfId="0" applyNumberFormat="1" applyFont="1" applyBorder="1" applyAlignment="1">
      <alignment horizontal="center" vertical="center" wrapText="1"/>
    </xf>
    <xf numFmtId="1" fontId="3" fillId="0" borderId="309" xfId="0" applyNumberFormat="1" applyFont="1" applyBorder="1" applyAlignment="1">
      <alignment horizontal="center" vertical="center" wrapText="1"/>
    </xf>
    <xf numFmtId="1" fontId="3" fillId="0" borderId="335" xfId="0" applyNumberFormat="1" applyFont="1" applyBorder="1" applyAlignment="1">
      <alignment horizontal="left"/>
    </xf>
    <xf numFmtId="1" fontId="3" fillId="0" borderId="339" xfId="0" applyNumberFormat="1" applyFont="1" applyBorder="1" applyAlignment="1">
      <alignment horizontal="right"/>
    </xf>
    <xf numFmtId="1" fontId="3" fillId="4" borderId="335" xfId="0" applyNumberFormat="1" applyFont="1" applyFill="1" applyBorder="1" applyProtection="1">
      <protection locked="0"/>
    </xf>
    <xf numFmtId="1" fontId="3" fillId="4" borderId="341" xfId="0" applyNumberFormat="1" applyFont="1" applyFill="1" applyBorder="1" applyProtection="1">
      <protection locked="0"/>
    </xf>
    <xf numFmtId="1" fontId="3" fillId="4" borderId="335" xfId="0" applyNumberFormat="1" applyFont="1" applyFill="1" applyBorder="1" applyAlignment="1" applyProtection="1">
      <alignment wrapText="1"/>
      <protection locked="0"/>
    </xf>
    <xf numFmtId="0" fontId="3" fillId="0" borderId="337" xfId="0" applyFont="1" applyBorder="1" applyAlignment="1">
      <alignment horizontal="center" wrapText="1"/>
    </xf>
    <xf numFmtId="0" fontId="3" fillId="0" borderId="336" xfId="0" applyFont="1" applyBorder="1" applyAlignment="1">
      <alignment horizontal="center" wrapText="1"/>
    </xf>
    <xf numFmtId="0" fontId="3" fillId="0" borderId="324" xfId="0" applyFont="1" applyBorder="1" applyAlignment="1">
      <alignment horizontal="center" wrapText="1"/>
    </xf>
    <xf numFmtId="0" fontId="3" fillId="0" borderId="312" xfId="0" applyFont="1" applyBorder="1"/>
    <xf numFmtId="0" fontId="7" fillId="0" borderId="339" xfId="0" applyFont="1" applyBorder="1"/>
    <xf numFmtId="0" fontId="3" fillId="0" borderId="335" xfId="0" applyFont="1" applyBorder="1"/>
    <xf numFmtId="1" fontId="6" fillId="0" borderId="303" xfId="0" applyNumberFormat="1" applyFont="1" applyBorder="1"/>
    <xf numFmtId="1" fontId="6" fillId="0" borderId="342" xfId="0" applyNumberFormat="1" applyFont="1" applyBorder="1"/>
    <xf numFmtId="1" fontId="6" fillId="0" borderId="343" xfId="0" applyNumberFormat="1" applyFont="1" applyBorder="1"/>
    <xf numFmtId="1" fontId="6" fillId="0" borderId="344" xfId="0" applyNumberFormat="1" applyFont="1" applyBorder="1"/>
    <xf numFmtId="1" fontId="1" fillId="0" borderId="332" xfId="0" applyNumberFormat="1" applyFont="1" applyBorder="1" applyAlignment="1">
      <alignment horizontal="left" vertical="center"/>
    </xf>
    <xf numFmtId="1" fontId="3" fillId="0" borderId="336" xfId="0" applyNumberFormat="1" applyFont="1" applyBorder="1" applyAlignment="1">
      <alignment horizontal="right"/>
    </xf>
    <xf numFmtId="1" fontId="3" fillId="0" borderId="327" xfId="0" applyNumberFormat="1" applyFont="1" applyBorder="1"/>
    <xf numFmtId="1" fontId="3" fillId="0" borderId="336" xfId="0" applyNumberFormat="1" applyFont="1" applyBorder="1"/>
    <xf numFmtId="1" fontId="3" fillId="0" borderId="328" xfId="0" applyNumberFormat="1" applyFont="1" applyBorder="1"/>
    <xf numFmtId="1" fontId="3" fillId="0" borderId="325" xfId="0" applyNumberFormat="1" applyFont="1" applyBorder="1"/>
    <xf numFmtId="1" fontId="3" fillId="10" borderId="345" xfId="1" applyNumberFormat="1" applyFont="1" applyBorder="1" applyAlignment="1" applyProtection="1">
      <alignment horizontal="right"/>
      <protection locked="0"/>
    </xf>
    <xf numFmtId="1" fontId="3" fillId="10" borderId="346" xfId="1" applyNumberFormat="1" applyFont="1" applyBorder="1" applyAlignment="1" applyProtection="1">
      <alignment horizontal="right"/>
      <protection locked="0"/>
    </xf>
    <xf numFmtId="1" fontId="3" fillId="10" borderId="347" xfId="1" applyNumberFormat="1" applyFont="1" applyBorder="1" applyAlignment="1" applyProtection="1">
      <alignment horizontal="right"/>
      <protection locked="0"/>
    </xf>
    <xf numFmtId="1" fontId="3" fillId="10" borderId="348" xfId="1" applyNumberFormat="1" applyFont="1" applyBorder="1" applyAlignment="1" applyProtection="1">
      <alignment horizontal="right"/>
      <protection locked="0"/>
    </xf>
    <xf numFmtId="1" fontId="1" fillId="0" borderId="349" xfId="0" applyNumberFormat="1" applyFont="1" applyBorder="1" applyAlignment="1">
      <alignment horizontal="left" vertical="center" wrapText="1"/>
    </xf>
    <xf numFmtId="1" fontId="3" fillId="0" borderId="350" xfId="0" applyNumberFormat="1" applyFont="1" applyBorder="1" applyAlignment="1">
      <alignment horizontal="right" wrapText="1"/>
    </xf>
    <xf numFmtId="1" fontId="3" fillId="0" borderId="351" xfId="0" applyNumberFormat="1" applyFont="1" applyBorder="1" applyAlignment="1">
      <alignment horizontal="right" wrapText="1"/>
    </xf>
    <xf numFmtId="1" fontId="3" fillId="0" borderId="349" xfId="0" applyNumberFormat="1" applyFont="1" applyBorder="1"/>
    <xf numFmtId="1" fontId="3" fillId="0" borderId="352" xfId="0" applyNumberFormat="1" applyFont="1" applyBorder="1"/>
    <xf numFmtId="1" fontId="3" fillId="0" borderId="353" xfId="0" applyNumberFormat="1" applyFont="1" applyBorder="1"/>
    <xf numFmtId="1" fontId="3" fillId="10" borderId="354" xfId="1" applyNumberFormat="1" applyFont="1" applyBorder="1" applyAlignment="1" applyProtection="1">
      <alignment horizontal="right"/>
      <protection locked="0"/>
    </xf>
    <xf numFmtId="1" fontId="3" fillId="10" borderId="355" xfId="1" applyNumberFormat="1" applyFont="1" applyBorder="1" applyAlignment="1" applyProtection="1">
      <alignment horizontal="right"/>
      <protection locked="0"/>
    </xf>
    <xf numFmtId="1" fontId="5" fillId="0" borderId="356" xfId="0" applyNumberFormat="1" applyFont="1" applyBorder="1"/>
    <xf numFmtId="1" fontId="3" fillId="0" borderId="349" xfId="0" applyNumberFormat="1" applyFont="1" applyBorder="1" applyAlignment="1">
      <alignment horizontal="center" wrapText="1"/>
    </xf>
    <xf numFmtId="1" fontId="3" fillId="0" borderId="357" xfId="0" applyNumberFormat="1" applyFont="1" applyBorder="1"/>
    <xf numFmtId="1" fontId="3" fillId="0" borderId="358" xfId="0" applyNumberFormat="1" applyFont="1" applyBorder="1"/>
    <xf numFmtId="1" fontId="3" fillId="0" borderId="359" xfId="0" applyNumberFormat="1" applyFont="1" applyBorder="1"/>
    <xf numFmtId="1" fontId="3" fillId="0" borderId="350" xfId="0" applyNumberFormat="1" applyFont="1" applyBorder="1" applyAlignment="1">
      <alignment horizontal="center" vertical="center" wrapText="1"/>
    </xf>
    <xf numFmtId="1" fontId="3" fillId="0" borderId="362" xfId="0" applyNumberFormat="1" applyFont="1" applyBorder="1" applyAlignment="1">
      <alignment horizontal="center" vertical="center" wrapText="1"/>
    </xf>
    <xf numFmtId="1" fontId="3" fillId="0" borderId="351" xfId="0" applyNumberFormat="1" applyFont="1" applyBorder="1" applyAlignment="1">
      <alignment horizontal="center" vertical="center" wrapText="1"/>
    </xf>
    <xf numFmtId="1" fontId="3" fillId="0" borderId="363" xfId="0" applyNumberFormat="1" applyFont="1" applyBorder="1" applyAlignment="1">
      <alignment horizontal="center" vertical="center" wrapText="1"/>
    </xf>
    <xf numFmtId="1" fontId="3" fillId="0" borderId="312" xfId="0" applyNumberFormat="1" applyFont="1" applyBorder="1" applyAlignment="1">
      <alignment vertical="center"/>
    </xf>
    <xf numFmtId="1" fontId="3" fillId="10" borderId="312" xfId="1" applyNumberFormat="1" applyFont="1" applyBorder="1" applyAlignment="1" applyProtection="1">
      <alignment horizontal="right"/>
      <protection locked="0"/>
    </xf>
    <xf numFmtId="1" fontId="3" fillId="0" borderId="361" xfId="0" applyNumberFormat="1" applyFont="1" applyBorder="1" applyAlignment="1">
      <alignment horizontal="center" vertical="center" wrapText="1"/>
    </xf>
    <xf numFmtId="1" fontId="3" fillId="0" borderId="339" xfId="0" applyNumberFormat="1" applyFont="1" applyBorder="1" applyAlignment="1">
      <alignment vertical="center" wrapText="1"/>
    </xf>
    <xf numFmtId="1" fontId="3" fillId="0" borderId="361" xfId="0" applyNumberFormat="1" applyFont="1" applyBorder="1" applyAlignment="1">
      <alignment vertical="center"/>
    </xf>
    <xf numFmtId="1" fontId="3" fillId="10" borderId="361" xfId="1" applyNumberFormat="1" applyFont="1" applyBorder="1" applyAlignment="1" applyProtection="1">
      <alignment horizontal="right"/>
      <protection locked="0"/>
    </xf>
    <xf numFmtId="1" fontId="3" fillId="10" borderId="339" xfId="1" applyNumberFormat="1" applyFont="1" applyBorder="1" applyAlignment="1" applyProtection="1">
      <alignment horizontal="right"/>
      <protection locked="0"/>
    </xf>
    <xf numFmtId="1" fontId="3" fillId="0" borderId="350" xfId="0" applyNumberFormat="1" applyFont="1" applyBorder="1" applyAlignment="1">
      <alignment vertical="center" wrapText="1"/>
    </xf>
    <xf numFmtId="1" fontId="3" fillId="11" borderId="350" xfId="1" applyNumberFormat="1" applyFont="1" applyFill="1" applyBorder="1" applyAlignment="1" applyProtection="1">
      <alignment horizontal="right"/>
    </xf>
    <xf numFmtId="1" fontId="3" fillId="11" borderId="336" xfId="1" applyNumberFormat="1" applyFont="1" applyFill="1" applyBorder="1" applyAlignment="1" applyProtection="1">
      <alignment horizontal="right"/>
    </xf>
    <xf numFmtId="1" fontId="3" fillId="0" borderId="364" xfId="0" applyNumberFormat="1" applyFont="1" applyBorder="1" applyProtection="1">
      <protection hidden="1"/>
    </xf>
    <xf numFmtId="1" fontId="3" fillId="0" borderId="365" xfId="0" applyNumberFormat="1" applyFont="1" applyBorder="1" applyProtection="1">
      <protection hidden="1"/>
    </xf>
    <xf numFmtId="1" fontId="3" fillId="0" borderId="366" xfId="0" applyNumberFormat="1" applyFont="1" applyBorder="1" applyProtection="1">
      <protection hidden="1"/>
    </xf>
    <xf numFmtId="1" fontId="3" fillId="0" borderId="367" xfId="0" applyNumberFormat="1" applyFont="1" applyBorder="1" applyProtection="1">
      <protection hidden="1"/>
    </xf>
    <xf numFmtId="1" fontId="3" fillId="0" borderId="378" xfId="0" applyNumberFormat="1" applyFont="1" applyBorder="1" applyAlignment="1">
      <alignment horizontal="center" vertical="center" wrapText="1"/>
    </xf>
    <xf numFmtId="1" fontId="3" fillId="0" borderId="373" xfId="0" applyNumberFormat="1" applyFont="1" applyBorder="1" applyAlignment="1">
      <alignment horizontal="center" vertical="center" wrapText="1"/>
    </xf>
    <xf numFmtId="1" fontId="3" fillId="0" borderId="349" xfId="0" applyNumberFormat="1" applyFont="1" applyBorder="1" applyAlignment="1">
      <alignment horizontal="left"/>
    </xf>
    <xf numFmtId="1" fontId="3" fillId="0" borderId="303" xfId="0" applyNumberFormat="1" applyFont="1" applyBorder="1" applyAlignment="1" applyProtection="1">
      <alignment horizontal="left" vertical="center"/>
      <protection hidden="1"/>
    </xf>
    <xf numFmtId="1" fontId="3" fillId="0" borderId="350" xfId="0" applyNumberFormat="1" applyFont="1" applyBorder="1" applyAlignment="1">
      <alignment horizontal="right"/>
    </xf>
    <xf numFmtId="1" fontId="3" fillId="0" borderId="351" xfId="0" applyNumberFormat="1" applyFont="1" applyBorder="1" applyAlignment="1">
      <alignment horizontal="right"/>
    </xf>
    <xf numFmtId="1" fontId="3" fillId="0" borderId="378" xfId="0" applyNumberFormat="1" applyFont="1" applyBorder="1" applyAlignment="1">
      <alignment horizontal="right"/>
    </xf>
    <xf numFmtId="1" fontId="3" fillId="4" borderId="335" xfId="0" applyNumberFormat="1" applyFont="1" applyFill="1" applyBorder="1" applyAlignment="1" applyProtection="1">
      <alignment horizontal="right"/>
      <protection locked="0"/>
    </xf>
    <xf numFmtId="1" fontId="3" fillId="4" borderId="379" xfId="0" applyNumberFormat="1" applyFont="1" applyFill="1" applyBorder="1" applyAlignment="1" applyProtection="1">
      <alignment horizontal="right"/>
      <protection locked="0"/>
    </xf>
    <xf numFmtId="1" fontId="3" fillId="4" borderId="377" xfId="0" applyNumberFormat="1" applyFont="1" applyFill="1" applyBorder="1" applyAlignment="1" applyProtection="1">
      <alignment horizontal="right"/>
      <protection locked="0"/>
    </xf>
    <xf numFmtId="1" fontId="3" fillId="0" borderId="349" xfId="0" applyNumberFormat="1" applyFont="1" applyBorder="1" applyAlignment="1">
      <alignment horizontal="left" vertical="center"/>
    </xf>
    <xf numFmtId="1" fontId="3" fillId="0" borderId="349" xfId="0" applyNumberFormat="1" applyFont="1" applyBorder="1" applyAlignment="1" applyProtection="1">
      <alignment horizontal="left" vertical="center"/>
      <protection hidden="1"/>
    </xf>
    <xf numFmtId="1" fontId="3" fillId="4" borderId="350" xfId="0" applyNumberFormat="1" applyFont="1" applyFill="1" applyBorder="1" applyAlignment="1" applyProtection="1">
      <alignment horizontal="right"/>
      <protection locked="0"/>
    </xf>
    <xf numFmtId="1" fontId="3" fillId="4" borderId="378" xfId="0" applyNumberFormat="1" applyFont="1" applyFill="1" applyBorder="1" applyAlignment="1" applyProtection="1">
      <alignment horizontal="right"/>
      <protection locked="0"/>
    </xf>
    <xf numFmtId="1" fontId="3" fillId="4" borderId="351" xfId="0" applyNumberFormat="1" applyFont="1" applyFill="1" applyBorder="1" applyAlignment="1" applyProtection="1">
      <alignment horizontal="right"/>
      <protection locked="0"/>
    </xf>
    <xf numFmtId="1" fontId="3" fillId="4" borderId="362" xfId="0" applyNumberFormat="1" applyFont="1" applyFill="1" applyBorder="1" applyAlignment="1" applyProtection="1">
      <alignment horizontal="right"/>
      <protection locked="0"/>
    </xf>
    <xf numFmtId="1" fontId="3" fillId="4" borderId="380" xfId="0" applyNumberFormat="1" applyFont="1" applyFill="1" applyBorder="1" applyAlignment="1" applyProtection="1">
      <alignment horizontal="right"/>
      <protection locked="0"/>
    </xf>
    <xf numFmtId="1" fontId="3" fillId="4" borderId="353" xfId="0" applyNumberFormat="1" applyFont="1" applyFill="1" applyBorder="1" applyAlignment="1" applyProtection="1">
      <alignment horizontal="right"/>
      <protection locked="0"/>
    </xf>
    <xf numFmtId="1" fontId="3" fillId="4" borderId="381" xfId="0" applyNumberFormat="1" applyFont="1" applyFill="1" applyBorder="1" applyAlignment="1" applyProtection="1">
      <alignment horizontal="right"/>
      <protection locked="0"/>
    </xf>
    <xf numFmtId="1" fontId="3" fillId="4" borderId="377" xfId="0" applyNumberFormat="1" applyFont="1" applyFill="1" applyBorder="1" applyProtection="1">
      <protection locked="0"/>
    </xf>
    <xf numFmtId="1" fontId="1" fillId="0" borderId="360" xfId="0" applyNumberFormat="1" applyFont="1" applyBorder="1" applyAlignment="1">
      <alignment vertical="center"/>
    </xf>
    <xf numFmtId="1" fontId="1" fillId="0" borderId="372" xfId="0" applyNumberFormat="1" applyFont="1" applyBorder="1" applyAlignment="1">
      <alignment vertical="center"/>
    </xf>
    <xf numFmtId="1" fontId="1" fillId="0" borderId="378" xfId="0" applyNumberFormat="1" applyFont="1" applyBorder="1" applyAlignment="1">
      <alignment vertical="center"/>
    </xf>
    <xf numFmtId="1" fontId="3" fillId="11" borderId="383" xfId="0" applyNumberFormat="1" applyFont="1" applyFill="1" applyBorder="1"/>
    <xf numFmtId="1" fontId="3" fillId="0" borderId="350" xfId="3" applyNumberFormat="1" applyFont="1" applyBorder="1" applyAlignment="1">
      <alignment horizontal="center" vertical="center" wrapText="1"/>
    </xf>
    <xf numFmtId="1" fontId="3" fillId="0" borderId="378" xfId="3" applyNumberFormat="1" applyFont="1" applyBorder="1" applyAlignment="1">
      <alignment horizontal="center" vertical="center" wrapText="1"/>
    </xf>
    <xf numFmtId="1" fontId="3" fillId="0" borderId="350" xfId="3" applyNumberFormat="1" applyFont="1" applyFill="1" applyBorder="1" applyAlignment="1">
      <alignment horizontal="center" vertical="center" wrapText="1"/>
    </xf>
    <xf numFmtId="1" fontId="3" fillId="0" borderId="378" xfId="3" applyNumberFormat="1" applyFont="1" applyFill="1" applyBorder="1" applyAlignment="1">
      <alignment horizontal="center" vertical="center" wrapText="1"/>
    </xf>
    <xf numFmtId="1" fontId="3" fillId="0" borderId="380" xfId="3" applyNumberFormat="1" applyFont="1" applyFill="1" applyBorder="1" applyAlignment="1">
      <alignment horizontal="center" vertical="center" wrapText="1"/>
    </xf>
    <xf numFmtId="1" fontId="3" fillId="0" borderId="353" xfId="3" applyNumberFormat="1" applyFont="1" applyFill="1" applyBorder="1" applyAlignment="1">
      <alignment horizontal="center" vertical="center" wrapText="1"/>
    </xf>
    <xf numFmtId="1" fontId="3" fillId="0" borderId="373" xfId="3" applyNumberFormat="1" applyFont="1" applyFill="1" applyBorder="1" applyAlignment="1">
      <alignment horizontal="center" vertical="center" wrapText="1"/>
    </xf>
    <xf numFmtId="1" fontId="3" fillId="0" borderId="379" xfId="3" applyNumberFormat="1" applyFont="1" applyBorder="1" applyAlignment="1">
      <alignment horizontal="center" vertical="center" wrapText="1"/>
    </xf>
    <xf numFmtId="1" fontId="3" fillId="0" borderId="362" xfId="3" applyNumberFormat="1" applyFont="1" applyBorder="1" applyAlignment="1">
      <alignment horizontal="center" vertical="center" wrapText="1"/>
    </xf>
    <xf numFmtId="1" fontId="3" fillId="4" borderId="312" xfId="4" applyNumberFormat="1" applyFont="1" applyFill="1" applyBorder="1" applyProtection="1">
      <protection locked="0"/>
    </xf>
    <xf numFmtId="1" fontId="3" fillId="0" borderId="360" xfId="2" applyNumberFormat="1" applyFont="1" applyBorder="1" applyAlignment="1">
      <alignment horizontal="center" vertical="center" wrapText="1"/>
    </xf>
    <xf numFmtId="1" fontId="3" fillId="0" borderId="350" xfId="4" applyNumberFormat="1" applyFont="1" applyBorder="1" applyAlignment="1">
      <alignment horizontal="right"/>
    </xf>
    <xf numFmtId="1" fontId="3" fillId="0" borderId="378" xfId="4" applyNumberFormat="1" applyFont="1" applyBorder="1" applyAlignment="1">
      <alignment horizontal="right"/>
    </xf>
    <xf numFmtId="1" fontId="3" fillId="0" borderId="380" xfId="4" applyNumberFormat="1" applyFont="1" applyBorder="1" applyAlignment="1">
      <alignment horizontal="right"/>
    </xf>
    <xf numFmtId="1" fontId="3" fillId="0" borderId="353" xfId="4" applyNumberFormat="1" applyFont="1" applyBorder="1" applyAlignment="1">
      <alignment horizontal="right"/>
    </xf>
    <xf numFmtId="1" fontId="3" fillId="0" borderId="373" xfId="4" applyNumberFormat="1" applyFont="1" applyBorder="1" applyAlignment="1">
      <alignment horizontal="right"/>
    </xf>
    <xf numFmtId="1" fontId="3" fillId="0" borderId="351" xfId="4" applyNumberFormat="1" applyFont="1" applyBorder="1" applyAlignment="1">
      <alignment horizontal="right"/>
    </xf>
    <xf numFmtId="1" fontId="3" fillId="0" borderId="362" xfId="4" applyNumberFormat="1" applyFont="1" applyBorder="1" applyAlignment="1">
      <alignment horizontal="right"/>
    </xf>
    <xf numFmtId="1" fontId="7" fillId="0" borderId="350" xfId="3" applyNumberFormat="1" applyFont="1" applyFill="1" applyBorder="1" applyAlignment="1">
      <alignment horizontal="center" vertical="center" wrapText="1"/>
    </xf>
    <xf numFmtId="1" fontId="7" fillId="0" borderId="362" xfId="3" applyNumberFormat="1" applyFont="1" applyFill="1" applyBorder="1" applyAlignment="1">
      <alignment horizontal="center" vertical="center" wrapText="1"/>
    </xf>
    <xf numFmtId="1" fontId="3" fillId="8" borderId="312" xfId="4" applyNumberFormat="1" applyFont="1" applyFill="1" applyBorder="1" applyProtection="1"/>
    <xf numFmtId="1" fontId="11" fillId="3" borderId="303" xfId="0" applyNumberFormat="1" applyFont="1" applyFill="1" applyBorder="1" applyAlignment="1">
      <alignment vertical="center" wrapText="1"/>
    </xf>
    <xf numFmtId="1" fontId="4" fillId="0" borderId="392" xfId="0" applyNumberFormat="1" applyFont="1" applyBorder="1"/>
    <xf numFmtId="1" fontId="4" fillId="0" borderId="393" xfId="0" applyNumberFormat="1" applyFont="1" applyBorder="1"/>
    <xf numFmtId="1" fontId="3" fillId="0" borderId="350" xfId="0" applyNumberFormat="1" applyFont="1" applyBorder="1" applyAlignment="1">
      <alignment horizontal="center" vertical="center"/>
    </xf>
    <xf numFmtId="1" fontId="3" fillId="0" borderId="381" xfId="0" applyNumberFormat="1" applyFont="1" applyBorder="1" applyAlignment="1">
      <alignment horizontal="center" vertical="center"/>
    </xf>
    <xf numFmtId="1" fontId="3" fillId="0" borderId="381" xfId="0" applyNumberFormat="1" applyFont="1" applyBorder="1" applyAlignment="1">
      <alignment horizontal="center" vertical="center" wrapText="1"/>
    </xf>
    <xf numFmtId="1" fontId="3" fillId="0" borderId="378" xfId="0" applyNumberFormat="1" applyFont="1" applyBorder="1" applyAlignment="1">
      <alignment horizontal="center" vertical="center"/>
    </xf>
    <xf numFmtId="1" fontId="3" fillId="4" borderId="311" xfId="4" applyNumberFormat="1" applyFont="1" applyFill="1" applyBorder="1" applyProtection="1">
      <protection locked="0"/>
    </xf>
    <xf numFmtId="1" fontId="4" fillId="0" borderId="303" xfId="0" applyNumberFormat="1" applyFont="1" applyBorder="1"/>
    <xf numFmtId="1" fontId="4" fillId="0" borderId="357" xfId="0" applyNumberFormat="1" applyFont="1" applyBorder="1"/>
    <xf numFmtId="1" fontId="3" fillId="0" borderId="349" xfId="0" applyNumberFormat="1" applyFont="1" applyBorder="1" applyAlignment="1">
      <alignment horizontal="center" vertical="center" wrapText="1"/>
    </xf>
    <xf numFmtId="1" fontId="3" fillId="0" borderId="377" xfId="0" applyNumberFormat="1" applyFont="1" applyBorder="1" applyAlignment="1">
      <alignment horizontal="center" vertical="center" wrapText="1"/>
    </xf>
    <xf numFmtId="1" fontId="3" fillId="4" borderId="394" xfId="0" applyNumberFormat="1" applyFont="1" applyFill="1" applyBorder="1" applyAlignment="1" applyProtection="1">
      <alignment wrapText="1"/>
      <protection locked="0"/>
    </xf>
    <xf numFmtId="1" fontId="3" fillId="4" borderId="395" xfId="0" applyNumberFormat="1" applyFont="1" applyFill="1" applyBorder="1" applyAlignment="1" applyProtection="1">
      <alignment wrapText="1"/>
      <protection locked="0"/>
    </xf>
    <xf numFmtId="1" fontId="3" fillId="0" borderId="377" xfId="0" applyNumberFormat="1" applyFont="1" applyBorder="1"/>
    <xf numFmtId="1" fontId="3" fillId="2" borderId="396" xfId="5" applyNumberFormat="1" applyFont="1" applyBorder="1" applyProtection="1">
      <protection locked="0"/>
    </xf>
    <xf numFmtId="1" fontId="3" fillId="2" borderId="397" xfId="5" applyNumberFormat="1" applyFont="1" applyBorder="1" applyProtection="1">
      <protection locked="0"/>
    </xf>
    <xf numFmtId="1" fontId="3" fillId="2" borderId="398" xfId="5" applyNumberFormat="1" applyFont="1" applyBorder="1" applyProtection="1">
      <protection locked="0"/>
    </xf>
    <xf numFmtId="1" fontId="3" fillId="2" borderId="399" xfId="5" applyNumberFormat="1" applyFont="1" applyBorder="1" applyProtection="1">
      <protection locked="0"/>
    </xf>
    <xf numFmtId="1" fontId="3" fillId="2" borderId="400" xfId="5" applyNumberFormat="1" applyFont="1" applyBorder="1" applyProtection="1">
      <protection locked="0"/>
    </xf>
    <xf numFmtId="1" fontId="3" fillId="2" borderId="401" xfId="5" applyNumberFormat="1" applyFont="1" applyBorder="1" applyProtection="1">
      <protection locked="0"/>
    </xf>
    <xf numFmtId="1" fontId="3" fillId="2" borderId="402" xfId="5" applyNumberFormat="1" applyFont="1" applyBorder="1" applyProtection="1">
      <protection locked="0"/>
    </xf>
    <xf numFmtId="1" fontId="3" fillId="2" borderId="403" xfId="5" applyNumberFormat="1" applyFont="1" applyBorder="1" applyProtection="1">
      <protection locked="0"/>
    </xf>
    <xf numFmtId="1" fontId="3" fillId="2" borderId="404" xfId="5" applyNumberFormat="1" applyFont="1" applyBorder="1" applyProtection="1">
      <protection locked="0"/>
    </xf>
    <xf numFmtId="1" fontId="3" fillId="2" borderId="405" xfId="5" applyNumberFormat="1" applyFont="1" applyBorder="1" applyProtection="1">
      <protection locked="0"/>
    </xf>
    <xf numFmtId="1" fontId="3" fillId="2" borderId="406" xfId="5" applyNumberFormat="1" applyFont="1" applyBorder="1" applyProtection="1">
      <protection locked="0"/>
    </xf>
    <xf numFmtId="1" fontId="3" fillId="2" borderId="407" xfId="5" applyNumberFormat="1" applyFont="1" applyBorder="1" applyProtection="1">
      <protection locked="0"/>
    </xf>
    <xf numFmtId="1" fontId="3" fillId="2" borderId="408" xfId="5" applyNumberFormat="1" applyFont="1" applyBorder="1" applyProtection="1">
      <protection locked="0"/>
    </xf>
    <xf numFmtId="1" fontId="3" fillId="2" borderId="409" xfId="5" applyNumberFormat="1" applyFont="1" applyBorder="1" applyProtection="1">
      <protection locked="0"/>
    </xf>
    <xf numFmtId="1" fontId="3" fillId="2" borderId="410" xfId="5" applyNumberFormat="1" applyFont="1" applyBorder="1" applyProtection="1">
      <protection locked="0"/>
    </xf>
    <xf numFmtId="1" fontId="3" fillId="8" borderId="311" xfId="4" applyNumberFormat="1" applyFont="1" applyFill="1" applyBorder="1" applyProtection="1"/>
    <xf numFmtId="1" fontId="3" fillId="2" borderId="412" xfId="5" applyNumberFormat="1" applyFont="1" applyBorder="1" applyProtection="1">
      <protection locked="0"/>
    </xf>
    <xf numFmtId="1" fontId="3" fillId="2" borderId="413" xfId="5" applyNumberFormat="1" applyFont="1" applyBorder="1" applyProtection="1">
      <protection locked="0"/>
    </xf>
    <xf numFmtId="1" fontId="3" fillId="2" borderId="414" xfId="5" applyNumberFormat="1" applyFont="1" applyBorder="1" applyProtection="1">
      <protection locked="0"/>
    </xf>
    <xf numFmtId="1" fontId="3" fillId="8" borderId="303" xfId="4" applyNumberFormat="1" applyFont="1" applyFill="1" applyBorder="1" applyProtection="1"/>
    <xf numFmtId="1" fontId="3" fillId="2" borderId="415" xfId="5" applyNumberFormat="1" applyFont="1" applyBorder="1" applyProtection="1">
      <protection locked="0"/>
    </xf>
    <xf numFmtId="1" fontId="3" fillId="2" borderId="416" xfId="5" applyNumberFormat="1" applyFont="1" applyBorder="1" applyProtection="1">
      <protection locked="0"/>
    </xf>
    <xf numFmtId="1" fontId="3" fillId="2" borderId="417" xfId="5" applyNumberFormat="1" applyFont="1" applyBorder="1" applyProtection="1">
      <protection locked="0"/>
    </xf>
    <xf numFmtId="1" fontId="3" fillId="2" borderId="418" xfId="5" applyNumberFormat="1" applyFont="1" applyBorder="1" applyProtection="1">
      <protection locked="0"/>
    </xf>
    <xf numFmtId="1" fontId="3" fillId="2" borderId="419" xfId="5" applyNumberFormat="1" applyFont="1" applyBorder="1" applyProtection="1">
      <protection locked="0"/>
    </xf>
    <xf numFmtId="1" fontId="3" fillId="2" borderId="420" xfId="5" applyNumberFormat="1" applyFont="1" applyBorder="1" applyProtection="1">
      <protection locked="0"/>
    </xf>
    <xf numFmtId="1" fontId="3" fillId="2" borderId="421" xfId="5" applyNumberFormat="1" applyFont="1" applyBorder="1" applyProtection="1">
      <protection locked="0"/>
    </xf>
    <xf numFmtId="1" fontId="3" fillId="2" borderId="422" xfId="5" applyNumberFormat="1" applyFont="1" applyBorder="1" applyProtection="1">
      <protection locked="0"/>
    </xf>
    <xf numFmtId="1" fontId="3" fillId="2" borderId="423" xfId="5" applyNumberFormat="1" applyFont="1" applyBorder="1" applyProtection="1">
      <protection locked="0"/>
    </xf>
    <xf numFmtId="1" fontId="3" fillId="2" borderId="424" xfId="5" applyNumberFormat="1" applyFont="1" applyBorder="1" applyProtection="1">
      <protection locked="0"/>
    </xf>
    <xf numFmtId="1" fontId="3" fillId="2" borderId="425" xfId="5" applyNumberFormat="1" applyFont="1" applyBorder="1" applyProtection="1">
      <protection locked="0"/>
    </xf>
    <xf numFmtId="1" fontId="3" fillId="0" borderId="430" xfId="0" applyNumberFormat="1" applyFont="1" applyBorder="1" applyAlignment="1">
      <alignment horizontal="center" vertical="center" wrapText="1"/>
    </xf>
    <xf numFmtId="1" fontId="3" fillId="0" borderId="432" xfId="0" applyNumberFormat="1" applyFont="1" applyBorder="1" applyAlignment="1">
      <alignment horizontal="center" vertical="center" wrapText="1"/>
    </xf>
    <xf numFmtId="1" fontId="3" fillId="0" borderId="433" xfId="0" applyNumberFormat="1" applyFont="1" applyBorder="1" applyAlignment="1">
      <alignment horizontal="center" vertical="center" wrapText="1"/>
    </xf>
    <xf numFmtId="1" fontId="3" fillId="0" borderId="434" xfId="0" applyNumberFormat="1" applyFont="1" applyBorder="1" applyAlignment="1">
      <alignment horizontal="center" vertical="center" wrapText="1"/>
    </xf>
    <xf numFmtId="1" fontId="3" fillId="0" borderId="312" xfId="0" applyNumberFormat="1" applyFont="1" applyBorder="1"/>
    <xf numFmtId="0" fontId="3" fillId="0" borderId="432" xfId="0" applyFont="1" applyBorder="1" applyAlignment="1">
      <alignment horizontal="center" vertical="center"/>
    </xf>
    <xf numFmtId="0" fontId="3" fillId="0" borderId="436" xfId="0" applyFont="1" applyBorder="1" applyAlignment="1">
      <alignment horizontal="center" vertical="center"/>
    </xf>
    <xf numFmtId="0" fontId="3" fillId="0" borderId="430" xfId="0" applyFont="1" applyBorder="1" applyAlignment="1">
      <alignment horizontal="center" vertical="center"/>
    </xf>
    <xf numFmtId="1" fontId="3" fillId="0" borderId="432" xfId="0" applyNumberFormat="1" applyFont="1" applyBorder="1"/>
    <xf numFmtId="1" fontId="3" fillId="11" borderId="426" xfId="0" applyNumberFormat="1" applyFont="1" applyFill="1" applyBorder="1" applyAlignment="1">
      <alignment horizontal="center" vertical="center" wrapText="1"/>
    </xf>
    <xf numFmtId="1" fontId="3" fillId="11" borderId="427" xfId="0" applyNumberFormat="1" applyFont="1" applyFill="1" applyBorder="1" applyAlignment="1">
      <alignment horizontal="center" vertical="center" wrapText="1"/>
    </xf>
    <xf numFmtId="1" fontId="3" fillId="11" borderId="440" xfId="0" applyNumberFormat="1" applyFont="1" applyFill="1" applyBorder="1" applyAlignment="1">
      <alignment horizontal="center" vertical="center" wrapText="1"/>
    </xf>
    <xf numFmtId="1" fontId="3" fillId="11" borderId="432" xfId="0" applyNumberFormat="1" applyFont="1" applyFill="1" applyBorder="1" applyAlignment="1">
      <alignment horizontal="center" vertical="center" wrapText="1"/>
    </xf>
    <xf numFmtId="1" fontId="3" fillId="11" borderId="433" xfId="0" applyNumberFormat="1" applyFont="1" applyFill="1" applyBorder="1" applyAlignment="1">
      <alignment horizontal="center" vertical="center" wrapText="1"/>
    </xf>
    <xf numFmtId="1" fontId="3" fillId="11" borderId="441" xfId="0" applyNumberFormat="1" applyFont="1" applyFill="1" applyBorder="1" applyAlignment="1">
      <alignment horizontal="center" vertical="center" wrapText="1"/>
    </xf>
    <xf numFmtId="1" fontId="3" fillId="11" borderId="431" xfId="0" applyNumberFormat="1" applyFont="1" applyFill="1" applyBorder="1" applyAlignment="1">
      <alignment horizontal="center" vertical="center" wrapText="1"/>
    </xf>
    <xf numFmtId="1" fontId="3" fillId="11" borderId="434" xfId="0" applyNumberFormat="1" applyFont="1" applyFill="1" applyBorder="1" applyAlignment="1">
      <alignment horizontal="center" vertical="center" wrapText="1"/>
    </xf>
    <xf numFmtId="1" fontId="3" fillId="4" borderId="412" xfId="0" applyNumberFormat="1" applyFont="1" applyFill="1" applyBorder="1" applyProtection="1">
      <protection locked="0"/>
    </xf>
    <xf numFmtId="1" fontId="3" fillId="0" borderId="428" xfId="0" applyNumberFormat="1" applyFont="1" applyBorder="1" applyAlignment="1">
      <alignment horizontal="center" vertical="center"/>
    </xf>
    <xf numFmtId="1" fontId="3" fillId="0" borderId="437" xfId="0" applyNumberFormat="1" applyFont="1" applyBorder="1" applyAlignment="1">
      <alignment horizontal="center" vertical="center" wrapText="1"/>
    </xf>
    <xf numFmtId="1" fontId="3" fillId="0" borderId="428" xfId="0" applyNumberFormat="1" applyFont="1" applyBorder="1" applyAlignment="1">
      <alignment horizontal="center" vertical="center" wrapText="1"/>
    </xf>
    <xf numFmtId="1" fontId="3" fillId="0" borderId="442" xfId="0" applyNumberFormat="1" applyFont="1" applyBorder="1" applyAlignment="1">
      <alignment horizontal="center" vertical="center" wrapText="1"/>
    </xf>
    <xf numFmtId="1" fontId="3" fillId="0" borderId="412" xfId="0" applyNumberFormat="1" applyFont="1" applyBorder="1" applyAlignment="1">
      <alignment horizontal="right" vertical="center" wrapText="1"/>
    </xf>
    <xf numFmtId="1" fontId="3" fillId="4" borderId="311" xfId="0" applyNumberFormat="1" applyFont="1" applyFill="1" applyBorder="1" applyProtection="1">
      <protection locked="0"/>
    </xf>
    <xf numFmtId="1" fontId="3" fillId="0" borderId="291" xfId="0" applyNumberFormat="1" applyFont="1" applyBorder="1" applyAlignment="1">
      <alignment vertical="center"/>
    </xf>
    <xf numFmtId="1" fontId="3" fillId="4" borderId="379" xfId="0" applyNumberFormat="1" applyFont="1" applyFill="1" applyBorder="1" applyProtection="1">
      <protection locked="0"/>
    </xf>
    <xf numFmtId="1" fontId="3" fillId="4" borderId="291" xfId="0" applyNumberFormat="1" applyFont="1" applyFill="1" applyBorder="1" applyProtection="1">
      <protection locked="0"/>
    </xf>
    <xf numFmtId="1" fontId="3" fillId="0" borderId="444" xfId="0" applyNumberFormat="1" applyFont="1" applyBorder="1" applyAlignment="1">
      <alignment horizontal="center" vertical="center" wrapText="1"/>
    </xf>
    <xf numFmtId="1" fontId="3" fillId="0" borderId="447" xfId="0" applyNumberFormat="1" applyFont="1" applyBorder="1" applyAlignment="1">
      <alignment horizontal="center" vertical="center" wrapText="1"/>
    </xf>
    <xf numFmtId="1" fontId="3" fillId="0" borderId="448" xfId="0" applyNumberFormat="1" applyFont="1" applyBorder="1" applyAlignment="1">
      <alignment horizontal="center" vertical="center" wrapText="1"/>
    </xf>
    <xf numFmtId="1" fontId="3" fillId="0" borderId="449" xfId="0" applyNumberFormat="1" applyFont="1" applyBorder="1" applyAlignment="1">
      <alignment horizontal="center" vertical="center" wrapText="1"/>
    </xf>
    <xf numFmtId="1" fontId="3" fillId="0" borderId="450" xfId="0" applyNumberFormat="1" applyFont="1" applyBorder="1" applyAlignment="1">
      <alignment horizontal="center" vertical="center" wrapText="1"/>
    </xf>
    <xf numFmtId="1" fontId="3" fillId="0" borderId="291" xfId="0" applyNumberFormat="1" applyFont="1" applyBorder="1" applyAlignment="1">
      <alignment vertical="center" wrapText="1"/>
    </xf>
    <xf numFmtId="1" fontId="5" fillId="0" borderId="446" xfId="0" applyNumberFormat="1" applyFont="1" applyBorder="1" applyAlignment="1">
      <alignment horizontal="left"/>
    </xf>
    <xf numFmtId="0" fontId="15" fillId="0" borderId="446" xfId="0" applyFont="1" applyBorder="1"/>
    <xf numFmtId="1" fontId="3" fillId="0" borderId="443" xfId="0" applyNumberFormat="1" applyFont="1" applyBorder="1" applyAlignment="1">
      <alignment horizontal="center" vertical="center" wrapText="1"/>
    </xf>
    <xf numFmtId="1" fontId="3" fillId="3" borderId="395" xfId="0" applyNumberFormat="1" applyFont="1" applyFill="1" applyBorder="1" applyAlignment="1">
      <alignment horizontal="right"/>
    </xf>
    <xf numFmtId="1" fontId="3" fillId="0" borderId="441" xfId="0" applyNumberFormat="1" applyFont="1" applyBorder="1" applyAlignment="1">
      <alignment horizontal="center" vertical="center" wrapText="1"/>
    </xf>
    <xf numFmtId="1" fontId="3" fillId="0" borderId="432" xfId="0" applyNumberFormat="1" applyFont="1" applyBorder="1" applyAlignment="1">
      <alignment horizontal="center" vertical="center"/>
    </xf>
    <xf numFmtId="1" fontId="3" fillId="0" borderId="447" xfId="0" applyNumberFormat="1" applyFont="1" applyBorder="1" applyAlignment="1">
      <alignment horizontal="center" vertical="center"/>
    </xf>
    <xf numFmtId="1" fontId="3" fillId="0" borderId="430" xfId="0" applyNumberFormat="1" applyFont="1" applyBorder="1" applyAlignment="1">
      <alignment horizontal="center" vertical="center"/>
    </xf>
    <xf numFmtId="1" fontId="3" fillId="0" borderId="438" xfId="0" applyNumberFormat="1" applyFont="1" applyBorder="1" applyAlignment="1">
      <alignment horizontal="center" vertical="center"/>
    </xf>
    <xf numFmtId="1" fontId="3" fillId="0" borderId="432" xfId="0" applyNumberFormat="1" applyFont="1" applyBorder="1" applyAlignment="1">
      <alignment horizontal="right"/>
    </xf>
    <xf numFmtId="1" fontId="3" fillId="0" borderId="441" xfId="0" applyNumberFormat="1" applyFont="1" applyBorder="1" applyAlignment="1">
      <alignment horizontal="right"/>
    </xf>
    <xf numFmtId="1" fontId="3" fillId="0" borderId="432" xfId="0" applyNumberFormat="1" applyFont="1" applyBorder="1" applyAlignment="1">
      <alignment horizontal="right" vertical="center"/>
    </xf>
    <xf numFmtId="1" fontId="3" fillId="0" borderId="436" xfId="0" applyNumberFormat="1" applyFont="1" applyBorder="1" applyAlignment="1">
      <alignment horizontal="right" vertical="center"/>
    </xf>
    <xf numFmtId="1" fontId="3" fillId="0" borderId="447" xfId="0" applyNumberFormat="1" applyFont="1" applyBorder="1" applyAlignment="1">
      <alignment horizontal="right" vertical="center"/>
    </xf>
    <xf numFmtId="1" fontId="3" fillId="4" borderId="395" xfId="0" applyNumberFormat="1" applyFont="1" applyFill="1" applyBorder="1" applyProtection="1">
      <protection locked="0"/>
    </xf>
    <xf numFmtId="1" fontId="3" fillId="3" borderId="306" xfId="0" applyNumberFormat="1" applyFont="1" applyFill="1" applyBorder="1" applyAlignment="1">
      <alignment horizontal="right"/>
    </xf>
    <xf numFmtId="1" fontId="6" fillId="0" borderId="446" xfId="0" applyNumberFormat="1" applyFont="1" applyBorder="1"/>
    <xf numFmtId="1" fontId="6" fillId="0" borderId="454" xfId="0" applyNumberFormat="1" applyFont="1" applyBorder="1"/>
    <xf numFmtId="1" fontId="3" fillId="0" borderId="446" xfId="0" applyNumberFormat="1" applyFont="1" applyBorder="1"/>
    <xf numFmtId="1" fontId="3" fillId="0" borderId="443" xfId="0" applyNumberFormat="1" applyFont="1" applyBorder="1"/>
    <xf numFmtId="1" fontId="3" fillId="0" borderId="456" xfId="0" applyNumberFormat="1" applyFont="1" applyBorder="1" applyAlignment="1">
      <alignment horizontal="center" vertical="center" wrapText="1"/>
    </xf>
    <xf numFmtId="1" fontId="3" fillId="0" borderId="457" xfId="0" applyNumberFormat="1" applyFont="1" applyBorder="1" applyAlignment="1">
      <alignment horizontal="center" vertical="center" wrapText="1"/>
    </xf>
    <xf numFmtId="1" fontId="3" fillId="0" borderId="306" xfId="0" applyNumberFormat="1" applyFont="1" applyBorder="1" applyAlignment="1">
      <alignment horizontal="left"/>
    </xf>
    <xf numFmtId="1" fontId="3" fillId="4" borderId="310" xfId="0" applyNumberFormat="1" applyFont="1" applyFill="1" applyBorder="1" applyProtection="1">
      <protection locked="0"/>
    </xf>
    <xf numFmtId="1" fontId="3" fillId="4" borderId="306" xfId="0" applyNumberFormat="1" applyFont="1" applyFill="1" applyBorder="1" applyAlignment="1" applyProtection="1">
      <alignment wrapText="1"/>
      <protection locked="0"/>
    </xf>
    <xf numFmtId="0" fontId="3" fillId="0" borderId="456" xfId="0" applyFont="1" applyBorder="1" applyAlignment="1">
      <alignment horizontal="center" wrapText="1"/>
    </xf>
    <xf numFmtId="0" fontId="3" fillId="0" borderId="447" xfId="0" applyFont="1" applyBorder="1" applyAlignment="1">
      <alignment horizontal="center" wrapText="1"/>
    </xf>
    <xf numFmtId="0" fontId="3" fillId="0" borderId="430" xfId="0" applyFont="1" applyBorder="1" applyAlignment="1">
      <alignment horizontal="center" wrapText="1"/>
    </xf>
    <xf numFmtId="0" fontId="3" fillId="0" borderId="395" xfId="0" applyFont="1" applyBorder="1"/>
    <xf numFmtId="0" fontId="3" fillId="0" borderId="306" xfId="0" applyFont="1" applyBorder="1"/>
    <xf numFmtId="1" fontId="6" fillId="0" borderId="460" xfId="0" applyNumberFormat="1" applyFont="1" applyBorder="1"/>
    <xf numFmtId="1" fontId="6" fillId="0" borderId="461" xfId="0" applyNumberFormat="1" applyFont="1" applyBorder="1"/>
    <xf numFmtId="1" fontId="6" fillId="0" borderId="462" xfId="0" applyNumberFormat="1" applyFont="1" applyBorder="1"/>
    <xf numFmtId="1" fontId="1" fillId="0" borderId="455" xfId="0" applyNumberFormat="1" applyFont="1" applyBorder="1" applyAlignment="1">
      <alignment horizontal="left" vertical="center"/>
    </xf>
    <xf numFmtId="1" fontId="3" fillId="0" borderId="456" xfId="0" applyNumberFormat="1" applyFont="1" applyBorder="1" applyAlignment="1">
      <alignment horizontal="right"/>
    </xf>
    <xf numFmtId="1" fontId="3" fillId="0" borderId="447" xfId="0" applyNumberFormat="1" applyFont="1" applyBorder="1" applyAlignment="1">
      <alignment horizontal="right"/>
    </xf>
    <xf numFmtId="1" fontId="3" fillId="0" borderId="469" xfId="0" applyNumberFormat="1" applyFont="1" applyBorder="1"/>
    <xf numFmtId="1" fontId="3" fillId="0" borderId="447" xfId="0" applyNumberFormat="1" applyFont="1" applyBorder="1"/>
    <xf numFmtId="1" fontId="3" fillId="0" borderId="470" xfId="0" applyNumberFormat="1" applyFont="1" applyBorder="1"/>
    <xf numFmtId="1" fontId="3" fillId="0" borderId="435" xfId="0" applyNumberFormat="1" applyFont="1" applyBorder="1"/>
    <xf numFmtId="1" fontId="3" fillId="10" borderId="471" xfId="1" applyNumberFormat="1" applyFont="1" applyBorder="1" applyAlignment="1" applyProtection="1">
      <alignment horizontal="right"/>
      <protection locked="0"/>
    </xf>
    <xf numFmtId="1" fontId="3" fillId="10" borderId="472" xfId="1" applyNumberFormat="1" applyFont="1" applyBorder="1" applyAlignment="1" applyProtection="1">
      <alignment horizontal="right"/>
      <protection locked="0"/>
    </xf>
    <xf numFmtId="1" fontId="3" fillId="10" borderId="473" xfId="1" applyNumberFormat="1" applyFont="1" applyBorder="1" applyAlignment="1" applyProtection="1">
      <alignment horizontal="right"/>
      <protection locked="0"/>
    </xf>
    <xf numFmtId="1" fontId="3" fillId="10" borderId="474" xfId="1" applyNumberFormat="1" applyFont="1" applyBorder="1" applyAlignment="1" applyProtection="1">
      <alignment horizontal="right"/>
      <protection locked="0"/>
    </xf>
    <xf numFmtId="1" fontId="1" fillId="0" borderId="469" xfId="0" applyNumberFormat="1" applyFont="1" applyBorder="1" applyAlignment="1">
      <alignment horizontal="left" vertical="center" wrapText="1"/>
    </xf>
    <xf numFmtId="1" fontId="3" fillId="0" borderId="456" xfId="0" applyNumberFormat="1" applyFont="1" applyBorder="1" applyAlignment="1">
      <alignment horizontal="right" wrapText="1"/>
    </xf>
    <xf numFmtId="1" fontId="3" fillId="0" borderId="441" xfId="0" applyNumberFormat="1" applyFont="1" applyBorder="1" applyAlignment="1">
      <alignment horizontal="right" wrapText="1"/>
    </xf>
    <xf numFmtId="1" fontId="3" fillId="0" borderId="469" xfId="0" applyNumberFormat="1" applyFont="1" applyBorder="1" applyAlignment="1">
      <alignment horizontal="center" wrapText="1"/>
    </xf>
    <xf numFmtId="1" fontId="3" fillId="0" borderId="475" xfId="0" applyNumberFormat="1" applyFont="1" applyBorder="1"/>
    <xf numFmtId="1" fontId="3" fillId="0" borderId="476" xfId="0" applyNumberFormat="1" applyFont="1" applyBorder="1"/>
    <xf numFmtId="1" fontId="3" fillId="0" borderId="477" xfId="0" applyNumberFormat="1" applyFont="1" applyBorder="1"/>
    <xf numFmtId="1" fontId="3" fillId="0" borderId="480" xfId="0" applyNumberFormat="1" applyFont="1" applyBorder="1" applyAlignment="1">
      <alignment horizontal="center" vertical="center" wrapText="1"/>
    </xf>
    <xf numFmtId="1" fontId="3" fillId="0" borderId="395" xfId="0" applyNumberFormat="1" applyFont="1" applyBorder="1" applyAlignment="1">
      <alignment vertical="center"/>
    </xf>
    <xf numFmtId="1" fontId="3" fillId="10" borderId="395" xfId="1" applyNumberFormat="1" applyFont="1" applyBorder="1" applyAlignment="1" applyProtection="1">
      <alignment horizontal="right"/>
      <protection locked="0"/>
    </xf>
    <xf numFmtId="1" fontId="3" fillId="0" borderId="307" xfId="0" applyNumberFormat="1" applyFont="1" applyBorder="1" applyAlignment="1">
      <alignment vertical="center" wrapText="1"/>
    </xf>
    <xf numFmtId="1" fontId="3" fillId="10" borderId="306" xfId="1" applyNumberFormat="1" applyFont="1" applyBorder="1" applyAlignment="1" applyProtection="1">
      <alignment horizontal="right"/>
      <protection locked="0"/>
    </xf>
    <xf numFmtId="1" fontId="3" fillId="10" borderId="307" xfId="1" applyNumberFormat="1" applyFont="1" applyBorder="1" applyAlignment="1" applyProtection="1">
      <alignment horizontal="right"/>
      <protection locked="0"/>
    </xf>
    <xf numFmtId="1" fontId="3" fillId="0" borderId="456" xfId="0" applyNumberFormat="1" applyFont="1" applyBorder="1" applyAlignment="1">
      <alignment vertical="center" wrapText="1"/>
    </xf>
    <xf numFmtId="1" fontId="3" fillId="11" borderId="456" xfId="1" applyNumberFormat="1" applyFont="1" applyFill="1" applyBorder="1" applyAlignment="1" applyProtection="1">
      <alignment horizontal="right"/>
    </xf>
    <xf numFmtId="1" fontId="3" fillId="11" borderId="447" xfId="1" applyNumberFormat="1" applyFont="1" applyFill="1" applyBorder="1" applyAlignment="1" applyProtection="1">
      <alignment horizontal="right"/>
    </xf>
    <xf numFmtId="1" fontId="3" fillId="0" borderId="393" xfId="0" applyNumberFormat="1" applyFont="1" applyBorder="1" applyProtection="1">
      <protection hidden="1"/>
    </xf>
    <xf numFmtId="1" fontId="3" fillId="0" borderId="481" xfId="0" applyNumberFormat="1" applyFont="1" applyBorder="1" applyProtection="1">
      <protection hidden="1"/>
    </xf>
    <xf numFmtId="1" fontId="3" fillId="0" borderId="482" xfId="0" applyNumberFormat="1" applyFont="1" applyBorder="1" applyProtection="1">
      <protection hidden="1"/>
    </xf>
    <xf numFmtId="1" fontId="3" fillId="0" borderId="469" xfId="0" applyNumberFormat="1" applyFont="1" applyBorder="1" applyAlignment="1">
      <alignment horizontal="left"/>
    </xf>
    <xf numFmtId="1" fontId="3" fillId="4" borderId="488" xfId="0" applyNumberFormat="1" applyFont="1" applyFill="1" applyBorder="1" applyAlignment="1" applyProtection="1">
      <alignment horizontal="right"/>
      <protection locked="0"/>
    </xf>
    <xf numFmtId="1" fontId="3" fillId="4" borderId="453" xfId="0" applyNumberFormat="1" applyFont="1" applyFill="1" applyBorder="1" applyAlignment="1" applyProtection="1">
      <alignment horizontal="right"/>
      <protection locked="0"/>
    </xf>
    <xf numFmtId="1" fontId="3" fillId="0" borderId="469" xfId="0" applyNumberFormat="1" applyFont="1" applyBorder="1" applyAlignment="1">
      <alignment horizontal="left" vertical="center"/>
    </xf>
    <xf numFmtId="1" fontId="3" fillId="0" borderId="469" xfId="0" applyNumberFormat="1" applyFont="1" applyBorder="1" applyAlignment="1" applyProtection="1">
      <alignment horizontal="left" vertical="center"/>
      <protection hidden="1"/>
    </xf>
    <xf numFmtId="1" fontId="3" fillId="4" borderId="456" xfId="0" applyNumberFormat="1" applyFont="1" applyFill="1" applyBorder="1" applyAlignment="1" applyProtection="1">
      <alignment horizontal="right"/>
      <protection locked="0"/>
    </xf>
    <xf numFmtId="1" fontId="3" fillId="4" borderId="447" xfId="0" applyNumberFormat="1" applyFont="1" applyFill="1" applyBorder="1" applyAlignment="1" applyProtection="1">
      <alignment horizontal="right"/>
      <protection locked="0"/>
    </xf>
    <xf numFmtId="1" fontId="3" fillId="4" borderId="441" xfId="0" applyNumberFormat="1" applyFont="1" applyFill="1" applyBorder="1" applyAlignment="1" applyProtection="1">
      <alignment horizontal="right"/>
      <protection locked="0"/>
    </xf>
    <xf numFmtId="1" fontId="3" fillId="4" borderId="450" xfId="0" applyNumberFormat="1" applyFont="1" applyFill="1" applyBorder="1" applyAlignment="1" applyProtection="1">
      <alignment horizontal="right"/>
      <protection locked="0"/>
    </xf>
    <xf numFmtId="1" fontId="3" fillId="4" borderId="434" xfId="0" applyNumberFormat="1" applyFont="1" applyFill="1" applyBorder="1" applyAlignment="1" applyProtection="1">
      <alignment horizontal="right"/>
      <protection locked="0"/>
    </xf>
    <xf numFmtId="1" fontId="3" fillId="4" borderId="435" xfId="0" applyNumberFormat="1" applyFont="1" applyFill="1" applyBorder="1" applyAlignment="1" applyProtection="1">
      <alignment horizontal="right"/>
      <protection locked="0"/>
    </xf>
    <xf numFmtId="1" fontId="3" fillId="4" borderId="436" xfId="0" applyNumberFormat="1" applyFont="1" applyFill="1" applyBorder="1" applyAlignment="1" applyProtection="1">
      <alignment horizontal="right"/>
      <protection locked="0"/>
    </xf>
    <xf numFmtId="1" fontId="3" fillId="4" borderId="453" xfId="0" applyNumberFormat="1" applyFont="1" applyFill="1" applyBorder="1" applyProtection="1">
      <protection locked="0"/>
    </xf>
    <xf numFmtId="1" fontId="1" fillId="0" borderId="455" xfId="0" applyNumberFormat="1" applyFont="1" applyBorder="1" applyAlignment="1">
      <alignment vertical="center"/>
    </xf>
    <xf numFmtId="1" fontId="1" fillId="0" borderId="446" xfId="0" applyNumberFormat="1" applyFont="1" applyBorder="1" applyAlignment="1">
      <alignment vertical="center"/>
    </xf>
    <xf numFmtId="1" fontId="1" fillId="0" borderId="447" xfId="0" applyNumberFormat="1" applyFont="1" applyBorder="1" applyAlignment="1">
      <alignment vertical="center"/>
    </xf>
    <xf numFmtId="1" fontId="3" fillId="11" borderId="477" xfId="0" applyNumberFormat="1" applyFont="1" applyFill="1" applyBorder="1"/>
    <xf numFmtId="1" fontId="3" fillId="0" borderId="456" xfId="3" applyNumberFormat="1" applyFont="1" applyBorder="1" applyAlignment="1">
      <alignment horizontal="center" vertical="center" wrapText="1"/>
    </xf>
    <xf numFmtId="1" fontId="3" fillId="0" borderId="447" xfId="3" applyNumberFormat="1" applyFont="1" applyBorder="1" applyAlignment="1">
      <alignment horizontal="center" vertical="center" wrapText="1"/>
    </xf>
    <xf numFmtId="1" fontId="3" fillId="0" borderId="456" xfId="3" applyNumberFormat="1" applyFont="1" applyFill="1" applyBorder="1" applyAlignment="1">
      <alignment horizontal="center" vertical="center" wrapText="1"/>
    </xf>
    <xf numFmtId="1" fontId="3" fillId="0" borderId="447" xfId="3" applyNumberFormat="1" applyFont="1" applyFill="1" applyBorder="1" applyAlignment="1">
      <alignment horizontal="center" vertical="center" wrapText="1"/>
    </xf>
    <xf numFmtId="1" fontId="3" fillId="0" borderId="434" xfId="3" applyNumberFormat="1" applyFont="1" applyFill="1" applyBorder="1" applyAlignment="1">
      <alignment horizontal="center" vertical="center" wrapText="1"/>
    </xf>
    <xf numFmtId="1" fontId="3" fillId="0" borderId="435" xfId="3" applyNumberFormat="1" applyFont="1" applyFill="1" applyBorder="1" applyAlignment="1">
      <alignment horizontal="center" vertical="center" wrapText="1"/>
    </xf>
    <xf numFmtId="1" fontId="3" fillId="0" borderId="430" xfId="3" applyNumberFormat="1" applyFont="1" applyFill="1" applyBorder="1" applyAlignment="1">
      <alignment horizontal="center" vertical="center" wrapText="1"/>
    </xf>
    <xf numFmtId="1" fontId="3" fillId="0" borderId="488" xfId="3" applyNumberFormat="1" applyFont="1" applyBorder="1" applyAlignment="1">
      <alignment horizontal="center" vertical="center" wrapText="1"/>
    </xf>
    <xf numFmtId="1" fontId="3" fillId="0" borderId="450" xfId="3" applyNumberFormat="1" applyFont="1" applyBorder="1" applyAlignment="1">
      <alignment horizontal="center" vertical="center" wrapText="1"/>
    </xf>
    <xf numFmtId="1" fontId="3" fillId="4" borderId="395" xfId="4" applyNumberFormat="1" applyFont="1" applyFill="1" applyBorder="1" applyProtection="1">
      <protection locked="0"/>
    </xf>
    <xf numFmtId="1" fontId="3" fillId="0" borderId="455" xfId="2" applyNumberFormat="1" applyFont="1" applyBorder="1" applyAlignment="1">
      <alignment horizontal="center" vertical="center" wrapText="1"/>
    </xf>
    <xf numFmtId="1" fontId="3" fillId="0" borderId="456" xfId="4" applyNumberFormat="1" applyFont="1" applyBorder="1" applyAlignment="1">
      <alignment horizontal="right"/>
    </xf>
    <xf numFmtId="1" fontId="3" fillId="0" borderId="447" xfId="4" applyNumberFormat="1" applyFont="1" applyBorder="1" applyAlignment="1">
      <alignment horizontal="right"/>
    </xf>
    <xf numFmtId="1" fontId="3" fillId="0" borderId="434" xfId="4" applyNumberFormat="1" applyFont="1" applyBorder="1" applyAlignment="1">
      <alignment horizontal="right"/>
    </xf>
    <xf numFmtId="1" fontId="3" fillId="0" borderId="435" xfId="4" applyNumberFormat="1" applyFont="1" applyBorder="1" applyAlignment="1">
      <alignment horizontal="right"/>
    </xf>
    <xf numFmtId="1" fontId="3" fillId="0" borderId="430" xfId="4" applyNumberFormat="1" applyFont="1" applyBorder="1" applyAlignment="1">
      <alignment horizontal="right"/>
    </xf>
    <xf numFmtId="1" fontId="3" fillId="0" borderId="441" xfId="4" applyNumberFormat="1" applyFont="1" applyBorder="1" applyAlignment="1">
      <alignment horizontal="right"/>
    </xf>
    <xf numFmtId="1" fontId="3" fillId="0" borderId="450" xfId="4" applyNumberFormat="1" applyFont="1" applyBorder="1" applyAlignment="1">
      <alignment horizontal="right"/>
    </xf>
    <xf numFmtId="1" fontId="3" fillId="11" borderId="494" xfId="0" applyNumberFormat="1" applyFont="1" applyFill="1" applyBorder="1"/>
    <xf numFmtId="1" fontId="7" fillId="0" borderId="456" xfId="3" applyNumberFormat="1" applyFont="1" applyFill="1" applyBorder="1" applyAlignment="1">
      <alignment horizontal="center" vertical="center" wrapText="1"/>
    </xf>
    <xf numFmtId="1" fontId="7" fillId="0" borderId="450" xfId="3" applyNumberFormat="1" applyFont="1" applyFill="1" applyBorder="1" applyAlignment="1">
      <alignment horizontal="center" vertical="center" wrapText="1"/>
    </xf>
    <xf numFmtId="1" fontId="3" fillId="8" borderId="395" xfId="4" applyNumberFormat="1" applyFont="1" applyFill="1" applyBorder="1" applyProtection="1"/>
    <xf numFmtId="1" fontId="4" fillId="0" borderId="500" xfId="0" applyNumberFormat="1" applyFont="1" applyBorder="1"/>
    <xf numFmtId="1" fontId="4" fillId="0" borderId="501" xfId="0" applyNumberFormat="1" applyFont="1" applyBorder="1"/>
    <xf numFmtId="1" fontId="3" fillId="0" borderId="456" xfId="0" applyNumberFormat="1" applyFont="1" applyBorder="1" applyAlignment="1">
      <alignment horizontal="center" vertical="center"/>
    </xf>
    <xf numFmtId="1" fontId="3" fillId="0" borderId="436" xfId="0" applyNumberFormat="1" applyFont="1" applyBorder="1" applyAlignment="1">
      <alignment horizontal="center" vertical="center"/>
    </xf>
    <xf numFmtId="1" fontId="3" fillId="0" borderId="436" xfId="0" applyNumberFormat="1" applyFont="1" applyBorder="1" applyAlignment="1">
      <alignment horizontal="center" vertical="center" wrapText="1"/>
    </xf>
    <xf numFmtId="1" fontId="3" fillId="4" borderId="394" xfId="4" applyNumberFormat="1" applyFont="1" applyFill="1" applyBorder="1" applyProtection="1">
      <protection locked="0"/>
    </xf>
    <xf numFmtId="1" fontId="4" fillId="0" borderId="475" xfId="0" applyNumberFormat="1" applyFont="1" applyBorder="1"/>
    <xf numFmtId="1" fontId="3" fillId="0" borderId="469" xfId="0" applyNumberFormat="1" applyFont="1" applyBorder="1" applyAlignment="1">
      <alignment horizontal="center" vertical="center" wrapText="1"/>
    </xf>
    <xf numFmtId="1" fontId="3" fillId="0" borderId="453" xfId="0" applyNumberFormat="1" applyFont="1" applyBorder="1" applyAlignment="1">
      <alignment horizontal="center" vertical="center" wrapText="1"/>
    </xf>
    <xf numFmtId="1" fontId="3" fillId="4" borderId="506" xfId="0" applyNumberFormat="1" applyFont="1" applyFill="1" applyBorder="1" applyAlignment="1" applyProtection="1">
      <alignment wrapText="1"/>
      <protection locked="0"/>
    </xf>
    <xf numFmtId="1" fontId="3" fillId="4" borderId="507" xfId="0" applyNumberFormat="1" applyFont="1" applyFill="1" applyBorder="1" applyAlignment="1" applyProtection="1">
      <alignment wrapText="1"/>
      <protection locked="0"/>
    </xf>
    <xf numFmtId="1" fontId="3" fillId="0" borderId="453" xfId="0" applyNumberFormat="1" applyFont="1" applyBorder="1"/>
    <xf numFmtId="1" fontId="3" fillId="0" borderId="511" xfId="0" applyNumberFormat="1" applyFont="1" applyBorder="1" applyAlignment="1">
      <alignment horizontal="center" vertical="center"/>
    </xf>
    <xf numFmtId="1" fontId="3" fillId="0" borderId="512" xfId="0" applyNumberFormat="1" applyFont="1" applyBorder="1" applyAlignment="1">
      <alignment horizontal="center" vertical="center" wrapText="1"/>
    </xf>
    <xf numFmtId="1" fontId="3" fillId="0" borderId="510" xfId="0" applyNumberFormat="1" applyFont="1" applyBorder="1" applyAlignment="1">
      <alignment horizontal="center" vertical="center"/>
    </xf>
    <xf numFmtId="1" fontId="3" fillId="0" borderId="451" xfId="0" applyNumberFormat="1" applyFont="1" applyBorder="1" applyAlignment="1">
      <alignment horizontal="left" wrapText="1"/>
    </xf>
    <xf numFmtId="1" fontId="3" fillId="2" borderId="513" xfId="5" applyNumberFormat="1" applyFont="1" applyBorder="1" applyProtection="1">
      <protection locked="0"/>
    </xf>
    <xf numFmtId="1" fontId="3" fillId="2" borderId="514" xfId="5" applyNumberFormat="1" applyFont="1" applyBorder="1" applyProtection="1">
      <protection locked="0"/>
    </xf>
    <xf numFmtId="1" fontId="3" fillId="2" borderId="515" xfId="5" applyNumberFormat="1" applyFont="1" applyBorder="1" applyProtection="1">
      <protection locked="0"/>
    </xf>
    <xf numFmtId="1" fontId="3" fillId="2" borderId="516" xfId="5" applyNumberFormat="1" applyFont="1" applyBorder="1" applyProtection="1">
      <protection locked="0"/>
    </xf>
    <xf numFmtId="1" fontId="3" fillId="2" borderId="517" xfId="5" applyNumberFormat="1" applyFont="1" applyBorder="1" applyProtection="1">
      <protection locked="0"/>
    </xf>
    <xf numFmtId="1" fontId="3" fillId="2" borderId="518" xfId="5" applyNumberFormat="1" applyFont="1" applyBorder="1" applyProtection="1">
      <protection locked="0"/>
    </xf>
    <xf numFmtId="1" fontId="3" fillId="2" borderId="519" xfId="5" applyNumberFormat="1" applyFont="1" applyBorder="1" applyProtection="1">
      <protection locked="0"/>
    </xf>
    <xf numFmtId="1" fontId="3" fillId="2" borderId="520" xfId="5" applyNumberFormat="1" applyFont="1" applyBorder="1" applyProtection="1">
      <protection locked="0"/>
    </xf>
    <xf numFmtId="1" fontId="3" fillId="2" borderId="521" xfId="5" applyNumberFormat="1" applyFont="1" applyBorder="1" applyProtection="1">
      <protection locked="0"/>
    </xf>
    <xf numFmtId="1" fontId="3" fillId="2" borderId="522" xfId="5" applyNumberFormat="1" applyFont="1" applyBorder="1" applyProtection="1">
      <protection locked="0"/>
    </xf>
    <xf numFmtId="1" fontId="3" fillId="2" borderId="523" xfId="5" applyNumberFormat="1" applyFont="1" applyBorder="1" applyProtection="1">
      <protection locked="0"/>
    </xf>
    <xf numFmtId="1" fontId="3" fillId="2" borderId="524" xfId="5" applyNumberFormat="1" applyFont="1" applyBorder="1" applyProtection="1">
      <protection locked="0"/>
    </xf>
    <xf numFmtId="1" fontId="3" fillId="2" borderId="525" xfId="5" applyNumberFormat="1" applyFont="1" applyBorder="1" applyProtection="1">
      <protection locked="0"/>
    </xf>
    <xf numFmtId="1" fontId="3" fillId="2" borderId="526" xfId="5" applyNumberFormat="1" applyFont="1" applyBorder="1" applyProtection="1">
      <protection locked="0"/>
    </xf>
    <xf numFmtId="1" fontId="3" fillId="2" borderId="527" xfId="5" applyNumberFormat="1" applyFont="1" applyBorder="1" applyProtection="1">
      <protection locked="0"/>
    </xf>
    <xf numFmtId="1" fontId="3" fillId="8" borderId="394" xfId="4" applyNumberFormat="1" applyFont="1" applyFill="1" applyBorder="1" applyProtection="1"/>
    <xf numFmtId="1" fontId="3" fillId="2" borderId="529" xfId="5" applyNumberFormat="1" applyFont="1" applyBorder="1" applyProtection="1">
      <protection locked="0"/>
    </xf>
    <xf numFmtId="1" fontId="3" fillId="2" borderId="530" xfId="5" applyNumberFormat="1" applyFont="1" applyBorder="1" applyProtection="1">
      <protection locked="0"/>
    </xf>
    <xf numFmtId="1" fontId="3" fillId="2" borderId="531" xfId="5" applyNumberFormat="1" applyFont="1" applyBorder="1" applyProtection="1">
      <protection locked="0"/>
    </xf>
    <xf numFmtId="1" fontId="3" fillId="2" borderId="532" xfId="5" applyNumberFormat="1" applyFont="1" applyBorder="1" applyProtection="1">
      <protection locked="0"/>
    </xf>
    <xf numFmtId="1" fontId="3" fillId="2" borderId="533" xfId="5" applyNumberFormat="1" applyFont="1" applyBorder="1" applyProtection="1">
      <protection locked="0"/>
    </xf>
    <xf numFmtId="1" fontId="3" fillId="2" borderId="534" xfId="5" applyNumberFormat="1" applyFont="1" applyBorder="1" applyProtection="1">
      <protection locked="0"/>
    </xf>
    <xf numFmtId="1" fontId="3" fillId="2" borderId="535" xfId="5" applyNumberFormat="1" applyFont="1" applyBorder="1" applyProtection="1">
      <protection locked="0"/>
    </xf>
    <xf numFmtId="1" fontId="3" fillId="2" borderId="536" xfId="5" applyNumberFormat="1" applyFont="1" applyBorder="1" applyProtection="1">
      <protection locked="0"/>
    </xf>
    <xf numFmtId="1" fontId="3" fillId="2" borderId="537" xfId="5" applyNumberFormat="1" applyFont="1" applyBorder="1" applyProtection="1">
      <protection locked="0"/>
    </xf>
    <xf numFmtId="1" fontId="3" fillId="0" borderId="544" xfId="0" applyNumberFormat="1" applyFont="1" applyBorder="1" applyAlignment="1">
      <alignment horizontal="center" vertical="center" wrapText="1"/>
    </xf>
    <xf numFmtId="1" fontId="3" fillId="0" borderId="545" xfId="0" applyNumberFormat="1" applyFont="1" applyBorder="1" applyAlignment="1">
      <alignment horizontal="center" vertical="center" wrapText="1"/>
    </xf>
    <xf numFmtId="1" fontId="3" fillId="0" borderId="546" xfId="0" applyNumberFormat="1" applyFont="1" applyBorder="1" applyAlignment="1">
      <alignment horizontal="center" vertical="center" wrapText="1"/>
    </xf>
    <xf numFmtId="1" fontId="3" fillId="0" borderId="507" xfId="0" applyNumberFormat="1" applyFont="1" applyBorder="1"/>
    <xf numFmtId="1" fontId="3" fillId="4" borderId="507" xfId="0" applyNumberFormat="1" applyFont="1" applyFill="1" applyBorder="1" applyProtection="1">
      <protection locked="0"/>
    </xf>
    <xf numFmtId="0" fontId="3" fillId="0" borderId="544" xfId="0" applyFont="1" applyBorder="1" applyAlignment="1">
      <alignment horizontal="center" vertical="center"/>
    </xf>
    <xf numFmtId="0" fontId="3" fillId="0" borderId="548" xfId="0" applyFont="1" applyBorder="1" applyAlignment="1">
      <alignment horizontal="center" vertical="center"/>
    </xf>
    <xf numFmtId="0" fontId="3" fillId="0" borderId="542" xfId="0" applyFont="1" applyBorder="1" applyAlignment="1">
      <alignment horizontal="center" vertical="center"/>
    </xf>
    <xf numFmtId="0" fontId="3" fillId="0" borderId="290" xfId="0" applyFont="1" applyBorder="1" applyAlignment="1">
      <alignment horizontal="left" wrapText="1"/>
    </xf>
    <xf numFmtId="1" fontId="3" fillId="0" borderId="544" xfId="0" applyNumberFormat="1" applyFont="1" applyBorder="1"/>
    <xf numFmtId="1" fontId="3" fillId="11" borderId="538" xfId="0" applyNumberFormat="1" applyFont="1" applyFill="1" applyBorder="1" applyAlignment="1">
      <alignment horizontal="center" vertical="center" wrapText="1"/>
    </xf>
    <xf numFmtId="1" fontId="3" fillId="11" borderId="539" xfId="0" applyNumberFormat="1" applyFont="1" applyFill="1" applyBorder="1" applyAlignment="1">
      <alignment horizontal="center" vertical="center" wrapText="1"/>
    </xf>
    <xf numFmtId="1" fontId="3" fillId="11" borderId="552" xfId="0" applyNumberFormat="1" applyFont="1" applyFill="1" applyBorder="1" applyAlignment="1">
      <alignment horizontal="center" vertical="center" wrapText="1"/>
    </xf>
    <xf numFmtId="1" fontId="3" fillId="11" borderId="544" xfId="0" applyNumberFormat="1" applyFont="1" applyFill="1" applyBorder="1" applyAlignment="1">
      <alignment horizontal="center" vertical="center" wrapText="1"/>
    </xf>
    <xf numFmtId="1" fontId="3" fillId="11" borderId="545" xfId="0" applyNumberFormat="1" applyFont="1" applyFill="1" applyBorder="1" applyAlignment="1">
      <alignment horizontal="center" vertical="center" wrapText="1"/>
    </xf>
    <xf numFmtId="1" fontId="3" fillId="11" borderId="553" xfId="0" applyNumberFormat="1" applyFont="1" applyFill="1" applyBorder="1" applyAlignment="1">
      <alignment horizontal="center" vertical="center" wrapText="1"/>
    </xf>
    <xf numFmtId="1" fontId="3" fillId="11" borderId="543" xfId="0" applyNumberFormat="1" applyFont="1" applyFill="1" applyBorder="1" applyAlignment="1">
      <alignment horizontal="center" vertical="center" wrapText="1"/>
    </xf>
    <xf numFmtId="1" fontId="3" fillId="11" borderId="290" xfId="0" applyNumberFormat="1" applyFont="1" applyFill="1" applyBorder="1" applyAlignment="1">
      <alignment horizontal="center" vertical="center" wrapText="1"/>
    </xf>
    <xf numFmtId="1" fontId="3" fillId="11" borderId="546" xfId="0" applyNumberFormat="1" applyFont="1" applyFill="1" applyBorder="1" applyAlignment="1">
      <alignment horizontal="center" vertical="center" wrapText="1"/>
    </xf>
    <xf numFmtId="1" fontId="3" fillId="4" borderId="529" xfId="0" applyNumberFormat="1" applyFont="1" applyFill="1" applyBorder="1" applyProtection="1">
      <protection locked="0"/>
    </xf>
    <xf numFmtId="1" fontId="5" fillId="0" borderId="290" xfId="0" applyNumberFormat="1" applyFont="1" applyBorder="1" applyAlignment="1">
      <alignment horizontal="left"/>
    </xf>
    <xf numFmtId="1" fontId="3" fillId="0" borderId="540" xfId="0" applyNumberFormat="1" applyFont="1" applyBorder="1" applyAlignment="1">
      <alignment horizontal="center" vertical="center"/>
    </xf>
    <xf numFmtId="1" fontId="3" fillId="0" borderId="549" xfId="0" applyNumberFormat="1" applyFont="1" applyBorder="1" applyAlignment="1">
      <alignment horizontal="center" vertical="center" wrapText="1"/>
    </xf>
    <xf numFmtId="1" fontId="3" fillId="0" borderId="540" xfId="0" applyNumberFormat="1" applyFont="1" applyBorder="1" applyAlignment="1">
      <alignment horizontal="center" vertical="center" wrapText="1"/>
    </xf>
    <xf numFmtId="1" fontId="3" fillId="0" borderId="554" xfId="0" applyNumberFormat="1" applyFont="1" applyBorder="1" applyAlignment="1">
      <alignment horizontal="center" vertical="center" wrapText="1"/>
    </xf>
    <xf numFmtId="1" fontId="3" fillId="0" borderId="507" xfId="0" applyNumberFormat="1" applyFont="1" applyBorder="1" applyAlignment="1">
      <alignment vertical="center"/>
    </xf>
    <xf numFmtId="1" fontId="3" fillId="0" borderId="529" xfId="0" applyNumberFormat="1" applyFont="1" applyBorder="1" applyAlignment="1">
      <alignment horizontal="right" vertical="center" wrapText="1"/>
    </xf>
    <xf numFmtId="1" fontId="3" fillId="4" borderId="394" xfId="0" applyNumberFormat="1" applyFont="1" applyFill="1" applyBorder="1" applyProtection="1">
      <protection locked="0"/>
    </xf>
    <xf numFmtId="1" fontId="3" fillId="3" borderId="290" xfId="0" applyNumberFormat="1" applyFont="1" applyFill="1" applyBorder="1" applyAlignment="1">
      <alignment horizontal="right"/>
    </xf>
    <xf numFmtId="1" fontId="3" fillId="4" borderId="488" xfId="0" applyNumberFormat="1" applyFont="1" applyFill="1" applyBorder="1" applyProtection="1">
      <protection locked="0"/>
    </xf>
    <xf numFmtId="0" fontId="0" fillId="0" borderId="290" xfId="0" applyBorder="1"/>
    <xf numFmtId="1" fontId="5" fillId="0" borderId="541" xfId="0" applyNumberFormat="1" applyFont="1" applyBorder="1" applyAlignment="1">
      <alignment horizontal="left"/>
    </xf>
    <xf numFmtId="0" fontId="15" fillId="0" borderId="541" xfId="0" applyFont="1" applyBorder="1"/>
    <xf numFmtId="1" fontId="3" fillId="3" borderId="507" xfId="0" applyNumberFormat="1" applyFont="1" applyFill="1" applyBorder="1" applyAlignment="1">
      <alignment horizontal="right"/>
    </xf>
    <xf numFmtId="1" fontId="3" fillId="0" borderId="553" xfId="0" applyNumberFormat="1" applyFont="1" applyBorder="1" applyAlignment="1">
      <alignment horizontal="center" vertical="center" wrapText="1"/>
    </xf>
    <xf numFmtId="1" fontId="3" fillId="0" borderId="558" xfId="0" applyNumberFormat="1" applyFont="1" applyBorder="1" applyAlignment="1">
      <alignment horizontal="center" vertical="center" wrapText="1"/>
    </xf>
    <xf numFmtId="1" fontId="3" fillId="0" borderId="544" xfId="0" applyNumberFormat="1" applyFont="1" applyBorder="1" applyAlignment="1">
      <alignment horizontal="center" vertical="center"/>
    </xf>
    <xf numFmtId="1" fontId="3" fillId="0" borderId="558" xfId="0" applyNumberFormat="1" applyFont="1" applyBorder="1" applyAlignment="1">
      <alignment horizontal="center" vertical="center"/>
    </xf>
    <xf numFmtId="1" fontId="3" fillId="0" borderId="542" xfId="0" applyNumberFormat="1" applyFont="1" applyBorder="1" applyAlignment="1">
      <alignment horizontal="center" vertical="center"/>
    </xf>
    <xf numFmtId="1" fontId="3" fillId="0" borderId="550" xfId="0" applyNumberFormat="1" applyFont="1" applyBorder="1" applyAlignment="1">
      <alignment horizontal="center" vertical="center"/>
    </xf>
    <xf numFmtId="1" fontId="3" fillId="0" borderId="544" xfId="0" applyNumberFormat="1" applyFont="1" applyBorder="1" applyAlignment="1">
      <alignment horizontal="right"/>
    </xf>
    <xf numFmtId="1" fontId="3" fillId="0" borderId="553" xfId="0" applyNumberFormat="1" applyFont="1" applyBorder="1" applyAlignment="1">
      <alignment horizontal="right"/>
    </xf>
    <xf numFmtId="1" fontId="3" fillId="0" borderId="544" xfId="0" applyNumberFormat="1" applyFont="1" applyBorder="1" applyAlignment="1">
      <alignment horizontal="right" vertical="center"/>
    </xf>
    <xf numFmtId="1" fontId="3" fillId="0" borderId="559" xfId="0" applyNumberFormat="1" applyFont="1" applyBorder="1" applyAlignment="1">
      <alignment horizontal="right" vertical="center"/>
    </xf>
    <xf numFmtId="1" fontId="3" fillId="0" borderId="558" xfId="0" applyNumberFormat="1" applyFont="1" applyBorder="1" applyAlignment="1">
      <alignment horizontal="right" vertical="center"/>
    </xf>
    <xf numFmtId="1" fontId="3" fillId="0" borderId="560" xfId="0" applyNumberFormat="1" applyFont="1" applyBorder="1" applyAlignment="1">
      <alignment horizontal="right"/>
    </xf>
    <xf numFmtId="1" fontId="3" fillId="3" borderId="272" xfId="0" applyNumberFormat="1" applyFont="1" applyFill="1" applyBorder="1" applyAlignment="1">
      <alignment horizontal="right"/>
    </xf>
    <xf numFmtId="1" fontId="3" fillId="4" borderId="561" xfId="0" applyNumberFormat="1" applyFont="1" applyFill="1" applyBorder="1" applyProtection="1">
      <protection locked="0"/>
    </xf>
    <xf numFmtId="1" fontId="3" fillId="4" borderId="272" xfId="0" applyNumberFormat="1" applyFont="1" applyFill="1" applyBorder="1" applyProtection="1">
      <protection locked="0"/>
    </xf>
    <xf numFmtId="1" fontId="3" fillId="4" borderId="562" xfId="0" applyNumberFormat="1" applyFont="1" applyFill="1" applyBorder="1" applyProtection="1">
      <protection locked="0"/>
    </xf>
    <xf numFmtId="1" fontId="3" fillId="4" borderId="563" xfId="0" applyNumberFormat="1" applyFont="1" applyFill="1" applyBorder="1" applyAlignment="1" applyProtection="1">
      <alignment wrapText="1"/>
      <protection locked="0"/>
    </xf>
    <xf numFmtId="1" fontId="3" fillId="0" borderId="564" xfId="0" applyNumberFormat="1" applyFont="1" applyBorder="1" applyAlignment="1">
      <alignment horizontal="right" wrapText="1"/>
    </xf>
    <xf numFmtId="1" fontId="3" fillId="3" borderId="557" xfId="0" applyNumberFormat="1" applyFont="1" applyFill="1" applyBorder="1" applyAlignment="1">
      <alignment horizontal="right"/>
    </xf>
    <xf numFmtId="1" fontId="6" fillId="0" borderId="565" xfId="0" applyNumberFormat="1" applyFont="1" applyBorder="1"/>
    <xf numFmtId="1" fontId="6" fillId="0" borderId="566" xfId="0" applyNumberFormat="1" applyFont="1" applyBorder="1"/>
    <xf numFmtId="1" fontId="6" fillId="0" borderId="567" xfId="0" applyNumberFormat="1" applyFont="1" applyBorder="1"/>
    <xf numFmtId="1" fontId="3" fillId="0" borderId="567" xfId="0" applyNumberFormat="1" applyFont="1" applyBorder="1"/>
    <xf numFmtId="1" fontId="3" fillId="0" borderId="572" xfId="0" applyNumberFormat="1" applyFont="1" applyBorder="1" applyAlignment="1">
      <alignment horizontal="center" vertical="center" wrapText="1"/>
    </xf>
    <xf numFmtId="1" fontId="3" fillId="0" borderId="573" xfId="0" applyNumberFormat="1" applyFont="1" applyBorder="1" applyAlignment="1">
      <alignment horizontal="center" vertical="center" wrapText="1"/>
    </xf>
    <xf numFmtId="1" fontId="3" fillId="0" borderId="574" xfId="0" applyNumberFormat="1" applyFont="1" applyBorder="1"/>
    <xf numFmtId="1" fontId="3" fillId="0" borderId="561" xfId="0" applyNumberFormat="1" applyFont="1" applyBorder="1" applyAlignment="1">
      <alignment horizontal="right"/>
    </xf>
    <xf numFmtId="1" fontId="3" fillId="4" borderId="560" xfId="0" applyNumberFormat="1" applyFont="1" applyFill="1" applyBorder="1" applyProtection="1">
      <protection locked="0"/>
    </xf>
    <xf numFmtId="1" fontId="3" fillId="4" borderId="575" xfId="0" applyNumberFormat="1" applyFont="1" applyFill="1" applyBorder="1" applyProtection="1">
      <protection locked="0"/>
    </xf>
    <xf numFmtId="1" fontId="3" fillId="0" borderId="361" xfId="0" applyNumberFormat="1" applyFont="1" applyBorder="1" applyAlignment="1">
      <alignment horizontal="left"/>
    </xf>
    <xf numFmtId="1" fontId="3" fillId="0" borderId="564" xfId="0" applyNumberFormat="1" applyFont="1" applyBorder="1" applyAlignment="1">
      <alignment horizontal="right"/>
    </xf>
    <xf numFmtId="1" fontId="3" fillId="3" borderId="361" xfId="0" applyNumberFormat="1" applyFont="1" applyFill="1" applyBorder="1" applyAlignment="1">
      <alignment horizontal="right"/>
    </xf>
    <xf numFmtId="1" fontId="3" fillId="4" borderId="361" xfId="0" applyNumberFormat="1" applyFont="1" applyFill="1" applyBorder="1" applyProtection="1">
      <protection locked="0"/>
    </xf>
    <xf numFmtId="1" fontId="3" fillId="4" borderId="576" xfId="0" applyNumberFormat="1" applyFont="1" applyFill="1" applyBorder="1" applyProtection="1">
      <protection locked="0"/>
    </xf>
    <xf numFmtId="1" fontId="3" fillId="4" borderId="557" xfId="0" applyNumberFormat="1" applyFont="1" applyFill="1" applyBorder="1" applyAlignment="1" applyProtection="1">
      <alignment wrapText="1"/>
      <protection locked="0"/>
    </xf>
    <xf numFmtId="0" fontId="3" fillId="0" borderId="572" xfId="0" applyFont="1" applyBorder="1" applyAlignment="1">
      <alignment horizontal="center" wrapText="1"/>
    </xf>
    <xf numFmtId="0" fontId="3" fillId="0" borderId="571" xfId="0" applyFont="1" applyBorder="1" applyAlignment="1">
      <alignment horizontal="center" wrapText="1"/>
    </xf>
    <xf numFmtId="0" fontId="3" fillId="0" borderId="569" xfId="0" applyFont="1" applyBorder="1" applyAlignment="1">
      <alignment horizontal="center" wrapText="1"/>
    </xf>
    <xf numFmtId="0" fontId="3" fillId="0" borderId="561" xfId="0" applyFont="1" applyBorder="1"/>
    <xf numFmtId="0" fontId="3" fillId="0" borderId="560" xfId="0" applyFont="1" applyBorder="1"/>
    <xf numFmtId="0" fontId="3" fillId="0" borderId="272" xfId="0" applyFont="1" applyBorder="1"/>
    <xf numFmtId="0" fontId="3" fillId="9" borderId="561" xfId="0" applyFont="1" applyFill="1" applyBorder="1" applyProtection="1">
      <protection locked="0"/>
    </xf>
    <xf numFmtId="0" fontId="7" fillId="0" borderId="564" xfId="0" applyFont="1" applyBorder="1"/>
    <xf numFmtId="0" fontId="3" fillId="0" borderId="361" xfId="0" applyFont="1" applyBorder="1"/>
    <xf numFmtId="1" fontId="5" fillId="0" borderId="334" xfId="0" applyNumberFormat="1" applyFont="1" applyBorder="1"/>
    <xf numFmtId="1" fontId="6" fillId="0" borderId="334" xfId="0" applyNumberFormat="1" applyFont="1" applyBorder="1"/>
    <xf numFmtId="1" fontId="6" fillId="0" borderId="578" xfId="0" applyNumberFormat="1" applyFont="1" applyBorder="1"/>
    <xf numFmtId="1" fontId="6" fillId="0" borderId="579" xfId="0" applyNumberFormat="1" applyFont="1" applyBorder="1"/>
    <xf numFmtId="1" fontId="6" fillId="0" borderId="580" xfId="0" applyNumberFormat="1" applyFont="1" applyBorder="1"/>
    <xf numFmtId="1" fontId="3" fillId="0" borderId="571" xfId="0" applyNumberFormat="1" applyFont="1" applyBorder="1" applyAlignment="1">
      <alignment horizontal="center" vertical="center" wrapText="1"/>
    </xf>
    <xf numFmtId="1" fontId="1" fillId="0" borderId="568" xfId="0" applyNumberFormat="1" applyFont="1" applyBorder="1" applyAlignment="1">
      <alignment horizontal="left" vertical="center"/>
    </xf>
    <xf numFmtId="1" fontId="3" fillId="0" borderId="572" xfId="0" applyNumberFormat="1" applyFont="1" applyBorder="1" applyAlignment="1">
      <alignment horizontal="right"/>
    </xf>
    <xf numFmtId="1" fontId="3" fillId="0" borderId="573" xfId="0" applyNumberFormat="1" applyFont="1" applyBorder="1" applyAlignment="1">
      <alignment horizontal="right"/>
    </xf>
    <xf numFmtId="1" fontId="3" fillId="0" borderId="571" xfId="0" applyNumberFormat="1" applyFont="1" applyBorder="1" applyAlignment="1">
      <alignment horizontal="right"/>
    </xf>
    <xf numFmtId="1" fontId="3" fillId="0" borderId="581" xfId="0" applyNumberFormat="1" applyFont="1" applyBorder="1"/>
    <xf numFmtId="1" fontId="3" fillId="0" borderId="571" xfId="0" applyNumberFormat="1" applyFont="1" applyBorder="1"/>
    <xf numFmtId="1" fontId="3" fillId="0" borderId="582" xfId="0" applyNumberFormat="1" applyFont="1" applyBorder="1"/>
    <xf numFmtId="1" fontId="3" fillId="0" borderId="583" xfId="0" applyNumberFormat="1" applyFont="1" applyBorder="1"/>
    <xf numFmtId="1" fontId="3" fillId="0" borderId="574" xfId="0" applyNumberFormat="1" applyFont="1" applyBorder="1" applyAlignment="1">
      <alignment vertical="center" wrapText="1"/>
    </xf>
    <xf numFmtId="1" fontId="3" fillId="10" borderId="584" xfId="1" applyNumberFormat="1" applyFont="1" applyBorder="1" applyAlignment="1" applyProtection="1">
      <alignment horizontal="right"/>
      <protection locked="0"/>
    </xf>
    <xf numFmtId="1" fontId="3" fillId="10" borderId="585" xfId="1" applyNumberFormat="1" applyFont="1" applyBorder="1" applyAlignment="1" applyProtection="1">
      <alignment horizontal="right"/>
      <protection locked="0"/>
    </xf>
    <xf numFmtId="1" fontId="1" fillId="0" borderId="586" xfId="0" applyNumberFormat="1" applyFont="1" applyBorder="1" applyAlignment="1">
      <alignment horizontal="left" vertical="center" wrapText="1"/>
    </xf>
    <xf numFmtId="1" fontId="3" fillId="0" borderId="587" xfId="0" applyNumberFormat="1" applyFont="1" applyBorder="1" applyAlignment="1">
      <alignment horizontal="right" wrapText="1"/>
    </xf>
    <xf numFmtId="1" fontId="3" fillId="0" borderId="588" xfId="0" applyNumberFormat="1" applyFont="1" applyBorder="1" applyAlignment="1">
      <alignment horizontal="right" wrapText="1"/>
    </xf>
    <xf numFmtId="1" fontId="3" fillId="0" borderId="589" xfId="0" applyNumberFormat="1" applyFont="1" applyBorder="1" applyAlignment="1">
      <alignment horizontal="right"/>
    </xf>
    <xf numFmtId="1" fontId="3" fillId="0" borderId="586" xfId="0" applyNumberFormat="1" applyFont="1" applyBorder="1"/>
    <xf numFmtId="1" fontId="3" fillId="0" borderId="590" xfId="0" applyNumberFormat="1" applyFont="1" applyBorder="1"/>
    <xf numFmtId="1" fontId="3" fillId="0" borderId="591" xfId="0" applyNumberFormat="1" applyFont="1" applyBorder="1"/>
    <xf numFmtId="1" fontId="3" fillId="0" borderId="592" xfId="0" applyNumberFormat="1" applyFont="1" applyBorder="1"/>
    <xf numFmtId="1" fontId="3" fillId="0" borderId="589" xfId="0" applyNumberFormat="1" applyFont="1" applyBorder="1"/>
    <xf numFmtId="1" fontId="3" fillId="0" borderId="593" xfId="0" applyNumberFormat="1" applyFont="1" applyBorder="1" applyAlignment="1">
      <alignment vertical="center" wrapText="1"/>
    </xf>
    <xf numFmtId="1" fontId="3" fillId="10" borderId="594" xfId="1" applyNumberFormat="1" applyFont="1" applyBorder="1" applyAlignment="1" applyProtection="1">
      <alignment horizontal="right"/>
      <protection locked="0"/>
    </xf>
    <xf numFmtId="1" fontId="3" fillId="10" borderId="595" xfId="1" applyNumberFormat="1" applyFont="1" applyBorder="1" applyAlignment="1" applyProtection="1">
      <alignment horizontal="right"/>
      <protection locked="0"/>
    </xf>
    <xf numFmtId="1" fontId="5" fillId="0" borderId="596" xfId="0" applyNumberFormat="1" applyFont="1" applyBorder="1"/>
    <xf numFmtId="1" fontId="3" fillId="0" borderId="586" xfId="0" applyNumberFormat="1" applyFont="1" applyBorder="1" applyAlignment="1">
      <alignment horizontal="center" wrapText="1"/>
    </xf>
    <xf numFmtId="1" fontId="3" fillId="4" borderId="593" xfId="0" applyNumberFormat="1" applyFont="1" applyFill="1" applyBorder="1" applyAlignment="1" applyProtection="1">
      <alignment wrapText="1"/>
      <protection locked="0"/>
    </xf>
    <xf numFmtId="1" fontId="3" fillId="0" borderId="597" xfId="0" applyNumberFormat="1" applyFont="1" applyBorder="1"/>
    <xf numFmtId="1" fontId="3" fillId="0" borderId="598" xfId="0" applyNumberFormat="1" applyFont="1" applyBorder="1"/>
    <xf numFmtId="1" fontId="3" fillId="0" borderId="599" xfId="0" applyNumberFormat="1" applyFont="1" applyBorder="1"/>
    <xf numFmtId="1" fontId="3" fillId="0" borderId="587" xfId="0" applyNumberFormat="1" applyFont="1" applyBorder="1" applyAlignment="1">
      <alignment horizontal="center" vertical="center" wrapText="1"/>
    </xf>
    <xf numFmtId="1" fontId="3" fillId="0" borderId="608" xfId="0" applyNumberFormat="1" applyFont="1" applyBorder="1" applyAlignment="1">
      <alignment horizontal="center" vertical="center" wrapText="1"/>
    </xf>
    <xf numFmtId="1" fontId="3" fillId="0" borderId="588" xfId="0" applyNumberFormat="1" applyFont="1" applyBorder="1" applyAlignment="1">
      <alignment horizontal="center" vertical="center" wrapText="1"/>
    </xf>
    <xf numFmtId="1" fontId="3" fillId="0" borderId="593" xfId="0" applyNumberFormat="1" applyFont="1" applyBorder="1" applyAlignment="1">
      <alignment horizontal="center" vertical="center" wrapText="1"/>
    </xf>
    <xf numFmtId="1" fontId="3" fillId="0" borderId="610" xfId="0" applyNumberFormat="1" applyFont="1" applyBorder="1" applyAlignment="1">
      <alignment vertical="center" wrapText="1"/>
    </xf>
    <xf numFmtId="1" fontId="3" fillId="0" borderId="611" xfId="0" applyNumberFormat="1" applyFont="1" applyBorder="1" applyAlignment="1">
      <alignment vertical="center" wrapText="1"/>
    </xf>
    <xf numFmtId="1" fontId="3" fillId="0" borderId="612" xfId="0" applyNumberFormat="1" applyFont="1" applyBorder="1" applyAlignment="1">
      <alignment vertical="center"/>
    </xf>
    <xf numFmtId="1" fontId="3" fillId="10" borderId="610" xfId="1" applyNumberFormat="1" applyFont="1" applyBorder="1" applyAlignment="1" applyProtection="1">
      <alignment horizontal="right"/>
      <protection locked="0"/>
    </xf>
    <xf numFmtId="1" fontId="3" fillId="10" borderId="612" xfId="1" applyNumberFormat="1" applyFont="1" applyBorder="1" applyAlignment="1" applyProtection="1">
      <alignment horizontal="right"/>
      <protection locked="0"/>
    </xf>
    <xf numFmtId="1" fontId="3" fillId="10" borderId="611" xfId="1" applyNumberFormat="1" applyFont="1" applyBorder="1" applyAlignment="1" applyProtection="1">
      <alignment horizontal="right"/>
      <protection locked="0"/>
    </xf>
    <xf numFmtId="1" fontId="3" fillId="0" borderId="607" xfId="0" applyNumberFormat="1" applyFont="1" applyBorder="1" applyAlignment="1">
      <alignment horizontal="center" vertical="center" wrapText="1"/>
    </xf>
    <xf numFmtId="1" fontId="3" fillId="0" borderId="564" xfId="0" applyNumberFormat="1" applyFont="1" applyBorder="1" applyAlignment="1">
      <alignment vertical="center" wrapText="1"/>
    </xf>
    <xf numFmtId="1" fontId="3" fillId="0" borderId="607" xfId="0" applyNumberFormat="1" applyFont="1" applyBorder="1" applyAlignment="1">
      <alignment vertical="center"/>
    </xf>
    <xf numFmtId="1" fontId="3" fillId="10" borderId="607" xfId="1" applyNumberFormat="1" applyFont="1" applyBorder="1" applyAlignment="1" applyProtection="1">
      <alignment horizontal="right"/>
      <protection locked="0"/>
    </xf>
    <xf numFmtId="1" fontId="3" fillId="10" borderId="564" xfId="1" applyNumberFormat="1" applyFont="1" applyBorder="1" applyAlignment="1" applyProtection="1">
      <alignment horizontal="right"/>
      <protection locked="0"/>
    </xf>
    <xf numFmtId="1" fontId="3" fillId="0" borderId="587" xfId="0" applyNumberFormat="1" applyFont="1" applyBorder="1" applyAlignment="1">
      <alignment vertical="center" wrapText="1"/>
    </xf>
    <xf numFmtId="1" fontId="3" fillId="11" borderId="587" xfId="1" applyNumberFormat="1" applyFont="1" applyFill="1" applyBorder="1" applyAlignment="1" applyProtection="1">
      <alignment horizontal="right"/>
    </xf>
    <xf numFmtId="1" fontId="3" fillId="11" borderId="589" xfId="1" applyNumberFormat="1" applyFont="1" applyFill="1" applyBorder="1" applyAlignment="1" applyProtection="1">
      <alignment horizontal="right"/>
    </xf>
    <xf numFmtId="1" fontId="3" fillId="0" borderId="613" xfId="0" applyNumberFormat="1" applyFont="1" applyBorder="1" applyProtection="1">
      <protection hidden="1"/>
    </xf>
    <xf numFmtId="1" fontId="3" fillId="0" borderId="614" xfId="0" applyNumberFormat="1" applyFont="1" applyBorder="1" applyProtection="1">
      <protection hidden="1"/>
    </xf>
    <xf numFmtId="1" fontId="3" fillId="0" borderId="615" xfId="0" applyNumberFormat="1" applyFont="1" applyBorder="1" applyProtection="1">
      <protection hidden="1"/>
    </xf>
    <xf numFmtId="1" fontId="3" fillId="0" borderId="599" xfId="0" applyNumberFormat="1" applyFont="1" applyBorder="1" applyProtection="1">
      <protection hidden="1"/>
    </xf>
    <xf numFmtId="1" fontId="3" fillId="0" borderId="589" xfId="0" applyNumberFormat="1" applyFont="1" applyBorder="1" applyAlignment="1">
      <alignment horizontal="center" vertical="center" wrapText="1"/>
    </xf>
    <xf numFmtId="1" fontId="3" fillId="0" borderId="616" xfId="0" applyNumberFormat="1" applyFont="1" applyBorder="1" applyAlignment="1">
      <alignment horizontal="center" vertical="center" wrapText="1"/>
    </xf>
    <xf numFmtId="1" fontId="3" fillId="0" borderId="586" xfId="0" applyNumberFormat="1" applyFont="1" applyBorder="1" applyAlignment="1">
      <alignment horizontal="left"/>
    </xf>
    <xf numFmtId="1" fontId="3" fillId="0" borderId="596" xfId="0" applyNumberFormat="1" applyFont="1" applyBorder="1" applyAlignment="1" applyProtection="1">
      <alignment horizontal="left" vertical="center"/>
      <protection hidden="1"/>
    </xf>
    <xf numFmtId="1" fontId="3" fillId="0" borderId="587" xfId="0" applyNumberFormat="1" applyFont="1" applyBorder="1" applyAlignment="1">
      <alignment horizontal="right"/>
    </xf>
    <xf numFmtId="1" fontId="3" fillId="0" borderId="588" xfId="0" applyNumberFormat="1" applyFont="1" applyBorder="1" applyAlignment="1">
      <alignment horizontal="right"/>
    </xf>
    <xf numFmtId="1" fontId="3" fillId="4" borderId="607" xfId="0" applyNumberFormat="1" applyFont="1" applyFill="1" applyBorder="1" applyAlignment="1" applyProtection="1">
      <alignment horizontal="right"/>
      <protection locked="0"/>
    </xf>
    <xf numFmtId="1" fontId="3" fillId="4" borderId="564" xfId="0" applyNumberFormat="1" applyFont="1" applyFill="1" applyBorder="1" applyAlignment="1" applyProtection="1">
      <alignment horizontal="right"/>
      <protection locked="0"/>
    </xf>
    <xf numFmtId="1" fontId="3" fillId="0" borderId="593" xfId="0" applyNumberFormat="1" applyFont="1" applyBorder="1" applyAlignment="1">
      <alignment horizontal="left" vertical="center"/>
    </xf>
    <xf numFmtId="1" fontId="3" fillId="0" borderId="586" xfId="0" applyNumberFormat="1" applyFont="1" applyBorder="1" applyAlignment="1">
      <alignment horizontal="left" vertical="center"/>
    </xf>
    <xf numFmtId="1" fontId="3" fillId="0" borderId="586" xfId="0" applyNumberFormat="1" applyFont="1" applyBorder="1" applyAlignment="1" applyProtection="1">
      <alignment horizontal="left" vertical="center"/>
      <protection hidden="1"/>
    </xf>
    <xf numFmtId="1" fontId="3" fillId="4" borderId="587" xfId="0" applyNumberFormat="1" applyFont="1" applyFill="1" applyBorder="1" applyAlignment="1" applyProtection="1">
      <alignment horizontal="right"/>
      <protection locked="0"/>
    </xf>
    <xf numFmtId="1" fontId="3" fillId="4" borderId="589" xfId="0" applyNumberFormat="1" applyFont="1" applyFill="1" applyBorder="1" applyAlignment="1" applyProtection="1">
      <alignment horizontal="right"/>
      <protection locked="0"/>
    </xf>
    <xf numFmtId="1" fontId="3" fillId="4" borderId="588" xfId="0" applyNumberFormat="1" applyFont="1" applyFill="1" applyBorder="1" applyAlignment="1" applyProtection="1">
      <alignment horizontal="right"/>
      <protection locked="0"/>
    </xf>
    <xf numFmtId="1" fontId="3" fillId="4" borderId="608" xfId="0" applyNumberFormat="1" applyFont="1" applyFill="1" applyBorder="1" applyAlignment="1" applyProtection="1">
      <alignment horizontal="right"/>
      <protection locked="0"/>
    </xf>
    <xf numFmtId="1" fontId="3" fillId="4" borderId="619" xfId="0" applyNumberFormat="1" applyFont="1" applyFill="1" applyBorder="1" applyAlignment="1" applyProtection="1">
      <alignment horizontal="right"/>
      <protection locked="0"/>
    </xf>
    <xf numFmtId="1" fontId="3" fillId="4" borderId="592" xfId="0" applyNumberFormat="1" applyFont="1" applyFill="1" applyBorder="1" applyAlignment="1" applyProtection="1">
      <alignment horizontal="right"/>
      <protection locked="0"/>
    </xf>
    <xf numFmtId="1" fontId="3" fillId="4" borderId="620" xfId="0" applyNumberFormat="1" applyFont="1" applyFill="1" applyBorder="1" applyAlignment="1" applyProtection="1">
      <alignment horizontal="right"/>
      <protection locked="0"/>
    </xf>
    <xf numFmtId="1" fontId="3" fillId="8" borderId="593" xfId="0" applyNumberFormat="1" applyFont="1" applyFill="1" applyBorder="1" applyAlignment="1">
      <alignment horizontal="right" vertical="center" wrapText="1"/>
    </xf>
    <xf numFmtId="1" fontId="3" fillId="4" borderId="593" xfId="0" applyNumberFormat="1" applyFont="1" applyFill="1" applyBorder="1" applyProtection="1">
      <protection locked="0"/>
    </xf>
    <xf numFmtId="1" fontId="3" fillId="4" borderId="612" xfId="0" applyNumberFormat="1" applyFont="1" applyFill="1" applyBorder="1" applyProtection="1">
      <protection locked="0"/>
    </xf>
    <xf numFmtId="1" fontId="3" fillId="0" borderId="593" xfId="0" applyNumberFormat="1" applyFont="1" applyBorder="1" applyAlignment="1">
      <alignment horizontal="left" vertical="center" wrapText="1"/>
    </xf>
    <xf numFmtId="1" fontId="3" fillId="8" borderId="593" xfId="0" applyNumberFormat="1" applyFont="1" applyFill="1" applyBorder="1" applyAlignment="1">
      <alignment horizontal="right"/>
    </xf>
    <xf numFmtId="1" fontId="3" fillId="4" borderId="607" xfId="0" applyNumberFormat="1" applyFont="1" applyFill="1" applyBorder="1" applyProtection="1">
      <protection locked="0"/>
    </xf>
    <xf numFmtId="1" fontId="1" fillId="0" borderId="602" xfId="0" applyNumberFormat="1" applyFont="1" applyBorder="1" applyAlignment="1">
      <alignment vertical="center"/>
    </xf>
    <xf numFmtId="1" fontId="1" fillId="0" borderId="590" xfId="0" applyNumberFormat="1" applyFont="1" applyBorder="1" applyAlignment="1">
      <alignment vertical="center"/>
    </xf>
    <xf numFmtId="1" fontId="1" fillId="0" borderId="589" xfId="0" applyNumberFormat="1" applyFont="1" applyBorder="1" applyAlignment="1">
      <alignment vertical="center"/>
    </xf>
    <xf numFmtId="1" fontId="3" fillId="0" borderId="593" xfId="0" applyNumberFormat="1" applyFont="1" applyBorder="1" applyAlignment="1">
      <alignment horizontal="right" vertical="center" wrapText="1"/>
    </xf>
    <xf numFmtId="1" fontId="3" fillId="11" borderId="622" xfId="0" applyNumberFormat="1" applyFont="1" applyFill="1" applyBorder="1"/>
    <xf numFmtId="1" fontId="3" fillId="0" borderId="587" xfId="3" applyNumberFormat="1" applyFont="1" applyBorder="1" applyAlignment="1">
      <alignment horizontal="center" vertical="center" wrapText="1"/>
    </xf>
    <xf numFmtId="1" fontId="3" fillId="0" borderId="604" xfId="3" applyNumberFormat="1" applyFont="1" applyBorder="1" applyAlignment="1">
      <alignment horizontal="center" vertical="center" wrapText="1"/>
    </xf>
    <xf numFmtId="1" fontId="3" fillId="0" borderId="587" xfId="3" applyNumberFormat="1" applyFont="1" applyFill="1" applyBorder="1" applyAlignment="1">
      <alignment horizontal="center" vertical="center" wrapText="1"/>
    </xf>
    <xf numFmtId="1" fontId="3" fillId="0" borderId="604" xfId="3" applyNumberFormat="1" applyFont="1" applyFill="1" applyBorder="1" applyAlignment="1">
      <alignment horizontal="center" vertical="center" wrapText="1"/>
    </xf>
    <xf numFmtId="1" fontId="3" fillId="0" borderId="619" xfId="3" applyNumberFormat="1" applyFont="1" applyFill="1" applyBorder="1" applyAlignment="1">
      <alignment horizontal="center" vertical="center" wrapText="1"/>
    </xf>
    <xf numFmtId="1" fontId="3" fillId="0" borderId="592" xfId="3" applyNumberFormat="1" applyFont="1" applyFill="1" applyBorder="1" applyAlignment="1">
      <alignment horizontal="center" vertical="center" wrapText="1"/>
    </xf>
    <xf numFmtId="1" fontId="3" fillId="0" borderId="616" xfId="3" applyNumberFormat="1" applyFont="1" applyFill="1" applyBorder="1" applyAlignment="1">
      <alignment horizontal="center" vertical="center" wrapText="1"/>
    </xf>
    <xf numFmtId="1" fontId="3" fillId="0" borderId="564" xfId="3" applyNumberFormat="1" applyFont="1" applyBorder="1" applyAlignment="1">
      <alignment horizontal="center" vertical="center" wrapText="1"/>
    </xf>
    <xf numFmtId="1" fontId="3" fillId="0" borderId="608" xfId="3" applyNumberFormat="1" applyFont="1" applyBorder="1" applyAlignment="1">
      <alignment horizontal="center" vertical="center" wrapText="1"/>
    </xf>
    <xf numFmtId="1" fontId="3" fillId="0" borderId="630" xfId="2" applyNumberFormat="1" applyFont="1" applyBorder="1" applyAlignment="1">
      <alignment vertical="center" wrapText="1"/>
    </xf>
    <xf numFmtId="1" fontId="3" fillId="4" borderId="610" xfId="4" applyNumberFormat="1" applyFont="1" applyFill="1" applyBorder="1" applyProtection="1">
      <protection locked="0"/>
    </xf>
    <xf numFmtId="1" fontId="3" fillId="4" borderId="612" xfId="4" applyNumberFormat="1" applyFont="1" applyFill="1" applyBorder="1" applyProtection="1">
      <protection locked="0"/>
    </xf>
    <xf numFmtId="1" fontId="3" fillId="4" borderId="631" xfId="4" applyNumberFormat="1" applyFont="1" applyFill="1" applyBorder="1" applyProtection="1">
      <protection locked="0"/>
    </xf>
    <xf numFmtId="1" fontId="3" fillId="4" borderId="632" xfId="4" applyNumberFormat="1" applyFont="1" applyFill="1" applyBorder="1" applyProtection="1">
      <protection locked="0"/>
    </xf>
    <xf numFmtId="1" fontId="3" fillId="4" borderId="611" xfId="4" applyNumberFormat="1" applyFont="1" applyFill="1" applyBorder="1" applyProtection="1">
      <protection locked="0"/>
    </xf>
    <xf numFmtId="1" fontId="3" fillId="0" borderId="602" xfId="2" applyNumberFormat="1" applyFont="1" applyBorder="1" applyAlignment="1">
      <alignment horizontal="center" vertical="center" wrapText="1"/>
    </xf>
    <xf numFmtId="1" fontId="3" fillId="0" borderId="587" xfId="4" applyNumberFormat="1" applyFont="1" applyBorder="1" applyAlignment="1">
      <alignment horizontal="right"/>
    </xf>
    <xf numFmtId="1" fontId="3" fillId="0" borderId="589" xfId="4" applyNumberFormat="1" applyFont="1" applyBorder="1" applyAlignment="1">
      <alignment horizontal="right"/>
    </xf>
    <xf numFmtId="1" fontId="3" fillId="0" borderId="619" xfId="4" applyNumberFormat="1" applyFont="1" applyBorder="1" applyAlignment="1">
      <alignment horizontal="right"/>
    </xf>
    <xf numFmtId="1" fontId="3" fillId="0" borderId="592" xfId="4" applyNumberFormat="1" applyFont="1" applyBorder="1" applyAlignment="1">
      <alignment horizontal="right"/>
    </xf>
    <xf numFmtId="1" fontId="3" fillId="0" borderId="616" xfId="4" applyNumberFormat="1" applyFont="1" applyBorder="1" applyAlignment="1">
      <alignment horizontal="right"/>
    </xf>
    <xf numFmtId="1" fontId="3" fillId="0" borderId="588" xfId="4" applyNumberFormat="1" applyFont="1" applyBorder="1" applyAlignment="1">
      <alignment horizontal="right"/>
    </xf>
    <xf numFmtId="1" fontId="3" fillId="0" borderId="608" xfId="4" applyNumberFormat="1" applyFont="1" applyBorder="1" applyAlignment="1">
      <alignment horizontal="right"/>
    </xf>
    <xf numFmtId="1" fontId="7" fillId="0" borderId="587" xfId="3" applyNumberFormat="1" applyFont="1" applyFill="1" applyBorder="1" applyAlignment="1">
      <alignment horizontal="center" vertical="center" wrapText="1"/>
    </xf>
    <xf numFmtId="1" fontId="7" fillId="0" borderId="608" xfId="3" applyNumberFormat="1" applyFont="1" applyFill="1" applyBorder="1" applyAlignment="1">
      <alignment horizontal="center" vertical="center" wrapText="1"/>
    </xf>
    <xf numFmtId="1" fontId="3" fillId="8" borderId="610" xfId="4" applyNumberFormat="1" applyFont="1" applyFill="1" applyBorder="1" applyProtection="1"/>
    <xf numFmtId="1" fontId="3" fillId="8" borderId="612" xfId="4" applyNumberFormat="1" applyFont="1" applyFill="1" applyBorder="1" applyProtection="1"/>
    <xf numFmtId="1" fontId="11" fillId="3" borderId="596" xfId="0" applyNumberFormat="1" applyFont="1" applyFill="1" applyBorder="1" applyAlignment="1">
      <alignment vertical="center" wrapText="1"/>
    </xf>
    <xf numFmtId="1" fontId="4" fillId="0" borderId="613" xfId="0" applyNumberFormat="1" applyFont="1" applyBorder="1"/>
    <xf numFmtId="1" fontId="4" fillId="0" borderId="614" xfId="0" applyNumberFormat="1" applyFont="1" applyBorder="1"/>
    <xf numFmtId="1" fontId="3" fillId="0" borderId="587" xfId="0" applyNumberFormat="1" applyFont="1" applyBorder="1" applyAlignment="1">
      <alignment horizontal="center" vertical="center"/>
    </xf>
    <xf numFmtId="1" fontId="3" fillId="0" borderId="620" xfId="0" applyNumberFormat="1" applyFont="1" applyBorder="1" applyAlignment="1">
      <alignment horizontal="center" vertical="center"/>
    </xf>
    <xf numFmtId="1" fontId="3" fillId="0" borderId="620" xfId="0" applyNumberFormat="1" applyFont="1" applyBorder="1" applyAlignment="1">
      <alignment horizontal="center" vertical="center" wrapText="1"/>
    </xf>
    <xf numFmtId="1" fontId="3" fillId="0" borderId="571" xfId="0" applyNumberFormat="1" applyFont="1" applyBorder="1" applyAlignment="1">
      <alignment horizontal="center" vertical="center"/>
    </xf>
    <xf numFmtId="1" fontId="3" fillId="0" borderId="593" xfId="0" applyNumberFormat="1" applyFont="1" applyBorder="1"/>
    <xf numFmtId="1" fontId="3" fillId="4" borderId="593" xfId="4" applyNumberFormat="1" applyFont="1" applyFill="1" applyBorder="1" applyProtection="1">
      <protection locked="0"/>
    </xf>
    <xf numFmtId="1" fontId="4" fillId="0" borderId="596" xfId="0" applyNumberFormat="1" applyFont="1" applyBorder="1"/>
    <xf numFmtId="1" fontId="3" fillId="0" borderId="586" xfId="0" applyNumberFormat="1" applyFont="1" applyBorder="1" applyAlignment="1">
      <alignment horizontal="center" vertical="center" wrapText="1"/>
    </xf>
    <xf numFmtId="1" fontId="3" fillId="0" borderId="641" xfId="0" applyNumberFormat="1" applyFont="1" applyBorder="1" applyAlignment="1">
      <alignment horizontal="center" vertical="center" wrapText="1"/>
    </xf>
    <xf numFmtId="1" fontId="3" fillId="4" borderId="612" xfId="0" applyNumberFormat="1" applyFont="1" applyFill="1" applyBorder="1" applyAlignment="1" applyProtection="1">
      <alignment wrapText="1"/>
      <protection locked="0"/>
    </xf>
    <xf numFmtId="1" fontId="3" fillId="0" borderId="607" xfId="0" applyNumberFormat="1" applyFont="1" applyBorder="1"/>
    <xf numFmtId="1" fontId="3" fillId="0" borderId="641" xfId="0" applyNumberFormat="1" applyFont="1" applyBorder="1" applyAlignment="1">
      <alignment horizontal="center" vertical="center"/>
    </xf>
    <xf numFmtId="1" fontId="3" fillId="0" borderId="635" xfId="0" applyNumberFormat="1" applyFont="1" applyBorder="1" applyAlignment="1">
      <alignment horizontal="left" wrapText="1"/>
    </xf>
    <xf numFmtId="1" fontId="3" fillId="0" borderId="610" xfId="0" applyNumberFormat="1" applyFont="1" applyBorder="1"/>
    <xf numFmtId="1" fontId="3" fillId="2" borderId="644" xfId="5" applyNumberFormat="1" applyFont="1" applyBorder="1" applyProtection="1">
      <protection locked="0"/>
    </xf>
    <xf numFmtId="1" fontId="3" fillId="2" borderId="645" xfId="5" applyNumberFormat="1" applyFont="1" applyBorder="1" applyProtection="1">
      <protection locked="0"/>
    </xf>
    <xf numFmtId="1" fontId="3" fillId="2" borderId="646" xfId="5" applyNumberFormat="1" applyFont="1" applyBorder="1" applyProtection="1">
      <protection locked="0"/>
    </xf>
    <xf numFmtId="1" fontId="3" fillId="2" borderId="647" xfId="5" applyNumberFormat="1" applyFont="1" applyBorder="1" applyProtection="1">
      <protection locked="0"/>
    </xf>
    <xf numFmtId="1" fontId="3" fillId="2" borderId="648" xfId="5" applyNumberFormat="1" applyFont="1" applyBorder="1" applyProtection="1">
      <protection locked="0"/>
    </xf>
    <xf numFmtId="1" fontId="3" fillId="2" borderId="649" xfId="5" applyNumberFormat="1" applyFont="1" applyBorder="1" applyProtection="1">
      <protection locked="0"/>
    </xf>
    <xf numFmtId="1" fontId="3" fillId="2" borderId="650" xfId="5" applyNumberFormat="1" applyFont="1" applyBorder="1" applyProtection="1">
      <protection locked="0"/>
    </xf>
    <xf numFmtId="1" fontId="3" fillId="2" borderId="651" xfId="5" applyNumberFormat="1" applyFont="1" applyBorder="1" applyProtection="1">
      <protection locked="0"/>
    </xf>
    <xf numFmtId="1" fontId="3" fillId="2" borderId="652" xfId="5" applyNumberFormat="1" applyFont="1" applyBorder="1" applyProtection="1">
      <protection locked="0"/>
    </xf>
    <xf numFmtId="1" fontId="3" fillId="2" borderId="653" xfId="5" applyNumberFormat="1" applyFont="1" applyBorder="1" applyProtection="1">
      <protection locked="0"/>
    </xf>
    <xf numFmtId="1" fontId="3" fillId="2" borderId="654" xfId="5" applyNumberFormat="1" applyFont="1" applyBorder="1" applyProtection="1">
      <protection locked="0"/>
    </xf>
    <xf numFmtId="1" fontId="3" fillId="2" borderId="655" xfId="5" applyNumberFormat="1" applyFont="1" applyBorder="1" applyProtection="1">
      <protection locked="0"/>
    </xf>
    <xf numFmtId="1" fontId="3" fillId="2" borderId="656" xfId="5" applyNumberFormat="1" applyFont="1" applyBorder="1" applyProtection="1">
      <protection locked="0"/>
    </xf>
    <xf numFmtId="1" fontId="3" fillId="2" borderId="657" xfId="5" applyNumberFormat="1" applyFont="1" applyBorder="1" applyProtection="1">
      <protection locked="0"/>
    </xf>
    <xf numFmtId="1" fontId="3" fillId="2" borderId="658" xfId="5" applyNumberFormat="1" applyFont="1" applyBorder="1" applyProtection="1">
      <protection locked="0"/>
    </xf>
    <xf numFmtId="1" fontId="3" fillId="0" borderId="593" xfId="0" applyNumberFormat="1" applyFont="1" applyBorder="1" applyAlignment="1">
      <alignment horizontal="left" wrapText="1"/>
    </xf>
    <xf numFmtId="1" fontId="3" fillId="2" borderId="660" xfId="5" applyNumberFormat="1" applyFont="1" applyBorder="1" applyProtection="1">
      <protection locked="0"/>
    </xf>
    <xf numFmtId="1" fontId="3" fillId="2" borderId="661" xfId="5" applyNumberFormat="1" applyFont="1" applyBorder="1" applyProtection="1">
      <protection locked="0"/>
    </xf>
    <xf numFmtId="1" fontId="3" fillId="2" borderId="662" xfId="5" applyNumberFormat="1" applyFont="1" applyBorder="1" applyProtection="1">
      <protection locked="0"/>
    </xf>
    <xf numFmtId="1" fontId="3" fillId="8" borderId="596" xfId="4" applyNumberFormat="1" applyFont="1" applyFill="1" applyBorder="1" applyProtection="1"/>
    <xf numFmtId="1" fontId="3" fillId="2" borderId="663" xfId="5" applyNumberFormat="1" applyFont="1" applyBorder="1" applyProtection="1">
      <protection locked="0"/>
    </xf>
    <xf numFmtId="1" fontId="3" fillId="2" borderId="664" xfId="5" applyNumberFormat="1" applyFont="1" applyBorder="1" applyProtection="1">
      <protection locked="0"/>
    </xf>
    <xf numFmtId="1" fontId="3" fillId="2" borderId="665" xfId="5" applyNumberFormat="1" applyFont="1" applyBorder="1" applyProtection="1">
      <protection locked="0"/>
    </xf>
    <xf numFmtId="1" fontId="3" fillId="2" borderId="666" xfId="5" applyNumberFormat="1" applyFont="1" applyBorder="1" applyProtection="1">
      <protection locked="0"/>
    </xf>
    <xf numFmtId="1" fontId="3" fillId="0" borderId="619" xfId="0" applyNumberFormat="1" applyFont="1" applyBorder="1" applyAlignment="1">
      <alignment horizontal="center" vertical="center" wrapText="1"/>
    </xf>
    <xf numFmtId="1" fontId="3" fillId="0" borderId="611" xfId="0" applyNumberFormat="1" applyFont="1" applyBorder="1"/>
    <xf numFmtId="1" fontId="3" fillId="0" borderId="612" xfId="0" applyNumberFormat="1" applyFont="1" applyBorder="1"/>
    <xf numFmtId="1" fontId="3" fillId="4" borderId="610" xfId="0" applyNumberFormat="1" applyFont="1" applyFill="1" applyBorder="1" applyProtection="1">
      <protection locked="0"/>
    </xf>
    <xf numFmtId="1" fontId="3" fillId="4" borderId="632" xfId="0" applyNumberFormat="1" applyFont="1" applyFill="1" applyBorder="1" applyProtection="1">
      <protection locked="0"/>
    </xf>
    <xf numFmtId="1" fontId="3" fillId="4" borderId="611" xfId="0" applyNumberFormat="1" applyFont="1" applyFill="1" applyBorder="1" applyProtection="1">
      <protection locked="0"/>
    </xf>
    <xf numFmtId="0" fontId="3" fillId="0" borderId="587" xfId="0" applyFont="1" applyBorder="1" applyAlignment="1">
      <alignment horizontal="center" vertical="center"/>
    </xf>
    <xf numFmtId="0" fontId="3" fillId="0" borderId="620" xfId="0" applyFont="1" applyBorder="1" applyAlignment="1">
      <alignment horizontal="center" vertical="center"/>
    </xf>
    <xf numFmtId="0" fontId="3" fillId="0" borderId="616" xfId="0" applyFont="1" applyBorder="1" applyAlignment="1">
      <alignment horizontal="center" vertical="center"/>
    </xf>
    <xf numFmtId="1" fontId="3" fillId="0" borderId="587" xfId="0" applyNumberFormat="1" applyFont="1" applyBorder="1"/>
    <xf numFmtId="1" fontId="3" fillId="11" borderId="667" xfId="0" applyNumberFormat="1" applyFont="1" applyFill="1" applyBorder="1" applyAlignment="1">
      <alignment horizontal="center" vertical="center" wrapText="1"/>
    </xf>
    <xf numFmtId="1" fontId="3" fillId="11" borderId="668" xfId="0" applyNumberFormat="1" applyFont="1" applyFill="1" applyBorder="1" applyAlignment="1">
      <alignment horizontal="center" vertical="center" wrapText="1"/>
    </xf>
    <xf numFmtId="1" fontId="3" fillId="11" borderId="670" xfId="0" applyNumberFormat="1" applyFont="1" applyFill="1" applyBorder="1" applyAlignment="1">
      <alignment horizontal="center" vertical="center" wrapText="1"/>
    </xf>
    <xf numFmtId="1" fontId="3" fillId="11" borderId="587" xfId="0" applyNumberFormat="1" applyFont="1" applyFill="1" applyBorder="1" applyAlignment="1">
      <alignment horizontal="center" vertical="center" wrapText="1"/>
    </xf>
    <xf numFmtId="1" fontId="3" fillId="11" borderId="608" xfId="0" applyNumberFormat="1" applyFont="1" applyFill="1" applyBorder="1" applyAlignment="1">
      <alignment horizontal="center" vertical="center" wrapText="1"/>
    </xf>
    <xf numFmtId="1" fontId="3" fillId="11" borderId="588" xfId="0" applyNumberFormat="1" applyFont="1" applyFill="1" applyBorder="1" applyAlignment="1">
      <alignment horizontal="center" vertical="center" wrapText="1"/>
    </xf>
    <xf numFmtId="1" fontId="3" fillId="11" borderId="641" xfId="0" applyNumberFormat="1" applyFont="1" applyFill="1" applyBorder="1" applyAlignment="1">
      <alignment horizontal="center" vertical="center" wrapText="1"/>
    </xf>
    <xf numFmtId="1" fontId="3" fillId="11" borderId="619" xfId="0" applyNumberFormat="1" applyFont="1" applyFill="1" applyBorder="1" applyAlignment="1">
      <alignment horizontal="center" vertical="center" wrapText="1"/>
    </xf>
    <xf numFmtId="1" fontId="3" fillId="0" borderId="630" xfId="0" applyNumberFormat="1" applyFont="1" applyBorder="1" applyAlignment="1">
      <alignment horizontal="left" vertical="center" wrapText="1"/>
    </xf>
    <xf numFmtId="1" fontId="3" fillId="11" borderId="593" xfId="0" applyNumberFormat="1" applyFont="1" applyFill="1" applyBorder="1" applyAlignment="1">
      <alignment horizontal="right" wrapText="1"/>
    </xf>
    <xf numFmtId="1" fontId="3" fillId="11" borderId="610" xfId="0" applyNumberFormat="1" applyFont="1" applyFill="1" applyBorder="1" applyAlignment="1">
      <alignment horizontal="right" wrapText="1"/>
    </xf>
    <xf numFmtId="0" fontId="3" fillId="0" borderId="610" xfId="0" applyFont="1" applyBorder="1"/>
    <xf numFmtId="1" fontId="3" fillId="4" borderId="660" xfId="0" applyNumberFormat="1" applyFont="1" applyFill="1" applyBorder="1" applyProtection="1">
      <protection locked="0"/>
    </xf>
    <xf numFmtId="1" fontId="3" fillId="11" borderId="611" xfId="0" applyNumberFormat="1" applyFont="1" applyFill="1" applyBorder="1" applyAlignment="1">
      <alignment horizontal="right" wrapText="1"/>
    </xf>
    <xf numFmtId="1" fontId="3" fillId="0" borderId="602" xfId="0" applyNumberFormat="1" applyFont="1" applyBorder="1" applyAlignment="1">
      <alignment horizontal="center" vertical="center"/>
    </xf>
    <xf numFmtId="1" fontId="3" fillId="0" borderId="669" xfId="0" applyNumberFormat="1" applyFont="1" applyBorder="1" applyAlignment="1">
      <alignment horizontal="center" vertical="center" wrapText="1"/>
    </xf>
    <xf numFmtId="1" fontId="3" fillId="0" borderId="602" xfId="0" applyNumberFormat="1" applyFont="1" applyBorder="1" applyAlignment="1">
      <alignment horizontal="center" vertical="center" wrapText="1"/>
    </xf>
    <xf numFmtId="1" fontId="3" fillId="0" borderId="630" xfId="0" applyNumberFormat="1" applyFont="1" applyBorder="1" applyAlignment="1">
      <alignment vertical="center" wrapText="1"/>
    </xf>
    <xf numFmtId="1" fontId="3" fillId="3" borderId="593" xfId="0" applyNumberFormat="1" applyFont="1" applyFill="1" applyBorder="1" applyAlignment="1">
      <alignment horizontal="right"/>
    </xf>
    <xf numFmtId="1" fontId="3" fillId="0" borderId="671" xfId="0" applyNumberFormat="1" applyFont="1" applyBorder="1" applyAlignment="1">
      <alignment horizontal="center" vertical="center" wrapText="1"/>
    </xf>
    <xf numFmtId="1" fontId="3" fillId="0" borderId="660" xfId="0" applyNumberFormat="1" applyFont="1" applyBorder="1" applyAlignment="1">
      <alignment horizontal="right" vertical="center" wrapText="1"/>
    </xf>
    <xf numFmtId="1" fontId="3" fillId="0" borderId="301" xfId="0" applyNumberFormat="1" applyFont="1" applyBorder="1" applyAlignment="1">
      <alignment vertical="center"/>
    </xf>
    <xf numFmtId="1" fontId="3" fillId="4" borderId="564" xfId="0" applyNumberFormat="1" applyFont="1" applyFill="1" applyBorder="1" applyProtection="1">
      <protection locked="0"/>
    </xf>
    <xf numFmtId="1" fontId="3" fillId="0" borderId="301" xfId="0" applyNumberFormat="1" applyFont="1" applyBorder="1" applyAlignment="1">
      <alignment vertical="center" wrapText="1"/>
    </xf>
    <xf numFmtId="1" fontId="5" fillId="0" borderId="642" xfId="0" applyNumberFormat="1" applyFont="1" applyBorder="1" applyAlignment="1">
      <alignment horizontal="left"/>
    </xf>
    <xf numFmtId="0" fontId="15" fillId="0" borderId="642" xfId="0" applyFont="1" applyBorder="1"/>
    <xf numFmtId="1" fontId="3" fillId="3" borderId="612" xfId="0" applyNumberFormat="1" applyFont="1" applyFill="1" applyBorder="1" applyAlignment="1">
      <alignment horizontal="right"/>
    </xf>
    <xf numFmtId="1" fontId="3" fillId="0" borderId="676" xfId="0" applyNumberFormat="1" applyFont="1" applyBorder="1" applyAlignment="1">
      <alignment horizontal="center" vertical="center" wrapText="1"/>
    </xf>
    <xf numFmtId="1" fontId="3" fillId="0" borderId="677" xfId="0" applyNumberFormat="1" applyFont="1" applyBorder="1" applyAlignment="1">
      <alignment horizontal="center" vertical="center" wrapText="1"/>
    </xf>
    <xf numFmtId="1" fontId="3" fillId="0" borderId="676" xfId="0" applyNumberFormat="1" applyFont="1" applyBorder="1" applyAlignment="1">
      <alignment horizontal="center" vertical="center"/>
    </xf>
    <xf numFmtId="1" fontId="3" fillId="0" borderId="673" xfId="0" applyNumberFormat="1" applyFont="1" applyBorder="1" applyAlignment="1">
      <alignment horizontal="center" vertical="center"/>
    </xf>
    <xf numFmtId="1" fontId="3" fillId="0" borderId="678" xfId="0" applyNumberFormat="1" applyFont="1" applyBorder="1" applyAlignment="1">
      <alignment horizontal="center" vertical="center"/>
    </xf>
    <xf numFmtId="1" fontId="3" fillId="0" borderId="676" xfId="0" applyNumberFormat="1" applyFont="1" applyBorder="1" applyAlignment="1">
      <alignment horizontal="right"/>
    </xf>
    <xf numFmtId="1" fontId="3" fillId="0" borderId="677" xfId="0" applyNumberFormat="1" applyFont="1" applyBorder="1" applyAlignment="1">
      <alignment horizontal="right"/>
    </xf>
    <xf numFmtId="1" fontId="3" fillId="0" borderId="676" xfId="0" applyNumberFormat="1" applyFont="1" applyBorder="1" applyAlignment="1">
      <alignment horizontal="right" vertical="center"/>
    </xf>
    <xf numFmtId="1" fontId="3" fillId="0" borderId="620" xfId="0" applyNumberFormat="1" applyFont="1" applyBorder="1" applyAlignment="1">
      <alignment horizontal="right" vertical="center"/>
    </xf>
    <xf numFmtId="1" fontId="3" fillId="0" borderId="641" xfId="0" applyNumberFormat="1" applyFont="1" applyBorder="1" applyAlignment="1">
      <alignment horizontal="right" vertical="center"/>
    </xf>
    <xf numFmtId="1" fontId="3" fillId="0" borderId="679" xfId="0" applyNumberFormat="1" applyFont="1" applyBorder="1" applyAlignment="1">
      <alignment horizontal="right"/>
    </xf>
    <xf numFmtId="1" fontId="3" fillId="4" borderId="680" xfId="0" applyNumberFormat="1" applyFont="1" applyFill="1" applyBorder="1" applyProtection="1">
      <protection locked="0"/>
    </xf>
    <xf numFmtId="1" fontId="3" fillId="4" borderId="681" xfId="0" applyNumberFormat="1" applyFont="1" applyFill="1" applyBorder="1" applyProtection="1">
      <protection locked="0"/>
    </xf>
    <xf numFmtId="1" fontId="3" fillId="4" borderId="682" xfId="0" applyNumberFormat="1" applyFont="1" applyFill="1" applyBorder="1" applyAlignment="1" applyProtection="1">
      <alignment wrapText="1"/>
      <protection locked="0"/>
    </xf>
    <xf numFmtId="1" fontId="3" fillId="0" borderId="683" xfId="0" applyNumberFormat="1" applyFont="1" applyBorder="1" applyAlignment="1">
      <alignment horizontal="right" wrapText="1"/>
    </xf>
    <xf numFmtId="1" fontId="3" fillId="3" borderId="675" xfId="0" applyNumberFormat="1" applyFont="1" applyFill="1" applyBorder="1" applyAlignment="1">
      <alignment horizontal="right"/>
    </xf>
    <xf numFmtId="1" fontId="6" fillId="0" borderId="684" xfId="0" applyNumberFormat="1" applyFont="1" applyBorder="1"/>
    <xf numFmtId="1" fontId="6" fillId="0" borderId="685" xfId="0" applyNumberFormat="1" applyFont="1" applyBorder="1"/>
    <xf numFmtId="1" fontId="3" fillId="0" borderId="684" xfId="0" applyNumberFormat="1" applyFont="1" applyBorder="1"/>
    <xf numFmtId="1" fontId="3" fillId="0" borderId="688" xfId="0" applyNumberFormat="1" applyFont="1" applyBorder="1" applyAlignment="1">
      <alignment horizontal="center" vertical="center" wrapText="1"/>
    </xf>
    <xf numFmtId="1" fontId="3" fillId="0" borderId="689" xfId="0" applyNumberFormat="1" applyFont="1" applyBorder="1"/>
    <xf numFmtId="1" fontId="3" fillId="0" borderId="680" xfId="0" applyNumberFormat="1" applyFont="1" applyBorder="1" applyAlignment="1">
      <alignment horizontal="right"/>
    </xf>
    <xf numFmtId="1" fontId="3" fillId="4" borderId="679" xfId="0" applyNumberFormat="1" applyFont="1" applyFill="1" applyBorder="1" applyProtection="1">
      <protection locked="0"/>
    </xf>
    <xf numFmtId="1" fontId="3" fillId="4" borderId="690" xfId="0" applyNumberFormat="1" applyFont="1" applyFill="1" applyBorder="1" applyProtection="1">
      <protection locked="0"/>
    </xf>
    <xf numFmtId="1" fontId="3" fillId="0" borderId="377" xfId="0" applyNumberFormat="1" applyFont="1" applyBorder="1" applyAlignment="1">
      <alignment horizontal="left"/>
    </xf>
    <xf numFmtId="1" fontId="3" fillId="0" borderId="683" xfId="0" applyNumberFormat="1" applyFont="1" applyBorder="1" applyAlignment="1">
      <alignment horizontal="right"/>
    </xf>
    <xf numFmtId="1" fontId="3" fillId="3" borderId="377" xfId="0" applyNumberFormat="1" applyFont="1" applyFill="1" applyBorder="1" applyAlignment="1">
      <alignment horizontal="right"/>
    </xf>
    <xf numFmtId="1" fontId="3" fillId="4" borderId="691" xfId="0" applyNumberFormat="1" applyFont="1" applyFill="1" applyBorder="1" applyProtection="1">
      <protection locked="0"/>
    </xf>
    <xf numFmtId="1" fontId="3" fillId="4" borderId="675" xfId="0" applyNumberFormat="1" applyFont="1" applyFill="1" applyBorder="1" applyAlignment="1" applyProtection="1">
      <alignment wrapText="1"/>
      <protection locked="0"/>
    </xf>
    <xf numFmtId="0" fontId="3" fillId="0" borderId="676" xfId="0" applyFont="1" applyBorder="1" applyAlignment="1">
      <alignment horizontal="center" wrapText="1"/>
    </xf>
    <xf numFmtId="0" fontId="3" fillId="0" borderId="687" xfId="0" applyFont="1" applyBorder="1" applyAlignment="1">
      <alignment horizontal="center" wrapText="1"/>
    </xf>
    <xf numFmtId="0" fontId="3" fillId="0" borderId="686" xfId="0" applyFont="1" applyBorder="1" applyAlignment="1">
      <alignment horizontal="center" wrapText="1"/>
    </xf>
    <xf numFmtId="0" fontId="3" fillId="0" borderId="680" xfId="0" applyFont="1" applyBorder="1"/>
    <xf numFmtId="0" fontId="3" fillId="0" borderId="679" xfId="0" applyFont="1" applyBorder="1"/>
    <xf numFmtId="0" fontId="3" fillId="0" borderId="612" xfId="0" applyFont="1" applyBorder="1"/>
    <xf numFmtId="0" fontId="3" fillId="9" borderId="680" xfId="0" applyFont="1" applyFill="1" applyBorder="1" applyProtection="1">
      <protection locked="0"/>
    </xf>
    <xf numFmtId="0" fontId="7" fillId="0" borderId="683" xfId="0" applyFont="1" applyBorder="1"/>
    <xf numFmtId="0" fontId="3" fillId="0" borderId="675" xfId="0" applyFont="1" applyBorder="1"/>
    <xf numFmtId="1" fontId="6" fillId="0" borderId="356" xfId="0" applyNumberFormat="1" applyFont="1" applyBorder="1"/>
    <xf numFmtId="1" fontId="3" fillId="0" borderId="687" xfId="0" applyNumberFormat="1" applyFont="1" applyBorder="1" applyAlignment="1">
      <alignment horizontal="center" vertical="center" wrapText="1"/>
    </xf>
    <xf numFmtId="1" fontId="1" fillId="0" borderId="672" xfId="0" applyNumberFormat="1" applyFont="1" applyBorder="1" applyAlignment="1">
      <alignment horizontal="left" vertical="center"/>
    </xf>
    <xf numFmtId="1" fontId="3" fillId="0" borderId="688" xfId="0" applyNumberFormat="1" applyFont="1" applyBorder="1" applyAlignment="1">
      <alignment horizontal="right"/>
    </xf>
    <xf numFmtId="1" fontId="3" fillId="0" borderId="687" xfId="0" applyNumberFormat="1" applyFont="1" applyBorder="1" applyAlignment="1">
      <alignment horizontal="right"/>
    </xf>
    <xf numFmtId="1" fontId="3" fillId="0" borderId="678" xfId="0" applyNumberFormat="1" applyFont="1" applyBorder="1"/>
    <xf numFmtId="1" fontId="3" fillId="0" borderId="687" xfId="0" applyNumberFormat="1" applyFont="1" applyBorder="1"/>
    <xf numFmtId="1" fontId="3" fillId="0" borderId="694" xfId="0" applyNumberFormat="1" applyFont="1" applyBorder="1"/>
    <xf numFmtId="1" fontId="3" fillId="0" borderId="695" xfId="0" applyNumberFormat="1" applyFont="1" applyBorder="1"/>
    <xf numFmtId="1" fontId="3" fillId="0" borderId="689" xfId="0" applyNumberFormat="1" applyFont="1" applyBorder="1" applyAlignment="1">
      <alignment vertical="center" wrapText="1"/>
    </xf>
    <xf numFmtId="1" fontId="3" fillId="10" borderId="696" xfId="1" applyNumberFormat="1" applyFont="1" applyBorder="1" applyAlignment="1" applyProtection="1">
      <alignment horizontal="right"/>
      <protection locked="0"/>
    </xf>
    <xf numFmtId="1" fontId="3" fillId="10" borderId="697" xfId="1" applyNumberFormat="1" applyFont="1" applyBorder="1" applyAlignment="1" applyProtection="1">
      <alignment horizontal="right"/>
      <protection locked="0"/>
    </xf>
    <xf numFmtId="1" fontId="1" fillId="0" borderId="678" xfId="0" applyNumberFormat="1" applyFont="1" applyBorder="1" applyAlignment="1">
      <alignment horizontal="left" vertical="center" wrapText="1"/>
    </xf>
    <xf numFmtId="1" fontId="3" fillId="0" borderId="676" xfId="0" applyNumberFormat="1" applyFont="1" applyBorder="1" applyAlignment="1">
      <alignment horizontal="right" wrapText="1"/>
    </xf>
    <xf numFmtId="1" fontId="3" fillId="0" borderId="677" xfId="0" applyNumberFormat="1" applyFont="1" applyBorder="1" applyAlignment="1">
      <alignment horizontal="right" wrapText="1"/>
    </xf>
    <xf numFmtId="1" fontId="3" fillId="10" borderId="698" xfId="1" applyNumberFormat="1" applyFont="1" applyBorder="1" applyAlignment="1" applyProtection="1">
      <alignment horizontal="right"/>
      <protection locked="0"/>
    </xf>
    <xf numFmtId="1" fontId="3" fillId="10" borderId="699" xfId="1" applyNumberFormat="1" applyFont="1" applyBorder="1" applyAlignment="1" applyProtection="1">
      <alignment horizontal="right"/>
      <protection locked="0"/>
    </xf>
    <xf numFmtId="1" fontId="5" fillId="0" borderId="700" xfId="0" applyNumberFormat="1" applyFont="1" applyBorder="1"/>
    <xf numFmtId="1" fontId="3" fillId="0" borderId="701" xfId="0" applyNumberFormat="1" applyFont="1" applyBorder="1" applyAlignment="1">
      <alignment horizontal="center" wrapText="1"/>
    </xf>
    <xf numFmtId="1" fontId="3" fillId="0" borderId="702" xfId="0" applyNumberFormat="1" applyFont="1" applyBorder="1" applyAlignment="1">
      <alignment vertical="center" wrapText="1"/>
    </xf>
    <xf numFmtId="1" fontId="3" fillId="4" borderId="702" xfId="0" applyNumberFormat="1" applyFont="1" applyFill="1" applyBorder="1" applyAlignment="1" applyProtection="1">
      <alignment wrapText="1"/>
      <protection locked="0"/>
    </xf>
    <xf numFmtId="1" fontId="3" fillId="0" borderId="703" xfId="0" applyNumberFormat="1" applyFont="1" applyBorder="1"/>
    <xf numFmtId="1" fontId="3" fillId="0" borderId="704" xfId="0" applyNumberFormat="1" applyFont="1" applyBorder="1"/>
    <xf numFmtId="1" fontId="3" fillId="0" borderId="705" xfId="0" applyNumberFormat="1" applyFont="1" applyBorder="1"/>
    <xf numFmtId="1" fontId="3" fillId="0" borderId="714" xfId="0" applyNumberFormat="1" applyFont="1" applyBorder="1" applyAlignment="1">
      <alignment horizontal="center" vertical="center" wrapText="1"/>
    </xf>
    <xf numFmtId="1" fontId="3" fillId="0" borderId="715" xfId="0" applyNumberFormat="1" applyFont="1" applyBorder="1" applyAlignment="1">
      <alignment horizontal="center" vertical="center" wrapText="1"/>
    </xf>
    <xf numFmtId="1" fontId="3" fillId="0" borderId="716" xfId="0" applyNumberFormat="1" applyFont="1" applyBorder="1" applyAlignment="1">
      <alignment horizontal="center" vertical="center" wrapText="1"/>
    </xf>
    <xf numFmtId="1" fontId="3" fillId="0" borderId="717" xfId="0" applyNumberFormat="1" applyFont="1" applyBorder="1" applyAlignment="1">
      <alignment horizontal="center" vertical="center" wrapText="1"/>
    </xf>
    <xf numFmtId="1" fontId="3" fillId="0" borderId="702" xfId="0" applyNumberFormat="1" applyFont="1" applyBorder="1" applyAlignment="1">
      <alignment horizontal="center" vertical="center" wrapText="1"/>
    </xf>
    <xf numFmtId="1" fontId="3" fillId="0" borderId="719" xfId="0" applyNumberFormat="1" applyFont="1" applyBorder="1" applyAlignment="1">
      <alignment vertical="center" wrapText="1"/>
    </xf>
    <xf numFmtId="1" fontId="3" fillId="0" borderId="720" xfId="0" applyNumberFormat="1" applyFont="1" applyBorder="1" applyAlignment="1">
      <alignment vertical="center" wrapText="1"/>
    </xf>
    <xf numFmtId="1" fontId="3" fillId="0" borderId="721" xfId="0" applyNumberFormat="1" applyFont="1" applyBorder="1" applyAlignment="1">
      <alignment vertical="center"/>
    </xf>
    <xf numFmtId="1" fontId="3" fillId="10" borderId="719" xfId="1" applyNumberFormat="1" applyFont="1" applyBorder="1" applyAlignment="1" applyProtection="1">
      <alignment horizontal="right"/>
      <protection locked="0"/>
    </xf>
    <xf numFmtId="1" fontId="3" fillId="10" borderId="721" xfId="1" applyNumberFormat="1" applyFont="1" applyBorder="1" applyAlignment="1" applyProtection="1">
      <alignment horizontal="right"/>
      <protection locked="0"/>
    </xf>
    <xf numFmtId="1" fontId="3" fillId="10" borderId="722" xfId="1" applyNumberFormat="1" applyFont="1" applyBorder="1" applyAlignment="1" applyProtection="1">
      <alignment horizontal="right"/>
      <protection locked="0"/>
    </xf>
    <xf numFmtId="1" fontId="3" fillId="10" borderId="720" xfId="1" applyNumberFormat="1" applyFont="1" applyBorder="1" applyAlignment="1" applyProtection="1">
      <alignment horizontal="right"/>
      <protection locked="0"/>
    </xf>
    <xf numFmtId="1" fontId="3" fillId="10" borderId="723" xfId="1" applyNumberFormat="1" applyFont="1" applyBorder="1" applyAlignment="1" applyProtection="1">
      <alignment horizontal="right"/>
      <protection locked="0"/>
    </xf>
    <xf numFmtId="1" fontId="3" fillId="0" borderId="713" xfId="0" applyNumberFormat="1" applyFont="1" applyBorder="1" applyAlignment="1">
      <alignment horizontal="center" vertical="center" wrapText="1"/>
    </xf>
    <xf numFmtId="1" fontId="3" fillId="0" borderId="683" xfId="0" applyNumberFormat="1" applyFont="1" applyBorder="1" applyAlignment="1">
      <alignment vertical="center" wrapText="1"/>
    </xf>
    <xf numFmtId="1" fontId="3" fillId="0" borderId="713" xfId="0" applyNumberFormat="1" applyFont="1" applyBorder="1" applyAlignment="1">
      <alignment vertical="center"/>
    </xf>
    <xf numFmtId="1" fontId="3" fillId="10" borderId="713" xfId="1" applyNumberFormat="1" applyFont="1" applyBorder="1" applyAlignment="1" applyProtection="1">
      <alignment horizontal="right"/>
      <protection locked="0"/>
    </xf>
    <xf numFmtId="1" fontId="3" fillId="10" borderId="683" xfId="1" applyNumberFormat="1" applyFont="1" applyBorder="1" applyAlignment="1" applyProtection="1">
      <alignment horizontal="right"/>
      <protection locked="0"/>
    </xf>
    <xf numFmtId="1" fontId="3" fillId="0" borderId="676" xfId="0" applyNumberFormat="1" applyFont="1" applyBorder="1" applyAlignment="1">
      <alignment vertical="center" wrapText="1"/>
    </xf>
    <xf numFmtId="1" fontId="3" fillId="11" borderId="676" xfId="1" applyNumberFormat="1" applyFont="1" applyFill="1" applyBorder="1" applyAlignment="1" applyProtection="1">
      <alignment horizontal="right"/>
    </xf>
    <xf numFmtId="1" fontId="3" fillId="11" borderId="687" xfId="1" applyNumberFormat="1" applyFont="1" applyFill="1" applyBorder="1" applyAlignment="1" applyProtection="1">
      <alignment horizontal="right"/>
    </xf>
    <xf numFmtId="1" fontId="3" fillId="0" borderId="724" xfId="0" applyNumberFormat="1" applyFont="1" applyBorder="1" applyProtection="1">
      <protection hidden="1"/>
    </xf>
    <xf numFmtId="1" fontId="3" fillId="0" borderId="725" xfId="0" applyNumberFormat="1" applyFont="1" applyBorder="1" applyProtection="1">
      <protection hidden="1"/>
    </xf>
    <xf numFmtId="1" fontId="3" fillId="0" borderId="726" xfId="0" applyNumberFormat="1" applyFont="1" applyBorder="1" applyProtection="1">
      <protection hidden="1"/>
    </xf>
    <xf numFmtId="1" fontId="3" fillId="0" borderId="727" xfId="0" applyNumberFormat="1" applyFont="1" applyBorder="1" applyProtection="1">
      <protection hidden="1"/>
    </xf>
    <xf numFmtId="1" fontId="3" fillId="0" borderId="738" xfId="0" applyNumberFormat="1" applyFont="1" applyBorder="1" applyAlignment="1">
      <alignment horizontal="center" vertical="center" wrapText="1"/>
    </xf>
    <xf numFmtId="1" fontId="3" fillId="0" borderId="733" xfId="0" applyNumberFormat="1" applyFont="1" applyBorder="1" applyAlignment="1">
      <alignment horizontal="center" vertical="center" wrapText="1"/>
    </xf>
    <xf numFmtId="1" fontId="3" fillId="0" borderId="678" xfId="0" applyNumberFormat="1" applyFont="1" applyBorder="1" applyAlignment="1">
      <alignment horizontal="left"/>
    </xf>
    <xf numFmtId="1" fontId="3" fillId="0" borderId="736" xfId="0" applyNumberFormat="1" applyFont="1" applyBorder="1" applyAlignment="1" applyProtection="1">
      <alignment horizontal="left" vertical="center"/>
      <protection hidden="1"/>
    </xf>
    <xf numFmtId="1" fontId="3" fillId="0" borderId="738" xfId="0" applyNumberFormat="1" applyFont="1" applyBorder="1" applyAlignment="1">
      <alignment horizontal="right"/>
    </xf>
    <xf numFmtId="1" fontId="3" fillId="4" borderId="737" xfId="0" applyNumberFormat="1" applyFont="1" applyFill="1" applyBorder="1" applyAlignment="1" applyProtection="1">
      <alignment horizontal="right"/>
      <protection locked="0"/>
    </xf>
    <xf numFmtId="1" fontId="3" fillId="4" borderId="739" xfId="0" applyNumberFormat="1" applyFont="1" applyFill="1" applyBorder="1" applyAlignment="1" applyProtection="1">
      <alignment horizontal="right"/>
      <protection locked="0"/>
    </xf>
    <xf numFmtId="1" fontId="3" fillId="0" borderId="689" xfId="0" applyNumberFormat="1" applyFont="1" applyBorder="1" applyAlignment="1">
      <alignment horizontal="left" vertical="center"/>
    </xf>
    <xf numFmtId="1" fontId="3" fillId="0" borderId="678" xfId="0" applyNumberFormat="1" applyFont="1" applyBorder="1" applyAlignment="1">
      <alignment horizontal="left" vertical="center"/>
    </xf>
    <xf numFmtId="1" fontId="3" fillId="0" borderId="678" xfId="0" applyNumberFormat="1" applyFont="1" applyBorder="1" applyAlignment="1" applyProtection="1">
      <alignment horizontal="left" vertical="center"/>
      <protection hidden="1"/>
    </xf>
    <xf numFmtId="1" fontId="3" fillId="4" borderId="676" xfId="0" applyNumberFormat="1" applyFont="1" applyFill="1" applyBorder="1" applyAlignment="1" applyProtection="1">
      <alignment horizontal="right"/>
      <protection locked="0"/>
    </xf>
    <xf numFmtId="1" fontId="3" fillId="4" borderId="687" xfId="0" applyNumberFormat="1" applyFont="1" applyFill="1" applyBorder="1" applyAlignment="1" applyProtection="1">
      <alignment horizontal="right"/>
      <protection locked="0"/>
    </xf>
    <xf numFmtId="1" fontId="3" fillId="4" borderId="738" xfId="0" applyNumberFormat="1" applyFont="1" applyFill="1" applyBorder="1" applyAlignment="1" applyProtection="1">
      <alignment horizontal="right"/>
      <protection locked="0"/>
    </xf>
    <xf numFmtId="1" fontId="3" fillId="4" borderId="740" xfId="0" applyNumberFormat="1" applyFont="1" applyFill="1" applyBorder="1" applyAlignment="1" applyProtection="1">
      <alignment horizontal="right"/>
      <protection locked="0"/>
    </xf>
    <xf numFmtId="1" fontId="3" fillId="4" borderId="741" xfId="0" applyNumberFormat="1" applyFont="1" applyFill="1" applyBorder="1" applyAlignment="1" applyProtection="1">
      <alignment horizontal="right"/>
      <protection locked="0"/>
    </xf>
    <xf numFmtId="1" fontId="3" fillId="4" borderId="695" xfId="0" applyNumberFormat="1" applyFont="1" applyFill="1" applyBorder="1" applyAlignment="1" applyProtection="1">
      <alignment horizontal="right"/>
      <protection locked="0"/>
    </xf>
    <xf numFmtId="1" fontId="3" fillId="8" borderId="689" xfId="0" applyNumberFormat="1" applyFont="1" applyFill="1" applyBorder="1" applyAlignment="1">
      <alignment horizontal="right" vertical="center" wrapText="1"/>
    </xf>
    <xf numFmtId="1" fontId="3" fillId="4" borderId="689" xfId="0" applyNumberFormat="1" applyFont="1" applyFill="1" applyBorder="1" applyProtection="1">
      <protection locked="0"/>
    </xf>
    <xf numFmtId="1" fontId="3" fillId="8" borderId="742" xfId="0" applyNumberFormat="1" applyFont="1" applyFill="1" applyBorder="1"/>
    <xf numFmtId="1" fontId="3" fillId="0" borderId="689" xfId="0" applyNumberFormat="1" applyFont="1" applyBorder="1" applyAlignment="1">
      <alignment horizontal="left" vertical="center" wrapText="1"/>
    </xf>
    <xf numFmtId="1" fontId="3" fillId="8" borderId="689" xfId="0" applyNumberFormat="1" applyFont="1" applyFill="1" applyBorder="1" applyAlignment="1">
      <alignment horizontal="right"/>
    </xf>
    <xf numFmtId="1" fontId="3" fillId="4" borderId="737" xfId="0" applyNumberFormat="1" applyFont="1" applyFill="1" applyBorder="1" applyProtection="1">
      <protection locked="0"/>
    </xf>
    <xf numFmtId="1" fontId="1" fillId="0" borderId="672" xfId="0" applyNumberFormat="1" applyFont="1" applyBorder="1" applyAlignment="1">
      <alignment vertical="center"/>
    </xf>
    <xf numFmtId="1" fontId="1" fillId="0" borderId="684" xfId="0" applyNumberFormat="1" applyFont="1" applyBorder="1" applyAlignment="1">
      <alignment vertical="center"/>
    </xf>
    <xf numFmtId="1" fontId="1" fillId="0" borderId="687" xfId="0" applyNumberFormat="1" applyFont="1" applyBorder="1" applyAlignment="1">
      <alignment vertical="center"/>
    </xf>
    <xf numFmtId="1" fontId="3" fillId="0" borderId="689" xfId="0" applyNumberFormat="1" applyFont="1" applyBorder="1" applyAlignment="1">
      <alignment horizontal="right" vertical="center" wrapText="1"/>
    </xf>
    <xf numFmtId="1" fontId="3" fillId="11" borderId="727" xfId="0" applyNumberFormat="1" applyFont="1" applyFill="1" applyBorder="1"/>
    <xf numFmtId="1" fontId="3" fillId="0" borderId="676" xfId="3" applyNumberFormat="1" applyFont="1" applyBorder="1" applyAlignment="1">
      <alignment horizontal="center" vertical="center" wrapText="1"/>
    </xf>
    <xf numFmtId="1" fontId="3" fillId="0" borderId="747" xfId="3" applyNumberFormat="1" applyFont="1" applyBorder="1" applyAlignment="1">
      <alignment horizontal="center" vertical="center" wrapText="1"/>
    </xf>
    <xf numFmtId="1" fontId="3" fillId="0" borderId="676" xfId="3" applyNumberFormat="1" applyFont="1" applyFill="1" applyBorder="1" applyAlignment="1">
      <alignment horizontal="center" vertical="center" wrapText="1"/>
    </xf>
    <xf numFmtId="1" fontId="3" fillId="0" borderId="747" xfId="3" applyNumberFormat="1" applyFont="1" applyFill="1" applyBorder="1" applyAlignment="1">
      <alignment horizontal="center" vertical="center" wrapText="1"/>
    </xf>
    <xf numFmtId="1" fontId="3" fillId="0" borderId="741" xfId="3" applyNumberFormat="1" applyFont="1" applyFill="1" applyBorder="1" applyAlignment="1">
      <alignment horizontal="center" vertical="center" wrapText="1"/>
    </xf>
    <xf numFmtId="1" fontId="3" fillId="0" borderId="695" xfId="3" applyNumberFormat="1" applyFont="1" applyFill="1" applyBorder="1" applyAlignment="1">
      <alignment horizontal="center" vertical="center" wrapText="1"/>
    </xf>
    <xf numFmtId="1" fontId="3" fillId="0" borderId="733" xfId="3" applyNumberFormat="1" applyFont="1" applyFill="1" applyBorder="1" applyAlignment="1">
      <alignment horizontal="center" vertical="center" wrapText="1"/>
    </xf>
    <xf numFmtId="1" fontId="3" fillId="0" borderId="739" xfId="3" applyNumberFormat="1" applyFont="1" applyBorder="1" applyAlignment="1">
      <alignment horizontal="center" vertical="center" wrapText="1"/>
    </xf>
    <xf numFmtId="1" fontId="3" fillId="0" borderId="740" xfId="3" applyNumberFormat="1" applyFont="1" applyBorder="1" applyAlignment="1">
      <alignment horizontal="center" vertical="center" wrapText="1"/>
    </xf>
    <xf numFmtId="1" fontId="3" fillId="0" borderId="748" xfId="2" applyNumberFormat="1" applyFont="1" applyBorder="1" applyAlignment="1">
      <alignment vertical="center" wrapText="1"/>
    </xf>
    <xf numFmtId="1" fontId="3" fillId="4" borderId="680" xfId="4" applyNumberFormat="1" applyFont="1" applyFill="1" applyBorder="1" applyProtection="1">
      <protection locked="0"/>
    </xf>
    <xf numFmtId="1" fontId="3" fillId="4" borderId="690" xfId="4" applyNumberFormat="1" applyFont="1" applyFill="1" applyBorder="1" applyProtection="1">
      <protection locked="0"/>
    </xf>
    <xf numFmtId="1" fontId="3" fillId="4" borderId="682" xfId="4" applyNumberFormat="1" applyFont="1" applyFill="1" applyBorder="1" applyProtection="1">
      <protection locked="0"/>
    </xf>
    <xf numFmtId="1" fontId="3" fillId="4" borderId="749" xfId="4" applyNumberFormat="1" applyFont="1" applyFill="1" applyBorder="1" applyProtection="1">
      <protection locked="0"/>
    </xf>
    <xf numFmtId="1" fontId="3" fillId="4" borderId="272" xfId="4" applyNumberFormat="1" applyFont="1" applyFill="1" applyBorder="1" applyProtection="1">
      <protection locked="0"/>
    </xf>
    <xf numFmtId="1" fontId="3" fillId="4" borderId="679" xfId="4" applyNumberFormat="1" applyFont="1" applyFill="1" applyBorder="1" applyProtection="1">
      <protection locked="0"/>
    </xf>
    <xf numFmtId="1" fontId="3" fillId="4" borderId="681" xfId="4" applyNumberFormat="1" applyFont="1" applyFill="1" applyBorder="1" applyProtection="1">
      <protection locked="0"/>
    </xf>
    <xf numFmtId="1" fontId="3" fillId="0" borderId="672" xfId="2" applyNumberFormat="1" applyFont="1" applyBorder="1" applyAlignment="1">
      <alignment horizontal="center" vertical="center" wrapText="1"/>
    </xf>
    <xf numFmtId="1" fontId="3" fillId="0" borderId="676" xfId="4" applyNumberFormat="1" applyFont="1" applyBorder="1" applyAlignment="1">
      <alignment horizontal="right"/>
    </xf>
    <xf numFmtId="1" fontId="3" fillId="0" borderId="687" xfId="4" applyNumberFormat="1" applyFont="1" applyBorder="1" applyAlignment="1">
      <alignment horizontal="right"/>
    </xf>
    <xf numFmtId="1" fontId="3" fillId="0" borderId="741" xfId="4" applyNumberFormat="1" applyFont="1" applyBorder="1" applyAlignment="1">
      <alignment horizontal="right"/>
    </xf>
    <xf numFmtId="1" fontId="3" fillId="0" borderId="695" xfId="4" applyNumberFormat="1" applyFont="1" applyBorder="1" applyAlignment="1">
      <alignment horizontal="right"/>
    </xf>
    <xf numFmtId="1" fontId="3" fillId="0" borderId="733" xfId="4" applyNumberFormat="1" applyFont="1" applyBorder="1" applyAlignment="1">
      <alignment horizontal="right"/>
    </xf>
    <xf numFmtId="1" fontId="3" fillId="0" borderId="738" xfId="4" applyNumberFormat="1" applyFont="1" applyBorder="1" applyAlignment="1">
      <alignment horizontal="right"/>
    </xf>
    <xf numFmtId="1" fontId="3" fillId="0" borderId="740" xfId="4" applyNumberFormat="1" applyFont="1" applyBorder="1" applyAlignment="1">
      <alignment horizontal="right"/>
    </xf>
    <xf numFmtId="1" fontId="3" fillId="11" borderId="751" xfId="0" applyNumberFormat="1" applyFont="1" applyFill="1" applyBorder="1"/>
    <xf numFmtId="1" fontId="3" fillId="0" borderId="757" xfId="3" applyNumberFormat="1" applyFont="1" applyBorder="1" applyAlignment="1">
      <alignment horizontal="center" vertical="center" wrapText="1"/>
    </xf>
    <xf numFmtId="1" fontId="3" fillId="0" borderId="757" xfId="3" applyNumberFormat="1" applyFont="1" applyFill="1" applyBorder="1" applyAlignment="1">
      <alignment horizontal="center" vertical="center" wrapText="1"/>
    </xf>
    <xf numFmtId="1" fontId="7" fillId="0" borderId="676" xfId="3" applyNumberFormat="1" applyFont="1" applyFill="1" applyBorder="1" applyAlignment="1">
      <alignment horizontal="center" vertical="center" wrapText="1"/>
    </xf>
    <xf numFmtId="1" fontId="7" fillId="0" borderId="740" xfId="3" applyNumberFormat="1" applyFont="1" applyFill="1" applyBorder="1" applyAlignment="1">
      <alignment horizontal="center" vertical="center" wrapText="1"/>
    </xf>
    <xf numFmtId="1" fontId="3" fillId="8" borderId="680" xfId="4" applyNumberFormat="1" applyFont="1" applyFill="1" applyBorder="1" applyProtection="1"/>
    <xf numFmtId="1" fontId="5" fillId="0" borderId="736" xfId="0" applyNumberFormat="1" applyFont="1" applyBorder="1"/>
    <xf numFmtId="1" fontId="11" fillId="3" borderId="736" xfId="0" applyNumberFormat="1" applyFont="1" applyFill="1" applyBorder="1" applyAlignment="1">
      <alignment vertical="center" wrapText="1"/>
    </xf>
    <xf numFmtId="1" fontId="4" fillId="0" borderId="758" xfId="0" applyNumberFormat="1" applyFont="1" applyBorder="1"/>
    <xf numFmtId="1" fontId="4" fillId="0" borderId="759" xfId="0" applyNumberFormat="1" applyFont="1" applyBorder="1"/>
    <xf numFmtId="1" fontId="3" fillId="0" borderId="757" xfId="0" applyNumberFormat="1" applyFont="1" applyBorder="1" applyAlignment="1">
      <alignment horizontal="center" vertical="center"/>
    </xf>
    <xf numFmtId="1" fontId="3" fillId="4" borderId="271" xfId="4" applyNumberFormat="1" applyFont="1" applyFill="1" applyBorder="1" applyProtection="1">
      <protection locked="0"/>
    </xf>
    <xf numFmtId="1" fontId="3" fillId="4" borderId="689" xfId="4" applyNumberFormat="1" applyFont="1" applyFill="1" applyBorder="1" applyProtection="1">
      <protection locked="0"/>
    </xf>
    <xf numFmtId="1" fontId="4" fillId="0" borderId="736" xfId="0" applyNumberFormat="1" applyFont="1" applyBorder="1"/>
    <xf numFmtId="1" fontId="4" fillId="0" borderId="761" xfId="0" applyNumberFormat="1" applyFont="1" applyBorder="1"/>
    <xf numFmtId="1" fontId="3" fillId="0" borderId="772" xfId="0" applyNumberFormat="1" applyFont="1" applyBorder="1" applyAlignment="1">
      <alignment horizontal="center" vertical="center" wrapText="1"/>
    </xf>
    <xf numFmtId="1" fontId="3" fillId="0" borderId="773" xfId="0" applyNumberFormat="1" applyFont="1" applyBorder="1" applyAlignment="1">
      <alignment horizontal="center" vertical="center" wrapText="1"/>
    </xf>
    <xf numFmtId="1" fontId="3" fillId="0" borderId="737" xfId="0" applyNumberFormat="1" applyFont="1" applyBorder="1" applyAlignment="1">
      <alignment horizontal="center" vertical="center" wrapText="1"/>
    </xf>
    <xf numFmtId="1" fontId="3" fillId="0" borderId="774" xfId="0" applyNumberFormat="1" applyFont="1" applyBorder="1" applyAlignment="1">
      <alignment horizontal="center" vertical="center" wrapText="1"/>
    </xf>
    <xf numFmtId="1" fontId="3" fillId="0" borderId="771" xfId="0" applyNumberFormat="1" applyFont="1" applyBorder="1" applyAlignment="1">
      <alignment horizontal="center" vertical="center" wrapText="1"/>
    </xf>
    <xf numFmtId="1" fontId="3" fillId="0" borderId="768" xfId="0" applyNumberFormat="1" applyFont="1" applyBorder="1" applyAlignment="1">
      <alignment horizontal="center" vertical="center" wrapText="1"/>
    </xf>
    <xf numFmtId="1" fontId="3" fillId="4" borderId="775" xfId="0" applyNumberFormat="1" applyFont="1" applyFill="1" applyBorder="1" applyAlignment="1" applyProtection="1">
      <alignment wrapText="1"/>
      <protection locked="0"/>
    </xf>
    <xf numFmtId="1" fontId="3" fillId="4" borderId="776" xfId="0" applyNumberFormat="1" applyFont="1" applyFill="1" applyBorder="1" applyAlignment="1" applyProtection="1">
      <alignment wrapText="1"/>
      <protection locked="0"/>
    </xf>
    <xf numFmtId="1" fontId="3" fillId="0" borderId="737" xfId="0" applyNumberFormat="1" applyFont="1" applyBorder="1"/>
    <xf numFmtId="1" fontId="3" fillId="0" borderId="774" xfId="0" applyNumberFormat="1" applyFont="1" applyBorder="1" applyAlignment="1">
      <alignment horizontal="center" vertical="center"/>
    </xf>
    <xf numFmtId="1" fontId="3" fillId="0" borderId="778" xfId="0" applyNumberFormat="1" applyFont="1" applyBorder="1" applyAlignment="1">
      <alignment horizontal="center" vertical="center" wrapText="1"/>
    </xf>
    <xf numFmtId="1" fontId="3" fillId="0" borderId="752" xfId="0" applyNumberFormat="1" applyFont="1" applyBorder="1" applyAlignment="1">
      <alignment horizontal="left" wrapText="1"/>
    </xf>
    <xf numFmtId="1" fontId="3" fillId="0" borderId="779" xfId="0" applyNumberFormat="1" applyFont="1" applyBorder="1"/>
    <xf numFmtId="1" fontId="3" fillId="2" borderId="780" xfId="5" applyNumberFormat="1" applyFont="1" applyBorder="1" applyProtection="1">
      <protection locked="0"/>
    </xf>
    <xf numFmtId="1" fontId="3" fillId="2" borderId="781" xfId="5" applyNumberFormat="1" applyFont="1" applyBorder="1" applyProtection="1">
      <protection locked="0"/>
    </xf>
    <xf numFmtId="1" fontId="3" fillId="2" borderId="782" xfId="5" applyNumberFormat="1" applyFont="1" applyBorder="1" applyProtection="1">
      <protection locked="0"/>
    </xf>
    <xf numFmtId="1" fontId="3" fillId="2" borderId="783" xfId="5" applyNumberFormat="1" applyFont="1" applyBorder="1" applyProtection="1">
      <protection locked="0"/>
    </xf>
    <xf numFmtId="1" fontId="3" fillId="2" borderId="784" xfId="5" applyNumberFormat="1" applyFont="1" applyBorder="1" applyProtection="1">
      <protection locked="0"/>
    </xf>
    <xf numFmtId="1" fontId="3" fillId="2" borderId="785" xfId="5" applyNumberFormat="1" applyFont="1" applyBorder="1" applyProtection="1">
      <protection locked="0"/>
    </xf>
    <xf numFmtId="1" fontId="3" fillId="2" borderId="786" xfId="5" applyNumberFormat="1" applyFont="1" applyBorder="1" applyProtection="1">
      <protection locked="0"/>
    </xf>
    <xf numFmtId="1" fontId="3" fillId="2" borderId="787" xfId="5" applyNumberFormat="1" applyFont="1" applyBorder="1" applyProtection="1">
      <protection locked="0"/>
    </xf>
    <xf numFmtId="1" fontId="3" fillId="2" borderId="788" xfId="5" applyNumberFormat="1" applyFont="1" applyBorder="1" applyProtection="1">
      <protection locked="0"/>
    </xf>
    <xf numFmtId="1" fontId="3" fillId="2" borderId="789" xfId="5" applyNumberFormat="1" applyFont="1" applyBorder="1" applyProtection="1">
      <protection locked="0"/>
    </xf>
    <xf numFmtId="1" fontId="3" fillId="2" borderId="790" xfId="5" applyNumberFormat="1" applyFont="1" applyBorder="1" applyProtection="1">
      <protection locked="0"/>
    </xf>
    <xf numFmtId="1" fontId="3" fillId="2" borderId="791" xfId="5" applyNumberFormat="1" applyFont="1" applyBorder="1" applyProtection="1">
      <protection locked="0"/>
    </xf>
    <xf numFmtId="1" fontId="3" fillId="2" borderId="792" xfId="5" applyNumberFormat="1" applyFont="1" applyBorder="1" applyProtection="1">
      <protection locked="0"/>
    </xf>
    <xf numFmtId="1" fontId="3" fillId="2" borderId="793" xfId="5" applyNumberFormat="1" applyFont="1" applyBorder="1" applyProtection="1">
      <protection locked="0"/>
    </xf>
    <xf numFmtId="1" fontId="3" fillId="2" borderId="794" xfId="5" applyNumberFormat="1" applyFont="1" applyBorder="1" applyProtection="1">
      <protection locked="0"/>
    </xf>
    <xf numFmtId="1" fontId="3" fillId="0" borderId="796" xfId="0" applyNumberFormat="1" applyFont="1" applyBorder="1" applyAlignment="1">
      <alignment horizontal="left" wrapText="1"/>
    </xf>
    <xf numFmtId="1" fontId="3" fillId="8" borderId="779" xfId="4" applyNumberFormat="1" applyFont="1" applyFill="1" applyBorder="1" applyProtection="1"/>
    <xf numFmtId="1" fontId="3" fillId="8" borderId="775" xfId="4" applyNumberFormat="1" applyFont="1" applyFill="1" applyBorder="1" applyProtection="1"/>
    <xf numFmtId="1" fontId="3" fillId="8" borderId="722" xfId="4" applyNumberFormat="1" applyFont="1" applyFill="1" applyBorder="1" applyProtection="1"/>
    <xf numFmtId="1" fontId="3" fillId="2" borderId="797" xfId="5" applyNumberFormat="1" applyFont="1" applyBorder="1" applyProtection="1">
      <protection locked="0"/>
    </xf>
    <xf numFmtId="1" fontId="3" fillId="2" borderId="798" xfId="5" applyNumberFormat="1" applyFont="1" applyBorder="1" applyProtection="1">
      <protection locked="0"/>
    </xf>
    <xf numFmtId="1" fontId="3" fillId="2" borderId="799" xfId="5" applyNumberFormat="1" applyFont="1" applyBorder="1" applyProtection="1">
      <protection locked="0"/>
    </xf>
    <xf numFmtId="1" fontId="3" fillId="8" borderId="736" xfId="4" applyNumberFormat="1" applyFont="1" applyFill="1" applyBorder="1" applyProtection="1"/>
    <xf numFmtId="1" fontId="3" fillId="2" borderId="800" xfId="5" applyNumberFormat="1" applyFont="1" applyBorder="1" applyProtection="1">
      <protection locked="0"/>
    </xf>
    <xf numFmtId="1" fontId="3" fillId="2" borderId="801" xfId="5" applyNumberFormat="1" applyFont="1" applyBorder="1" applyProtection="1">
      <protection locked="0"/>
    </xf>
    <xf numFmtId="1" fontId="3" fillId="2" borderId="802" xfId="5" applyNumberFormat="1" applyFont="1" applyBorder="1" applyProtection="1">
      <protection locked="0"/>
    </xf>
    <xf numFmtId="1" fontId="3" fillId="2" borderId="803" xfId="5" applyNumberFormat="1" applyFont="1" applyBorder="1" applyProtection="1">
      <protection locked="0"/>
    </xf>
    <xf numFmtId="1" fontId="3" fillId="2" borderId="804" xfId="5" applyNumberFormat="1" applyFont="1" applyBorder="1" applyProtection="1">
      <protection locked="0"/>
    </xf>
    <xf numFmtId="1" fontId="3" fillId="2" borderId="805" xfId="5" applyNumberFormat="1" applyFont="1" applyBorder="1" applyProtection="1">
      <protection locked="0"/>
    </xf>
    <xf numFmtId="1" fontId="3" fillId="2" borderId="806" xfId="5" applyNumberFormat="1" applyFont="1" applyBorder="1" applyProtection="1">
      <protection locked="0"/>
    </xf>
    <xf numFmtId="1" fontId="3" fillId="2" borderId="807" xfId="5" applyNumberFormat="1" applyFont="1" applyBorder="1" applyProtection="1">
      <protection locked="0"/>
    </xf>
    <xf numFmtId="1" fontId="3" fillId="0" borderId="814" xfId="0" applyNumberFormat="1" applyFont="1" applyBorder="1" applyAlignment="1">
      <alignment horizontal="center" vertical="center" wrapText="1"/>
    </xf>
    <xf numFmtId="1" fontId="3" fillId="0" borderId="815" xfId="0" applyNumberFormat="1" applyFont="1" applyBorder="1" applyAlignment="1">
      <alignment horizontal="center" vertical="center" wrapText="1"/>
    </xf>
    <xf numFmtId="1" fontId="3" fillId="0" borderId="816" xfId="0" applyNumberFormat="1" applyFont="1" applyBorder="1" applyAlignment="1">
      <alignment horizontal="center" vertical="center" wrapText="1"/>
    </xf>
    <xf numFmtId="1" fontId="3" fillId="0" borderId="796" xfId="0" applyNumberFormat="1" applyFont="1" applyBorder="1"/>
    <xf numFmtId="1" fontId="3" fillId="0" borderId="817" xfId="0" applyNumberFormat="1" applyFont="1" applyBorder="1"/>
    <xf numFmtId="1" fontId="3" fillId="0" borderId="776" xfId="0" applyNumberFormat="1" applyFont="1" applyBorder="1"/>
    <xf numFmtId="1" fontId="3" fillId="4" borderId="779" xfId="0" applyNumberFormat="1" applyFont="1" applyFill="1" applyBorder="1" applyProtection="1">
      <protection locked="0"/>
    </xf>
    <xf numFmtId="1" fontId="3" fillId="4" borderId="776" xfId="0" applyNumberFormat="1" applyFont="1" applyFill="1" applyBorder="1" applyProtection="1">
      <protection locked="0"/>
    </xf>
    <xf numFmtId="1" fontId="3" fillId="4" borderId="818" xfId="0" applyNumberFormat="1" applyFont="1" applyFill="1" applyBorder="1" applyProtection="1">
      <protection locked="0"/>
    </xf>
    <xf numFmtId="1" fontId="3" fillId="4" borderId="817" xfId="0" applyNumberFormat="1" applyFont="1" applyFill="1" applyBorder="1" applyProtection="1">
      <protection locked="0"/>
    </xf>
    <xf numFmtId="0" fontId="3" fillId="0" borderId="814" xfId="0" applyFont="1" applyBorder="1" applyAlignment="1">
      <alignment horizontal="center" vertical="center"/>
    </xf>
    <xf numFmtId="0" fontId="3" fillId="0" borderId="820" xfId="0" applyFont="1" applyBorder="1" applyAlignment="1">
      <alignment horizontal="center" vertical="center"/>
    </xf>
    <xf numFmtId="0" fontId="3" fillId="0" borderId="812" xfId="0" applyFont="1" applyBorder="1" applyAlignment="1">
      <alignment horizontal="center" vertical="center"/>
    </xf>
    <xf numFmtId="0" fontId="3" fillId="0" borderId="356" xfId="0" applyFont="1" applyBorder="1" applyAlignment="1">
      <alignment horizontal="left" wrapText="1"/>
    </xf>
    <xf numFmtId="1" fontId="3" fillId="0" borderId="814" xfId="0" applyNumberFormat="1" applyFont="1" applyBorder="1"/>
    <xf numFmtId="1" fontId="3" fillId="11" borderId="808" xfId="0" applyNumberFormat="1" applyFont="1" applyFill="1" applyBorder="1" applyAlignment="1">
      <alignment horizontal="center" vertical="center" wrapText="1"/>
    </xf>
    <xf numFmtId="1" fontId="3" fillId="11" borderId="823" xfId="0" applyNumberFormat="1" applyFont="1" applyFill="1" applyBorder="1" applyAlignment="1">
      <alignment horizontal="center" vertical="center" wrapText="1"/>
    </xf>
    <xf numFmtId="1" fontId="3" fillId="11" borderId="824" xfId="0" applyNumberFormat="1" applyFont="1" applyFill="1" applyBorder="1" applyAlignment="1">
      <alignment horizontal="center" vertical="center" wrapText="1"/>
    </xf>
    <xf numFmtId="1" fontId="3" fillId="11" borderId="814" xfId="0" applyNumberFormat="1" applyFont="1" applyFill="1" applyBorder="1" applyAlignment="1">
      <alignment horizontal="center" vertical="center" wrapText="1"/>
    </xf>
    <xf numFmtId="1" fontId="3" fillId="11" borderId="815" xfId="0" applyNumberFormat="1" applyFont="1" applyFill="1" applyBorder="1" applyAlignment="1">
      <alignment horizontal="center" vertical="center" wrapText="1"/>
    </xf>
    <xf numFmtId="1" fontId="3" fillId="11" borderId="825" xfId="0" applyNumberFormat="1" applyFont="1" applyFill="1" applyBorder="1" applyAlignment="1">
      <alignment horizontal="center" vertical="center" wrapText="1"/>
    </xf>
    <xf numFmtId="1" fontId="3" fillId="11" borderId="813" xfId="0" applyNumberFormat="1" applyFont="1" applyFill="1" applyBorder="1" applyAlignment="1">
      <alignment horizontal="center" vertical="center" wrapText="1"/>
    </xf>
    <xf numFmtId="1" fontId="3" fillId="11" borderId="356" xfId="0" applyNumberFormat="1" applyFont="1" applyFill="1" applyBorder="1" applyAlignment="1">
      <alignment horizontal="center" vertical="center" wrapText="1"/>
    </xf>
    <xf numFmtId="1" fontId="3" fillId="11" borderId="816" xfId="0" applyNumberFormat="1" applyFont="1" applyFill="1" applyBorder="1" applyAlignment="1">
      <alignment horizontal="center" vertical="center" wrapText="1"/>
    </xf>
    <xf numFmtId="1" fontId="3" fillId="0" borderId="826" xfId="0" applyNumberFormat="1" applyFont="1" applyBorder="1" applyAlignment="1">
      <alignment horizontal="left" vertical="center" wrapText="1"/>
    </xf>
    <xf numFmtId="1" fontId="3" fillId="11" borderId="796" xfId="0" applyNumberFormat="1" applyFont="1" applyFill="1" applyBorder="1" applyAlignment="1">
      <alignment horizontal="right" wrapText="1"/>
    </xf>
    <xf numFmtId="1" fontId="3" fillId="11" borderId="779" xfId="0" applyNumberFormat="1" applyFont="1" applyFill="1" applyBorder="1" applyAlignment="1">
      <alignment horizontal="right" wrapText="1"/>
    </xf>
    <xf numFmtId="1" fontId="3" fillId="0" borderId="722" xfId="0" applyNumberFormat="1" applyFont="1" applyBorder="1"/>
    <xf numFmtId="1" fontId="3" fillId="4" borderId="722" xfId="0" applyNumberFormat="1" applyFont="1" applyFill="1" applyBorder="1" applyProtection="1">
      <protection locked="0"/>
    </xf>
    <xf numFmtId="0" fontId="3" fillId="0" borderId="779" xfId="0" applyFont="1" applyBorder="1"/>
    <xf numFmtId="1" fontId="3" fillId="4" borderId="827" xfId="0" applyNumberFormat="1" applyFont="1" applyFill="1" applyBorder="1" applyProtection="1">
      <protection locked="0"/>
    </xf>
    <xf numFmtId="1" fontId="3" fillId="4" borderId="797" xfId="0" applyNumberFormat="1" applyFont="1" applyFill="1" applyBorder="1" applyProtection="1">
      <protection locked="0"/>
    </xf>
    <xf numFmtId="1" fontId="3" fillId="11" borderId="817" xfId="0" applyNumberFormat="1" applyFont="1" applyFill="1" applyBorder="1" applyAlignment="1">
      <alignment horizontal="right" wrapText="1"/>
    </xf>
    <xf numFmtId="1" fontId="3" fillId="11" borderId="722" xfId="0" applyNumberFormat="1" applyFont="1" applyFill="1" applyBorder="1" applyAlignment="1">
      <alignment horizontal="right" wrapText="1"/>
    </xf>
    <xf numFmtId="1" fontId="5" fillId="0" borderId="356" xfId="0" applyNumberFormat="1" applyFont="1" applyBorder="1" applyAlignment="1">
      <alignment horizontal="left"/>
    </xf>
    <xf numFmtId="1" fontId="3" fillId="0" borderId="810" xfId="0" applyNumberFormat="1" applyFont="1" applyBorder="1" applyAlignment="1">
      <alignment horizontal="center" vertical="center"/>
    </xf>
    <xf numFmtId="1" fontId="3" fillId="0" borderId="753" xfId="0" applyNumberFormat="1" applyFont="1" applyBorder="1" applyAlignment="1">
      <alignment horizontal="center" vertical="center" wrapText="1"/>
    </xf>
    <xf numFmtId="1" fontId="3" fillId="0" borderId="810" xfId="0" applyNumberFormat="1" applyFont="1" applyBorder="1" applyAlignment="1">
      <alignment horizontal="center" vertical="center" wrapText="1"/>
    </xf>
    <xf numFmtId="1" fontId="3" fillId="0" borderId="826" xfId="0" applyNumberFormat="1" applyFont="1" applyBorder="1" applyAlignment="1">
      <alignment vertical="center" wrapText="1"/>
    </xf>
    <xf numFmtId="1" fontId="3" fillId="3" borderId="796" xfId="0" applyNumberFormat="1" applyFont="1" applyFill="1" applyBorder="1" applyAlignment="1">
      <alignment horizontal="right"/>
    </xf>
    <xf numFmtId="1" fontId="3" fillId="0" borderId="828" xfId="0" applyNumberFormat="1" applyFont="1" applyBorder="1" applyAlignment="1">
      <alignment horizontal="center" vertical="center" wrapText="1"/>
    </xf>
    <xf numFmtId="1" fontId="3" fillId="0" borderId="776" xfId="0" applyNumberFormat="1" applyFont="1" applyBorder="1" applyAlignment="1">
      <alignment vertical="center"/>
    </xf>
    <xf numFmtId="1" fontId="3" fillId="0" borderId="797" xfId="0" applyNumberFormat="1" applyFont="1" applyBorder="1" applyAlignment="1">
      <alignment horizontal="right" vertical="center" wrapText="1"/>
    </xf>
    <xf numFmtId="1" fontId="3" fillId="4" borderId="775" xfId="0" applyNumberFormat="1" applyFont="1" applyFill="1" applyBorder="1" applyProtection="1">
      <protection locked="0"/>
    </xf>
    <xf numFmtId="1" fontId="3" fillId="3" borderId="356" xfId="0" applyNumberFormat="1" applyFont="1" applyFill="1" applyBorder="1" applyAlignment="1">
      <alignment horizontal="right"/>
    </xf>
    <xf numFmtId="1" fontId="3" fillId="4" borderId="739" xfId="0" applyNumberFormat="1" applyFont="1" applyFill="1" applyBorder="1" applyProtection="1">
      <protection locked="0"/>
    </xf>
    <xf numFmtId="1" fontId="3" fillId="4" borderId="713" xfId="0" applyNumberFormat="1" applyFont="1" applyFill="1" applyBorder="1" applyProtection="1">
      <protection locked="0"/>
    </xf>
    <xf numFmtId="1" fontId="3" fillId="0" borderId="796" xfId="0" applyNumberFormat="1" applyFont="1" applyBorder="1" applyAlignment="1">
      <alignment vertical="center" wrapText="1"/>
    </xf>
    <xf numFmtId="1" fontId="3" fillId="0" borderId="713" xfId="0" applyNumberFormat="1" applyFont="1" applyBorder="1" applyAlignment="1">
      <alignment vertical="center" wrapText="1"/>
    </xf>
    <xf numFmtId="0" fontId="0" fillId="0" borderId="356" xfId="0" applyBorder="1"/>
    <xf numFmtId="1" fontId="5" fillId="0" borderId="811" xfId="0" applyNumberFormat="1" applyFont="1" applyBorder="1" applyAlignment="1">
      <alignment horizontal="left"/>
    </xf>
    <xf numFmtId="0" fontId="15" fillId="0" borderId="811" xfId="0" applyFont="1" applyBorder="1"/>
    <xf numFmtId="1" fontId="3" fillId="0" borderId="754" xfId="0" applyNumberFormat="1" applyFont="1" applyBorder="1" applyAlignment="1">
      <alignment horizontal="center" vertical="center" wrapText="1"/>
    </xf>
    <xf numFmtId="1" fontId="3" fillId="3" borderId="776" xfId="0" applyNumberFormat="1" applyFont="1" applyFill="1" applyBorder="1" applyAlignment="1">
      <alignment horizontal="right"/>
    </xf>
    <xf numFmtId="1" fontId="3" fillId="0" borderId="675" xfId="0" applyNumberFormat="1" applyFont="1" applyBorder="1" applyAlignment="1">
      <alignment horizontal="center" vertical="center" wrapText="1"/>
    </xf>
    <xf numFmtId="1" fontId="3" fillId="0" borderId="829" xfId="0" applyNumberFormat="1" applyFont="1" applyBorder="1" applyAlignment="1">
      <alignment horizontal="center" vertical="center" wrapText="1"/>
    </xf>
    <xf numFmtId="1" fontId="3" fillId="0" borderId="834" xfId="0" applyNumberFormat="1" applyFont="1" applyBorder="1" applyAlignment="1">
      <alignment horizontal="center" vertical="center" wrapText="1"/>
    </xf>
    <xf numFmtId="1" fontId="3" fillId="4" borderId="839" xfId="0" applyNumberFormat="1" applyFont="1" applyFill="1" applyBorder="1" applyAlignment="1" applyProtection="1">
      <alignment wrapText="1"/>
      <protection locked="0"/>
    </xf>
    <xf numFmtId="1" fontId="3" fillId="4" borderId="840" xfId="0" applyNumberFormat="1" applyFont="1" applyFill="1" applyBorder="1" applyAlignment="1" applyProtection="1">
      <alignment wrapText="1"/>
      <protection locked="0"/>
    </xf>
    <xf numFmtId="1" fontId="3" fillId="0" borderId="848" xfId="0" applyNumberFormat="1" applyFont="1" applyBorder="1" applyAlignment="1">
      <alignment horizontal="center" vertical="center" wrapText="1"/>
    </xf>
    <xf numFmtId="1" fontId="3" fillId="0" borderId="849" xfId="0" applyNumberFormat="1" applyFont="1" applyBorder="1" applyAlignment="1">
      <alignment horizontal="center" vertical="center" wrapText="1"/>
    </xf>
    <xf numFmtId="1" fontId="3" fillId="0" borderId="850" xfId="0" applyNumberFormat="1" applyFont="1" applyBorder="1"/>
    <xf numFmtId="1" fontId="3" fillId="0" borderId="840" xfId="0" applyNumberFormat="1" applyFont="1" applyBorder="1"/>
    <xf numFmtId="1" fontId="3" fillId="4" borderId="851" xfId="0" applyNumberFormat="1" applyFont="1" applyFill="1" applyBorder="1" applyProtection="1">
      <protection locked="0"/>
    </xf>
    <xf numFmtId="1" fontId="3" fillId="4" borderId="840" xfId="0" applyNumberFormat="1" applyFont="1" applyFill="1" applyBorder="1" applyProtection="1">
      <protection locked="0"/>
    </xf>
    <xf numFmtId="1" fontId="3" fillId="4" borderId="852" xfId="0" applyNumberFormat="1" applyFont="1" applyFill="1" applyBorder="1" applyProtection="1">
      <protection locked="0"/>
    </xf>
    <xf numFmtId="1" fontId="3" fillId="4" borderId="850" xfId="0" applyNumberFormat="1" applyFont="1" applyFill="1" applyBorder="1" applyProtection="1">
      <protection locked="0"/>
    </xf>
    <xf numFmtId="1" fontId="3" fillId="0" borderId="853" xfId="0" applyNumberFormat="1" applyFont="1" applyBorder="1"/>
    <xf numFmtId="1" fontId="3" fillId="0" borderId="851" xfId="0" applyNumberFormat="1" applyFont="1" applyBorder="1"/>
    <xf numFmtId="1" fontId="3" fillId="0" borderId="860" xfId="0" applyNumberFormat="1" applyFont="1" applyBorder="1" applyAlignment="1">
      <alignment horizontal="left" vertical="center" wrapText="1"/>
    </xf>
    <xf numFmtId="1" fontId="3" fillId="11" borderId="853" xfId="0" applyNumberFormat="1" applyFont="1" applyFill="1" applyBorder="1" applyAlignment="1">
      <alignment horizontal="right" wrapText="1"/>
    </xf>
    <xf numFmtId="1" fontId="3" fillId="11" borderId="851" xfId="0" applyNumberFormat="1" applyFont="1" applyFill="1" applyBorder="1" applyAlignment="1">
      <alignment horizontal="right" wrapText="1"/>
    </xf>
    <xf numFmtId="0" fontId="3" fillId="0" borderId="851" xfId="0" applyFont="1" applyBorder="1"/>
    <xf numFmtId="1" fontId="3" fillId="4" borderId="842" xfId="0" applyNumberFormat="1" applyFont="1" applyFill="1" applyBorder="1" applyProtection="1">
      <protection locked="0"/>
    </xf>
    <xf numFmtId="1" fontId="3" fillId="11" borderId="850" xfId="0" applyNumberFormat="1" applyFont="1" applyFill="1" applyBorder="1" applyAlignment="1">
      <alignment horizontal="right" wrapText="1"/>
    </xf>
    <xf numFmtId="1" fontId="3" fillId="0" borderId="860" xfId="0" applyNumberFormat="1" applyFont="1" applyBorder="1" applyAlignment="1">
      <alignment vertical="center" wrapText="1"/>
    </xf>
    <xf numFmtId="1" fontId="3" fillId="3" borderId="853" xfId="0" applyNumberFormat="1" applyFont="1" applyFill="1" applyBorder="1" applyAlignment="1">
      <alignment horizontal="right"/>
    </xf>
    <xf numFmtId="1" fontId="3" fillId="0" borderId="840" xfId="0" applyNumberFormat="1" applyFont="1" applyBorder="1" applyAlignment="1">
      <alignment vertical="center"/>
    </xf>
    <xf numFmtId="1" fontId="3" fillId="0" borderId="853" xfId="0" applyNumberFormat="1" applyFont="1" applyBorder="1" applyAlignment="1">
      <alignment vertical="center" wrapText="1"/>
    </xf>
    <xf numFmtId="1" fontId="3" fillId="3" borderId="840" xfId="0" applyNumberFormat="1" applyFont="1" applyFill="1" applyBorder="1" applyAlignment="1">
      <alignment horizontal="right"/>
    </xf>
    <xf numFmtId="1" fontId="3" fillId="0" borderId="263" xfId="0" applyNumberFormat="1" applyFont="1" applyBorder="1" applyAlignment="1">
      <alignment horizontal="center" vertical="center"/>
    </xf>
    <xf numFmtId="1" fontId="3" fillId="0" borderId="859" xfId="0" applyNumberFormat="1" applyFont="1" applyBorder="1" applyAlignment="1">
      <alignment horizontal="center" vertical="center" wrapText="1"/>
    </xf>
    <xf numFmtId="1" fontId="3" fillId="0" borderId="849" xfId="0" applyNumberFormat="1" applyFont="1" applyBorder="1" applyAlignment="1">
      <alignment horizontal="center" vertical="center"/>
    </xf>
    <xf numFmtId="1" fontId="3" fillId="0" borderId="848" xfId="0" applyNumberFormat="1" applyFont="1" applyBorder="1" applyAlignment="1">
      <alignment horizontal="center" vertical="center"/>
    </xf>
    <xf numFmtId="1" fontId="3" fillId="0" borderId="847" xfId="0" applyNumberFormat="1" applyFont="1" applyBorder="1" applyAlignment="1">
      <alignment horizontal="center" vertical="center"/>
    </xf>
    <xf numFmtId="1" fontId="3" fillId="0" borderId="857" xfId="0" applyNumberFormat="1" applyFont="1" applyBorder="1" applyAlignment="1">
      <alignment horizontal="center" vertical="center"/>
    </xf>
    <xf numFmtId="1" fontId="3" fillId="0" borderId="849" xfId="0" applyNumberFormat="1" applyFont="1" applyBorder="1" applyAlignment="1">
      <alignment horizontal="right"/>
    </xf>
    <xf numFmtId="1" fontId="3" fillId="0" borderId="859" xfId="0" applyNumberFormat="1" applyFont="1" applyBorder="1" applyAlignment="1">
      <alignment horizontal="right"/>
    </xf>
    <xf numFmtId="1" fontId="3" fillId="0" borderId="849" xfId="0" applyNumberFormat="1" applyFont="1" applyBorder="1" applyAlignment="1">
      <alignment horizontal="right" vertical="center"/>
    </xf>
    <xf numFmtId="1" fontId="3" fillId="0" borderId="855" xfId="0" applyNumberFormat="1" applyFont="1" applyBorder="1" applyAlignment="1">
      <alignment horizontal="right" vertical="center"/>
    </xf>
    <xf numFmtId="1" fontId="3" fillId="0" borderId="838" xfId="0" applyNumberFormat="1" applyFont="1" applyBorder="1" applyAlignment="1">
      <alignment horizontal="right" vertical="center"/>
    </xf>
    <xf numFmtId="1" fontId="3" fillId="0" borderId="850" xfId="0" applyNumberFormat="1" applyFont="1" applyBorder="1" applyAlignment="1">
      <alignment horizontal="right"/>
    </xf>
    <xf numFmtId="1" fontId="3" fillId="4" borderId="865" xfId="0" applyNumberFormat="1" applyFont="1" applyFill="1" applyBorder="1" applyAlignment="1" applyProtection="1">
      <alignment wrapText="1"/>
      <protection locked="0"/>
    </xf>
    <xf numFmtId="1" fontId="3" fillId="0" borderId="866" xfId="0" applyNumberFormat="1" applyFont="1" applyBorder="1" applyAlignment="1">
      <alignment horizontal="right" wrapText="1"/>
    </xf>
    <xf numFmtId="1" fontId="6" fillId="0" borderId="835" xfId="0" applyNumberFormat="1" applyFont="1" applyBorder="1"/>
    <xf numFmtId="1" fontId="6" fillId="0" borderId="867" xfId="0" applyNumberFormat="1" applyFont="1" applyBorder="1"/>
    <xf numFmtId="1" fontId="3" fillId="0" borderId="835" xfId="0" applyNumberFormat="1" applyFont="1" applyBorder="1"/>
    <xf numFmtId="1" fontId="3" fillId="0" borderId="485" xfId="0" applyNumberFormat="1" applyFont="1" applyBorder="1"/>
    <xf numFmtId="1" fontId="3" fillId="0" borderId="851" xfId="0" applyNumberFormat="1" applyFont="1" applyBorder="1" applyAlignment="1">
      <alignment horizontal="right"/>
    </xf>
    <xf numFmtId="1" fontId="3" fillId="0" borderId="675" xfId="0" applyNumberFormat="1" applyFont="1" applyBorder="1" applyAlignment="1">
      <alignment horizontal="left"/>
    </xf>
    <xf numFmtId="1" fontId="3" fillId="0" borderId="866" xfId="0" applyNumberFormat="1" applyFont="1" applyBorder="1" applyAlignment="1">
      <alignment horizontal="right"/>
    </xf>
    <xf numFmtId="1" fontId="3" fillId="4" borderId="675" xfId="0" applyNumberFormat="1" applyFont="1" applyFill="1" applyBorder="1" applyProtection="1">
      <protection locked="0"/>
    </xf>
    <xf numFmtId="1" fontId="3" fillId="4" borderId="868" xfId="0" applyNumberFormat="1" applyFont="1" applyFill="1" applyBorder="1" applyProtection="1">
      <protection locked="0"/>
    </xf>
    <xf numFmtId="1" fontId="3" fillId="4" borderId="864" xfId="0" applyNumberFormat="1" applyFont="1" applyFill="1" applyBorder="1" applyAlignment="1" applyProtection="1">
      <alignment wrapText="1"/>
      <protection locked="0"/>
    </xf>
    <xf numFmtId="0" fontId="3" fillId="0" borderId="849" xfId="0" applyFont="1" applyBorder="1" applyAlignment="1">
      <alignment horizontal="center" wrapText="1"/>
    </xf>
    <xf numFmtId="0" fontId="3" fillId="0" borderId="838" xfId="0" applyFont="1" applyBorder="1" applyAlignment="1">
      <alignment horizontal="center" wrapText="1"/>
    </xf>
    <xf numFmtId="0" fontId="3" fillId="0" borderId="847" xfId="0" applyFont="1" applyBorder="1" applyAlignment="1">
      <alignment horizontal="center" wrapText="1"/>
    </xf>
    <xf numFmtId="0" fontId="3" fillId="0" borderId="850" xfId="0" applyFont="1" applyBorder="1"/>
    <xf numFmtId="0" fontId="3" fillId="0" borderId="840" xfId="0" applyFont="1" applyBorder="1"/>
    <xf numFmtId="0" fontId="3" fillId="9" borderId="851" xfId="0" applyFont="1" applyFill="1" applyBorder="1" applyProtection="1">
      <protection locked="0"/>
    </xf>
    <xf numFmtId="0" fontId="7" fillId="0" borderId="866" xfId="0" applyFont="1" applyBorder="1"/>
    <xf numFmtId="0" fontId="3" fillId="0" borderId="864" xfId="0" applyFont="1" applyBorder="1"/>
    <xf numFmtId="1" fontId="5" fillId="0" borderId="674" xfId="0" applyNumberFormat="1" applyFont="1" applyBorder="1"/>
    <xf numFmtId="1" fontId="6" fillId="0" borderId="674" xfId="0" applyNumberFormat="1" applyFont="1" applyBorder="1"/>
    <xf numFmtId="1" fontId="6" fillId="0" borderId="871" xfId="0" applyNumberFormat="1" applyFont="1" applyBorder="1"/>
    <xf numFmtId="1" fontId="6" fillId="0" borderId="872" xfId="0" applyNumberFormat="1" applyFont="1" applyBorder="1"/>
    <xf numFmtId="1" fontId="6" fillId="0" borderId="873" xfId="0" applyNumberFormat="1" applyFont="1" applyBorder="1"/>
    <xf numFmtId="1" fontId="3" fillId="0" borderId="838" xfId="0" applyNumberFormat="1" applyFont="1" applyBorder="1" applyAlignment="1">
      <alignment horizontal="center" vertical="center" wrapText="1"/>
    </xf>
    <xf numFmtId="1" fontId="1" fillId="0" borderId="845" xfId="0" applyNumberFormat="1" applyFont="1" applyBorder="1" applyAlignment="1">
      <alignment horizontal="left" vertical="center"/>
    </xf>
    <xf numFmtId="1" fontId="3" fillId="0" borderId="838" xfId="0" applyNumberFormat="1" applyFont="1" applyBorder="1" applyAlignment="1">
      <alignment horizontal="right"/>
    </xf>
    <xf numFmtId="1" fontId="3" fillId="0" borderId="857" xfId="0" applyNumberFormat="1" applyFont="1" applyBorder="1"/>
    <xf numFmtId="1" fontId="3" fillId="0" borderId="838" xfId="0" applyNumberFormat="1" applyFont="1" applyBorder="1"/>
    <xf numFmtId="1" fontId="3" fillId="0" borderId="858" xfId="0" applyNumberFormat="1" applyFont="1" applyBorder="1"/>
    <xf numFmtId="1" fontId="3" fillId="0" borderId="854" xfId="0" applyNumberFormat="1" applyFont="1" applyBorder="1"/>
    <xf numFmtId="1" fontId="3" fillId="10" borderId="875" xfId="1" applyNumberFormat="1" applyFont="1" applyBorder="1" applyAlignment="1" applyProtection="1">
      <alignment horizontal="right"/>
      <protection locked="0"/>
    </xf>
    <xf numFmtId="1" fontId="3" fillId="10" borderId="876" xfId="1" applyNumberFormat="1" applyFont="1" applyBorder="1" applyAlignment="1" applyProtection="1">
      <alignment horizontal="right"/>
      <protection locked="0"/>
    </xf>
    <xf numFmtId="1" fontId="3" fillId="10" borderId="877" xfId="1" applyNumberFormat="1" applyFont="1" applyBorder="1" applyAlignment="1" applyProtection="1">
      <alignment horizontal="right"/>
      <protection locked="0"/>
    </xf>
    <xf numFmtId="1" fontId="3" fillId="10" borderId="878" xfId="1" applyNumberFormat="1" applyFont="1" applyBorder="1" applyAlignment="1" applyProtection="1">
      <alignment horizontal="right"/>
      <protection locked="0"/>
    </xf>
    <xf numFmtId="1" fontId="1" fillId="0" borderId="879" xfId="0" applyNumberFormat="1" applyFont="1" applyBorder="1" applyAlignment="1">
      <alignment horizontal="left" vertical="center" wrapText="1"/>
    </xf>
    <xf numFmtId="1" fontId="3" fillId="0" borderId="880" xfId="0" applyNumberFormat="1" applyFont="1" applyBorder="1" applyAlignment="1">
      <alignment horizontal="right" wrapText="1"/>
    </xf>
    <xf numFmtId="1" fontId="3" fillId="0" borderId="881" xfId="0" applyNumberFormat="1" applyFont="1" applyBorder="1" applyAlignment="1">
      <alignment horizontal="right" wrapText="1"/>
    </xf>
    <xf numFmtId="1" fontId="3" fillId="0" borderId="879" xfId="0" applyNumberFormat="1" applyFont="1" applyBorder="1"/>
    <xf numFmtId="1" fontId="3" fillId="0" borderId="882" xfId="0" applyNumberFormat="1" applyFont="1" applyBorder="1"/>
    <xf numFmtId="1" fontId="3" fillId="0" borderId="883" xfId="0" applyNumberFormat="1" applyFont="1" applyBorder="1"/>
    <xf numFmtId="1" fontId="5" fillId="0" borderId="884" xfId="0" applyNumberFormat="1" applyFont="1" applyBorder="1"/>
    <xf numFmtId="1" fontId="3" fillId="0" borderId="879" xfId="0" applyNumberFormat="1" applyFont="1" applyBorder="1" applyAlignment="1">
      <alignment horizontal="center" wrapText="1"/>
    </xf>
    <xf numFmtId="1" fontId="3" fillId="4" borderId="853" xfId="0" applyNumberFormat="1" applyFont="1" applyFill="1" applyBorder="1" applyAlignment="1" applyProtection="1">
      <alignment wrapText="1"/>
      <protection locked="0"/>
    </xf>
    <xf numFmtId="1" fontId="3" fillId="0" borderId="885" xfId="0" applyNumberFormat="1" applyFont="1" applyBorder="1"/>
    <xf numFmtId="1" fontId="3" fillId="0" borderId="886" xfId="0" applyNumberFormat="1" applyFont="1" applyBorder="1"/>
    <xf numFmtId="1" fontId="3" fillId="0" borderId="270" xfId="0" applyNumberFormat="1" applyFont="1" applyBorder="1"/>
    <xf numFmtId="1" fontId="3" fillId="0" borderId="880" xfId="0" applyNumberFormat="1" applyFont="1" applyBorder="1" applyAlignment="1">
      <alignment horizontal="center" vertical="center" wrapText="1"/>
    </xf>
    <xf numFmtId="1" fontId="3" fillId="0" borderId="889" xfId="0" applyNumberFormat="1" applyFont="1" applyBorder="1" applyAlignment="1">
      <alignment horizontal="center" vertical="center" wrapText="1"/>
    </xf>
    <xf numFmtId="1" fontId="3" fillId="0" borderId="881" xfId="0" applyNumberFormat="1" applyFont="1" applyBorder="1" applyAlignment="1">
      <alignment horizontal="center" vertical="center" wrapText="1"/>
    </xf>
    <xf numFmtId="1" fontId="3" fillId="0" borderId="890" xfId="0" applyNumberFormat="1" applyFont="1" applyBorder="1" applyAlignment="1">
      <alignment horizontal="center" vertical="center" wrapText="1"/>
    </xf>
    <xf numFmtId="1" fontId="3" fillId="0" borderId="853" xfId="0" applyNumberFormat="1" applyFont="1" applyBorder="1" applyAlignment="1">
      <alignment horizontal="center" vertical="center" wrapText="1"/>
    </xf>
    <xf numFmtId="1" fontId="3" fillId="0" borderId="851" xfId="0" applyNumberFormat="1" applyFont="1" applyBorder="1" applyAlignment="1">
      <alignment vertical="center" wrapText="1"/>
    </xf>
    <xf numFmtId="1" fontId="3" fillId="0" borderId="850" xfId="0" applyNumberFormat="1" applyFont="1" applyBorder="1" applyAlignment="1">
      <alignment vertical="center" wrapText="1"/>
    </xf>
    <xf numFmtId="1" fontId="3" fillId="10" borderId="851" xfId="1" applyNumberFormat="1" applyFont="1" applyBorder="1" applyAlignment="1" applyProtection="1">
      <alignment horizontal="right"/>
      <protection locked="0"/>
    </xf>
    <xf numFmtId="1" fontId="3" fillId="10" borderId="840" xfId="1" applyNumberFormat="1" applyFont="1" applyBorder="1" applyAlignment="1" applyProtection="1">
      <alignment horizontal="right"/>
      <protection locked="0"/>
    </xf>
    <xf numFmtId="1" fontId="3" fillId="10" borderId="850" xfId="1" applyNumberFormat="1" applyFont="1" applyBorder="1" applyAlignment="1" applyProtection="1">
      <alignment horizontal="right"/>
      <protection locked="0"/>
    </xf>
    <xf numFmtId="1" fontId="3" fillId="0" borderId="888" xfId="0" applyNumberFormat="1" applyFont="1" applyBorder="1" applyAlignment="1">
      <alignment horizontal="center" vertical="center" wrapText="1"/>
    </xf>
    <xf numFmtId="1" fontId="3" fillId="0" borderId="866" xfId="0" applyNumberFormat="1" applyFont="1" applyBorder="1" applyAlignment="1">
      <alignment vertical="center" wrapText="1"/>
    </xf>
    <xf numFmtId="1" fontId="3" fillId="0" borderId="888" xfId="0" applyNumberFormat="1" applyFont="1" applyBorder="1" applyAlignment="1">
      <alignment vertical="center"/>
    </xf>
    <xf numFmtId="1" fontId="3" fillId="10" borderId="888" xfId="1" applyNumberFormat="1" applyFont="1" applyBorder="1" applyAlignment="1" applyProtection="1">
      <alignment horizontal="right"/>
      <protection locked="0"/>
    </xf>
    <xf numFmtId="1" fontId="3" fillId="10" borderId="866" xfId="1" applyNumberFormat="1" applyFont="1" applyBorder="1" applyAlignment="1" applyProtection="1">
      <alignment horizontal="right"/>
      <protection locked="0"/>
    </xf>
    <xf numFmtId="1" fontId="3" fillId="0" borderId="880" xfId="0" applyNumberFormat="1" applyFont="1" applyBorder="1" applyAlignment="1">
      <alignment vertical="center" wrapText="1"/>
    </xf>
    <xf numFmtId="1" fontId="3" fillId="11" borderId="880" xfId="1" applyNumberFormat="1" applyFont="1" applyFill="1" applyBorder="1" applyAlignment="1" applyProtection="1">
      <alignment horizontal="right"/>
    </xf>
    <xf numFmtId="1" fontId="3" fillId="11" borderId="838" xfId="1" applyNumberFormat="1" applyFont="1" applyFill="1" applyBorder="1" applyAlignment="1" applyProtection="1">
      <alignment horizontal="right"/>
    </xf>
    <xf numFmtId="1" fontId="3" fillId="0" borderId="891" xfId="0" applyNumberFormat="1" applyFont="1" applyBorder="1" applyProtection="1">
      <protection hidden="1"/>
    </xf>
    <xf numFmtId="1" fontId="3" fillId="0" borderId="892" xfId="0" applyNumberFormat="1" applyFont="1" applyBorder="1" applyProtection="1">
      <protection hidden="1"/>
    </xf>
    <xf numFmtId="1" fontId="3" fillId="0" borderId="893" xfId="0" applyNumberFormat="1" applyFont="1" applyBorder="1" applyProtection="1">
      <protection hidden="1"/>
    </xf>
    <xf numFmtId="1" fontId="3" fillId="0" borderId="894" xfId="0" applyNumberFormat="1" applyFont="1" applyBorder="1" applyProtection="1">
      <protection hidden="1"/>
    </xf>
    <xf numFmtId="1" fontId="3" fillId="0" borderId="905" xfId="0" applyNumberFormat="1" applyFont="1" applyBorder="1" applyAlignment="1">
      <alignment horizontal="center" vertical="center" wrapText="1"/>
    </xf>
    <xf numFmtId="1" fontId="3" fillId="0" borderId="900" xfId="0" applyNumberFormat="1" applyFont="1" applyBorder="1" applyAlignment="1">
      <alignment horizontal="center" vertical="center" wrapText="1"/>
    </xf>
    <xf numFmtId="1" fontId="3" fillId="0" borderId="879" xfId="0" applyNumberFormat="1" applyFont="1" applyBorder="1" applyAlignment="1">
      <alignment horizontal="left"/>
    </xf>
    <xf numFmtId="1" fontId="3" fillId="0" borderId="903" xfId="0" applyNumberFormat="1" applyFont="1" applyBorder="1" applyAlignment="1" applyProtection="1">
      <alignment horizontal="left" vertical="center"/>
      <protection hidden="1"/>
    </xf>
    <xf numFmtId="1" fontId="3" fillId="0" borderId="880" xfId="0" applyNumberFormat="1" applyFont="1" applyBorder="1" applyAlignment="1">
      <alignment horizontal="right"/>
    </xf>
    <xf numFmtId="1" fontId="3" fillId="0" borderId="881" xfId="0" applyNumberFormat="1" applyFont="1" applyBorder="1" applyAlignment="1">
      <alignment horizontal="right"/>
    </xf>
    <xf numFmtId="1" fontId="3" fillId="0" borderId="905" xfId="0" applyNumberFormat="1" applyFont="1" applyBorder="1" applyAlignment="1">
      <alignment horizontal="right"/>
    </xf>
    <xf numFmtId="1" fontId="3" fillId="4" borderId="904" xfId="0" applyNumberFormat="1" applyFont="1" applyFill="1" applyBorder="1" applyAlignment="1" applyProtection="1">
      <alignment horizontal="right"/>
      <protection locked="0"/>
    </xf>
    <xf numFmtId="1" fontId="3" fillId="4" borderId="906" xfId="0" applyNumberFormat="1" applyFont="1" applyFill="1" applyBorder="1" applyAlignment="1" applyProtection="1">
      <alignment horizontal="right"/>
      <protection locked="0"/>
    </xf>
    <xf numFmtId="1" fontId="3" fillId="0" borderId="853" xfId="0" applyNumberFormat="1" applyFont="1" applyBorder="1" applyAlignment="1">
      <alignment horizontal="left" vertical="center"/>
    </xf>
    <xf numFmtId="1" fontId="3" fillId="0" borderId="879" xfId="0" applyNumberFormat="1" applyFont="1" applyBorder="1" applyAlignment="1">
      <alignment horizontal="left" vertical="center"/>
    </xf>
    <xf numFmtId="1" fontId="3" fillId="0" borderId="879" xfId="0" applyNumberFormat="1" applyFont="1" applyBorder="1" applyAlignment="1" applyProtection="1">
      <alignment horizontal="left" vertical="center"/>
      <protection hidden="1"/>
    </xf>
    <xf numFmtId="1" fontId="3" fillId="4" borderId="880" xfId="0" applyNumberFormat="1" applyFont="1" applyFill="1" applyBorder="1" applyAlignment="1" applyProtection="1">
      <alignment horizontal="right"/>
      <protection locked="0"/>
    </xf>
    <xf numFmtId="1" fontId="3" fillId="4" borderId="905" xfId="0" applyNumberFormat="1" applyFont="1" applyFill="1" applyBorder="1" applyAlignment="1" applyProtection="1">
      <alignment horizontal="right"/>
      <protection locked="0"/>
    </xf>
    <xf numFmtId="1" fontId="3" fillId="4" borderId="881" xfId="0" applyNumberFormat="1" applyFont="1" applyFill="1" applyBorder="1" applyAlignment="1" applyProtection="1">
      <alignment horizontal="right"/>
      <protection locked="0"/>
    </xf>
    <xf numFmtId="1" fontId="3" fillId="4" borderId="889" xfId="0" applyNumberFormat="1" applyFont="1" applyFill="1" applyBorder="1" applyAlignment="1" applyProtection="1">
      <alignment horizontal="right"/>
      <protection locked="0"/>
    </xf>
    <xf numFmtId="1" fontId="3" fillId="4" borderId="907" xfId="0" applyNumberFormat="1" applyFont="1" applyFill="1" applyBorder="1" applyAlignment="1" applyProtection="1">
      <alignment horizontal="right"/>
      <protection locked="0"/>
    </xf>
    <xf numFmtId="1" fontId="3" fillId="4" borderId="883" xfId="0" applyNumberFormat="1" applyFont="1" applyFill="1" applyBorder="1" applyAlignment="1" applyProtection="1">
      <alignment horizontal="right"/>
      <protection locked="0"/>
    </xf>
    <xf numFmtId="1" fontId="3" fillId="4" borderId="855" xfId="0" applyNumberFormat="1" applyFont="1" applyFill="1" applyBorder="1" applyAlignment="1" applyProtection="1">
      <alignment horizontal="right"/>
      <protection locked="0"/>
    </xf>
    <xf numFmtId="1" fontId="3" fillId="8" borderId="853" xfId="0" applyNumberFormat="1" applyFont="1" applyFill="1" applyBorder="1" applyAlignment="1">
      <alignment horizontal="right" vertical="center" wrapText="1"/>
    </xf>
    <xf numFmtId="1" fontId="3" fillId="4" borderId="853" xfId="0" applyNumberFormat="1" applyFont="1" applyFill="1" applyBorder="1" applyProtection="1">
      <protection locked="0"/>
    </xf>
    <xf numFmtId="1" fontId="3" fillId="0" borderId="853" xfId="0" applyNumberFormat="1" applyFont="1" applyBorder="1" applyAlignment="1">
      <alignment horizontal="left" vertical="center" wrapText="1"/>
    </xf>
    <xf numFmtId="1" fontId="3" fillId="8" borderId="853" xfId="0" applyNumberFormat="1" applyFont="1" applyFill="1" applyBorder="1" applyAlignment="1">
      <alignment horizontal="right"/>
    </xf>
    <xf numFmtId="1" fontId="3" fillId="4" borderId="904" xfId="0" applyNumberFormat="1" applyFont="1" applyFill="1" applyBorder="1" applyProtection="1">
      <protection locked="0"/>
    </xf>
    <xf numFmtId="1" fontId="1" fillId="0" borderId="887" xfId="0" applyNumberFormat="1" applyFont="1" applyBorder="1" applyAlignment="1">
      <alignment vertical="center"/>
    </xf>
    <xf numFmtId="1" fontId="1" fillId="0" borderId="899" xfId="0" applyNumberFormat="1" applyFont="1" applyBorder="1" applyAlignment="1">
      <alignment vertical="center"/>
    </xf>
    <xf numFmtId="1" fontId="1" fillId="0" borderId="905" xfId="0" applyNumberFormat="1" applyFont="1" applyBorder="1" applyAlignment="1">
      <alignment vertical="center"/>
    </xf>
    <xf numFmtId="1" fontId="3" fillId="0" borderId="853" xfId="0" applyNumberFormat="1" applyFont="1" applyBorder="1" applyAlignment="1">
      <alignment horizontal="right" vertical="center" wrapText="1"/>
    </xf>
    <xf numFmtId="1" fontId="3" fillId="11" borderId="909" xfId="0" applyNumberFormat="1" applyFont="1" applyFill="1" applyBorder="1"/>
    <xf numFmtId="1" fontId="3" fillId="0" borderId="880" xfId="3" applyNumberFormat="1" applyFont="1" applyBorder="1" applyAlignment="1">
      <alignment horizontal="center" vertical="center" wrapText="1"/>
    </xf>
    <xf numFmtId="1" fontId="3" fillId="0" borderId="917" xfId="3" applyNumberFormat="1" applyFont="1" applyBorder="1" applyAlignment="1">
      <alignment horizontal="center" vertical="center" wrapText="1"/>
    </xf>
    <xf numFmtId="1" fontId="3" fillId="0" borderId="880" xfId="3" applyNumberFormat="1" applyFont="1" applyFill="1" applyBorder="1" applyAlignment="1">
      <alignment horizontal="center" vertical="center" wrapText="1"/>
    </xf>
    <xf numFmtId="1" fontId="3" fillId="0" borderId="917" xfId="3" applyNumberFormat="1" applyFont="1" applyFill="1" applyBorder="1" applyAlignment="1">
      <alignment horizontal="center" vertical="center" wrapText="1"/>
    </xf>
    <xf numFmtId="1" fontId="3" fillId="0" borderId="907" xfId="3" applyNumberFormat="1" applyFont="1" applyFill="1" applyBorder="1" applyAlignment="1">
      <alignment horizontal="center" vertical="center" wrapText="1"/>
    </xf>
    <xf numFmtId="1" fontId="3" fillId="0" borderId="883" xfId="3" applyNumberFormat="1" applyFont="1" applyFill="1" applyBorder="1" applyAlignment="1">
      <alignment horizontal="center" vertical="center" wrapText="1"/>
    </xf>
    <xf numFmtId="1" fontId="3" fillId="0" borderId="900" xfId="3" applyNumberFormat="1" applyFont="1" applyFill="1" applyBorder="1" applyAlignment="1">
      <alignment horizontal="center" vertical="center" wrapText="1"/>
    </xf>
    <xf numFmtId="1" fontId="3" fillId="0" borderId="906" xfId="3" applyNumberFormat="1" applyFont="1" applyBorder="1" applyAlignment="1">
      <alignment horizontal="center" vertical="center" wrapText="1"/>
    </xf>
    <xf numFmtId="1" fontId="3" fillId="0" borderId="889" xfId="3" applyNumberFormat="1" applyFont="1" applyBorder="1" applyAlignment="1">
      <alignment horizontal="center" vertical="center" wrapText="1"/>
    </xf>
    <xf numFmtId="1" fontId="3" fillId="0" borderId="860" xfId="2" applyNumberFormat="1" applyFont="1" applyBorder="1" applyAlignment="1">
      <alignment vertical="center" wrapText="1"/>
    </xf>
    <xf numFmtId="1" fontId="3" fillId="4" borderId="851" xfId="4" applyNumberFormat="1" applyFont="1" applyFill="1" applyBorder="1" applyProtection="1">
      <protection locked="0"/>
    </xf>
    <xf numFmtId="1" fontId="3" fillId="4" borderId="840" xfId="4" applyNumberFormat="1" applyFont="1" applyFill="1" applyBorder="1" applyProtection="1">
      <protection locked="0"/>
    </xf>
    <xf numFmtId="1" fontId="3" fillId="4" borderId="865" xfId="4" applyNumberFormat="1" applyFont="1" applyFill="1" applyBorder="1" applyProtection="1">
      <protection locked="0"/>
    </xf>
    <xf numFmtId="1" fontId="3" fillId="4" borderId="852" xfId="4" applyNumberFormat="1" applyFont="1" applyFill="1" applyBorder="1" applyProtection="1">
      <protection locked="0"/>
    </xf>
    <xf numFmtId="1" fontId="3" fillId="4" borderId="850" xfId="4" applyNumberFormat="1" applyFont="1" applyFill="1" applyBorder="1" applyProtection="1">
      <protection locked="0"/>
    </xf>
    <xf numFmtId="1" fontId="3" fillId="0" borderId="887" xfId="2" applyNumberFormat="1" applyFont="1" applyBorder="1" applyAlignment="1">
      <alignment horizontal="center" vertical="center" wrapText="1"/>
    </xf>
    <xf numFmtId="1" fontId="3" fillId="0" borderId="880" xfId="4" applyNumberFormat="1" applyFont="1" applyBorder="1" applyAlignment="1">
      <alignment horizontal="right"/>
    </xf>
    <xf numFmtId="1" fontId="3" fillId="0" borderId="917" xfId="4" applyNumberFormat="1" applyFont="1" applyBorder="1" applyAlignment="1">
      <alignment horizontal="right"/>
    </xf>
    <xf numFmtId="1" fontId="3" fillId="0" borderId="907" xfId="4" applyNumberFormat="1" applyFont="1" applyBorder="1" applyAlignment="1">
      <alignment horizontal="right"/>
    </xf>
    <xf numFmtId="1" fontId="3" fillId="0" borderId="883" xfId="4" applyNumberFormat="1" applyFont="1" applyBorder="1" applyAlignment="1">
      <alignment horizontal="right"/>
    </xf>
    <xf numFmtId="1" fontId="3" fillId="0" borderId="900" xfId="4" applyNumberFormat="1" applyFont="1" applyBorder="1" applyAlignment="1">
      <alignment horizontal="right"/>
    </xf>
    <xf numFmtId="1" fontId="3" fillId="0" borderId="881" xfId="4" applyNumberFormat="1" applyFont="1" applyBorder="1" applyAlignment="1">
      <alignment horizontal="right"/>
    </xf>
    <xf numFmtId="1" fontId="3" fillId="0" borderId="889" xfId="4" applyNumberFormat="1" applyFont="1" applyBorder="1" applyAlignment="1">
      <alignment horizontal="right"/>
    </xf>
    <xf numFmtId="1" fontId="3" fillId="11" borderId="920" xfId="0" applyNumberFormat="1" applyFont="1" applyFill="1" applyBorder="1"/>
    <xf numFmtId="1" fontId="7" fillId="0" borderId="880" xfId="3" applyNumberFormat="1" applyFont="1" applyFill="1" applyBorder="1" applyAlignment="1">
      <alignment horizontal="center" vertical="center" wrapText="1"/>
    </xf>
    <xf numFmtId="1" fontId="7" fillId="0" borderId="889" xfId="3" applyNumberFormat="1" applyFont="1" applyFill="1" applyBorder="1" applyAlignment="1">
      <alignment horizontal="center" vertical="center" wrapText="1"/>
    </xf>
    <xf numFmtId="1" fontId="3" fillId="8" borderId="851" xfId="4" applyNumberFormat="1" applyFont="1" applyFill="1" applyBorder="1" applyProtection="1"/>
    <xf numFmtId="1" fontId="3" fillId="8" borderId="840" xfId="4" applyNumberFormat="1" applyFont="1" applyFill="1" applyBorder="1" applyProtection="1"/>
    <xf numFmtId="1" fontId="5" fillId="0" borderId="903" xfId="0" applyNumberFormat="1" applyFont="1" applyBorder="1"/>
    <xf numFmtId="1" fontId="11" fillId="3" borderId="903" xfId="0" applyNumberFormat="1" applyFont="1" applyFill="1" applyBorder="1" applyAlignment="1">
      <alignment vertical="center" wrapText="1"/>
    </xf>
    <xf numFmtId="1" fontId="4" fillId="0" borderId="922" xfId="0" applyNumberFormat="1" applyFont="1" applyBorder="1"/>
    <xf numFmtId="1" fontId="4" fillId="0" borderId="923" xfId="0" applyNumberFormat="1" applyFont="1" applyBorder="1"/>
    <xf numFmtId="1" fontId="3" fillId="0" borderId="880" xfId="0" applyNumberFormat="1" applyFont="1" applyBorder="1" applyAlignment="1">
      <alignment horizontal="center" vertical="center"/>
    </xf>
    <xf numFmtId="1" fontId="3" fillId="0" borderId="855" xfId="0" applyNumberFormat="1" applyFont="1" applyBorder="1" applyAlignment="1">
      <alignment horizontal="center" vertical="center"/>
    </xf>
    <xf numFmtId="1" fontId="3" fillId="0" borderId="855" xfId="0" applyNumberFormat="1" applyFont="1" applyBorder="1" applyAlignment="1">
      <alignment horizontal="center" vertical="center" wrapText="1"/>
    </xf>
    <xf numFmtId="1" fontId="3" fillId="0" borderId="917" xfId="0" applyNumberFormat="1" applyFont="1" applyBorder="1" applyAlignment="1">
      <alignment horizontal="center" vertical="center"/>
    </xf>
    <xf numFmtId="1" fontId="3" fillId="4" borderId="839" xfId="4" applyNumberFormat="1" applyFont="1" applyFill="1" applyBorder="1" applyProtection="1">
      <protection locked="0"/>
    </xf>
    <xf numFmtId="1" fontId="3" fillId="4" borderId="853" xfId="4" applyNumberFormat="1" applyFont="1" applyFill="1" applyBorder="1" applyProtection="1">
      <protection locked="0"/>
    </xf>
    <xf numFmtId="1" fontId="4" fillId="0" borderId="903" xfId="0" applyNumberFormat="1" applyFont="1" applyBorder="1"/>
    <xf numFmtId="1" fontId="4" fillId="0" borderId="924" xfId="0" applyNumberFormat="1" applyFont="1" applyBorder="1"/>
    <xf numFmtId="1" fontId="3" fillId="0" borderId="879" xfId="0" applyNumberFormat="1" applyFont="1" applyBorder="1" applyAlignment="1">
      <alignment horizontal="center" vertical="center" wrapText="1"/>
    </xf>
    <xf numFmtId="1" fontId="3" fillId="0" borderId="904" xfId="0" applyNumberFormat="1" applyFont="1" applyBorder="1" applyAlignment="1">
      <alignment horizontal="center" vertical="center" wrapText="1"/>
    </xf>
    <xf numFmtId="1" fontId="3" fillId="0" borderId="932" xfId="0" applyNumberFormat="1" applyFont="1" applyBorder="1" applyAlignment="1">
      <alignment horizontal="center" vertical="center" wrapText="1"/>
    </xf>
    <xf numFmtId="1" fontId="3" fillId="0" borderId="904" xfId="0" applyNumberFormat="1" applyFont="1" applyBorder="1"/>
    <xf numFmtId="1" fontId="3" fillId="0" borderId="932" xfId="0" applyNumberFormat="1" applyFont="1" applyBorder="1" applyAlignment="1">
      <alignment horizontal="center" vertical="center"/>
    </xf>
    <xf numFmtId="1" fontId="3" fillId="0" borderId="925" xfId="0" applyNumberFormat="1" applyFont="1" applyBorder="1" applyAlignment="1">
      <alignment horizontal="left" wrapText="1"/>
    </xf>
    <xf numFmtId="1" fontId="3" fillId="2" borderId="933" xfId="5" applyNumberFormat="1" applyFont="1" applyBorder="1" applyProtection="1">
      <protection locked="0"/>
    </xf>
    <xf numFmtId="1" fontId="3" fillId="2" borderId="934" xfId="5" applyNumberFormat="1" applyFont="1" applyBorder="1" applyProtection="1">
      <protection locked="0"/>
    </xf>
    <xf numFmtId="1" fontId="3" fillId="2" borderId="935" xfId="5" applyNumberFormat="1" applyFont="1" applyBorder="1" applyProtection="1">
      <protection locked="0"/>
    </xf>
    <xf numFmtId="1" fontId="3" fillId="2" borderId="936" xfId="5" applyNumberFormat="1" applyFont="1" applyBorder="1" applyProtection="1">
      <protection locked="0"/>
    </xf>
    <xf numFmtId="1" fontId="3" fillId="2" borderId="937" xfId="5" applyNumberFormat="1" applyFont="1" applyBorder="1" applyProtection="1">
      <protection locked="0"/>
    </xf>
    <xf numFmtId="1" fontId="3" fillId="2" borderId="938" xfId="5" applyNumberFormat="1" applyFont="1" applyBorder="1" applyProtection="1">
      <protection locked="0"/>
    </xf>
    <xf numFmtId="1" fontId="3" fillId="2" borderId="939" xfId="5" applyNumberFormat="1" applyFont="1" applyBorder="1" applyProtection="1">
      <protection locked="0"/>
    </xf>
    <xf numFmtId="1" fontId="3" fillId="2" borderId="940" xfId="5" applyNumberFormat="1" applyFont="1" applyBorder="1" applyProtection="1">
      <protection locked="0"/>
    </xf>
    <xf numFmtId="1" fontId="3" fillId="2" borderId="941" xfId="5" applyNumberFormat="1" applyFont="1" applyBorder="1" applyProtection="1">
      <protection locked="0"/>
    </xf>
    <xf numFmtId="1" fontId="3" fillId="2" borderId="942" xfId="5" applyNumberFormat="1" applyFont="1" applyBorder="1" applyProtection="1">
      <protection locked="0"/>
    </xf>
    <xf numFmtId="1" fontId="3" fillId="2" borderId="943" xfId="5" applyNumberFormat="1" applyFont="1" applyBorder="1" applyProtection="1">
      <protection locked="0"/>
    </xf>
    <xf numFmtId="1" fontId="3" fillId="2" borderId="944" xfId="5" applyNumberFormat="1" applyFont="1" applyBorder="1" applyProtection="1">
      <protection locked="0"/>
    </xf>
    <xf numFmtId="1" fontId="3" fillId="2" borderId="945" xfId="5" applyNumberFormat="1" applyFont="1" applyBorder="1" applyProtection="1">
      <protection locked="0"/>
    </xf>
    <xf numFmtId="1" fontId="3" fillId="2" borderId="946" xfId="5" applyNumberFormat="1" applyFont="1" applyBorder="1" applyProtection="1">
      <protection locked="0"/>
    </xf>
    <xf numFmtId="1" fontId="3" fillId="2" borderId="947" xfId="5" applyNumberFormat="1" applyFont="1" applyBorder="1" applyProtection="1">
      <protection locked="0"/>
    </xf>
    <xf numFmtId="1" fontId="3" fillId="0" borderId="853" xfId="0" applyNumberFormat="1" applyFont="1" applyBorder="1" applyAlignment="1">
      <alignment horizontal="left" wrapText="1"/>
    </xf>
    <xf numFmtId="1" fontId="3" fillId="8" borderId="839" xfId="4" applyNumberFormat="1" applyFont="1" applyFill="1" applyBorder="1" applyProtection="1"/>
    <xf numFmtId="1" fontId="3" fillId="2" borderId="949" xfId="5" applyNumberFormat="1" applyFont="1" applyBorder="1" applyProtection="1">
      <protection locked="0"/>
    </xf>
    <xf numFmtId="1" fontId="3" fillId="2" borderId="950" xfId="5" applyNumberFormat="1" applyFont="1" applyBorder="1" applyProtection="1">
      <protection locked="0"/>
    </xf>
    <xf numFmtId="1" fontId="3" fillId="2" borderId="951" xfId="5" applyNumberFormat="1" applyFont="1" applyBorder="1" applyProtection="1">
      <protection locked="0"/>
    </xf>
    <xf numFmtId="1" fontId="3" fillId="8" borderId="903" xfId="4" applyNumberFormat="1" applyFont="1" applyFill="1" applyBorder="1" applyProtection="1"/>
    <xf numFmtId="1" fontId="3" fillId="2" borderId="952" xfId="5" applyNumberFormat="1" applyFont="1" applyBorder="1" applyProtection="1">
      <protection locked="0"/>
    </xf>
    <xf numFmtId="1" fontId="3" fillId="2" borderId="953" xfId="5" applyNumberFormat="1" applyFont="1" applyBorder="1" applyProtection="1">
      <protection locked="0"/>
    </xf>
    <xf numFmtId="1" fontId="3" fillId="2" borderId="954" xfId="5" applyNumberFormat="1" applyFont="1" applyBorder="1" applyProtection="1">
      <protection locked="0"/>
    </xf>
    <xf numFmtId="1" fontId="3" fillId="2" borderId="955" xfId="5" applyNumberFormat="1" applyFont="1" applyBorder="1" applyProtection="1">
      <protection locked="0"/>
    </xf>
    <xf numFmtId="1" fontId="3" fillId="2" borderId="956" xfId="5" applyNumberFormat="1" applyFont="1" applyBorder="1" applyProtection="1">
      <protection locked="0"/>
    </xf>
    <xf numFmtId="1" fontId="3" fillId="2" borderId="957" xfId="5" applyNumberFormat="1" applyFont="1" applyBorder="1" applyProtection="1">
      <protection locked="0"/>
    </xf>
    <xf numFmtId="1" fontId="3" fillId="2" borderId="958" xfId="5" applyNumberFormat="1" applyFont="1" applyBorder="1" applyProtection="1">
      <protection locked="0"/>
    </xf>
    <xf numFmtId="1" fontId="3" fillId="2" borderId="959" xfId="5" applyNumberFormat="1" applyFont="1" applyBorder="1" applyProtection="1">
      <protection locked="0"/>
    </xf>
    <xf numFmtId="1" fontId="3" fillId="0" borderId="965" xfId="0" applyNumberFormat="1" applyFont="1" applyBorder="1" applyAlignment="1">
      <alignment horizontal="center" vertical="center" wrapText="1"/>
    </xf>
    <xf numFmtId="1" fontId="3" fillId="0" borderId="966" xfId="0" applyNumberFormat="1" applyFont="1" applyBorder="1" applyAlignment="1">
      <alignment horizontal="center" vertical="center" wrapText="1"/>
    </xf>
    <xf numFmtId="1" fontId="3" fillId="0" borderId="967" xfId="0" applyNumberFormat="1" applyFont="1" applyBorder="1" applyAlignment="1">
      <alignment horizontal="center" vertical="center" wrapText="1"/>
    </xf>
    <xf numFmtId="1" fontId="3" fillId="0" borderId="968" xfId="0" applyNumberFormat="1" applyFont="1" applyBorder="1" applyAlignment="1">
      <alignment horizontal="center" vertical="center" wrapText="1"/>
    </xf>
    <xf numFmtId="0" fontId="3" fillId="0" borderId="966" xfId="0" applyFont="1" applyBorder="1" applyAlignment="1">
      <alignment horizontal="center" vertical="center"/>
    </xf>
    <xf numFmtId="0" fontId="3" fillId="0" borderId="970" xfId="0" applyFont="1" applyBorder="1" applyAlignment="1">
      <alignment horizontal="center" vertical="center"/>
    </xf>
    <xf numFmtId="0" fontId="3" fillId="0" borderId="964" xfId="0" applyFont="1" applyBorder="1" applyAlignment="1">
      <alignment horizontal="center" vertical="center"/>
    </xf>
    <xf numFmtId="0" fontId="3" fillId="0" borderId="674" xfId="0" applyFont="1" applyBorder="1" applyAlignment="1">
      <alignment horizontal="left" wrapText="1"/>
    </xf>
    <xf numFmtId="1" fontId="3" fillId="0" borderId="966" xfId="0" applyNumberFormat="1" applyFont="1" applyBorder="1"/>
    <xf numFmtId="1" fontId="3" fillId="11" borderId="960" xfId="0" applyNumberFormat="1" applyFont="1" applyFill="1" applyBorder="1" applyAlignment="1">
      <alignment horizontal="center" vertical="center" wrapText="1"/>
    </xf>
    <xf numFmtId="1" fontId="3" fillId="11" borderId="961" xfId="0" applyNumberFormat="1" applyFont="1" applyFill="1" applyBorder="1" applyAlignment="1">
      <alignment horizontal="center" vertical="center" wrapText="1"/>
    </xf>
    <xf numFmtId="1" fontId="3" fillId="11" borderId="974" xfId="0" applyNumberFormat="1" applyFont="1" applyFill="1" applyBorder="1" applyAlignment="1">
      <alignment horizontal="center" vertical="center" wrapText="1"/>
    </xf>
    <xf numFmtId="1" fontId="3" fillId="11" borderId="966" xfId="0" applyNumberFormat="1" applyFont="1" applyFill="1" applyBorder="1" applyAlignment="1">
      <alignment horizontal="center" vertical="center" wrapText="1"/>
    </xf>
    <xf numFmtId="1" fontId="3" fillId="11" borderId="967" xfId="0" applyNumberFormat="1" applyFont="1" applyFill="1" applyBorder="1" applyAlignment="1">
      <alignment horizontal="center" vertical="center" wrapText="1"/>
    </xf>
    <xf numFmtId="1" fontId="3" fillId="11" borderId="975" xfId="0" applyNumberFormat="1" applyFont="1" applyFill="1" applyBorder="1" applyAlignment="1">
      <alignment horizontal="center" vertical="center" wrapText="1"/>
    </xf>
    <xf numFmtId="1" fontId="3" fillId="11" borderId="965" xfId="0" applyNumberFormat="1" applyFont="1" applyFill="1" applyBorder="1" applyAlignment="1">
      <alignment horizontal="center" vertical="center" wrapText="1"/>
    </xf>
    <xf numFmtId="1" fontId="3" fillId="11" borderId="674" xfId="0" applyNumberFormat="1" applyFont="1" applyFill="1" applyBorder="1" applyAlignment="1">
      <alignment horizontal="center" vertical="center" wrapText="1"/>
    </xf>
    <xf numFmtId="1" fontId="3" fillId="11" borderId="968" xfId="0" applyNumberFormat="1" applyFont="1" applyFill="1" applyBorder="1" applyAlignment="1">
      <alignment horizontal="center" vertical="center" wrapText="1"/>
    </xf>
    <xf numFmtId="1" fontId="3" fillId="4" borderId="949" xfId="0" applyNumberFormat="1" applyFont="1" applyFill="1" applyBorder="1" applyProtection="1">
      <protection locked="0"/>
    </xf>
    <xf numFmtId="1" fontId="5" fillId="0" borderId="674" xfId="0" applyNumberFormat="1" applyFont="1" applyBorder="1" applyAlignment="1">
      <alignment horizontal="left"/>
    </xf>
    <xf numFmtId="1" fontId="3" fillId="0" borderId="962" xfId="0" applyNumberFormat="1" applyFont="1" applyBorder="1" applyAlignment="1">
      <alignment horizontal="center" vertical="center"/>
    </xf>
    <xf numFmtId="1" fontId="3" fillId="0" borderId="896" xfId="0" applyNumberFormat="1" applyFont="1" applyBorder="1" applyAlignment="1">
      <alignment horizontal="center" vertical="center" wrapText="1"/>
    </xf>
    <xf numFmtId="1" fontId="3" fillId="0" borderId="962" xfId="0" applyNumberFormat="1" applyFont="1" applyBorder="1" applyAlignment="1">
      <alignment horizontal="center" vertical="center" wrapText="1"/>
    </xf>
    <xf numFmtId="1" fontId="3" fillId="0" borderId="977" xfId="0" applyNumberFormat="1" applyFont="1" applyBorder="1" applyAlignment="1">
      <alignment horizontal="center" vertical="center" wrapText="1"/>
    </xf>
    <xf numFmtId="1" fontId="3" fillId="0" borderId="949" xfId="0" applyNumberFormat="1" applyFont="1" applyBorder="1" applyAlignment="1">
      <alignment horizontal="right" vertical="center" wrapText="1"/>
    </xf>
    <xf numFmtId="1" fontId="3" fillId="4" borderId="839" xfId="0" applyNumberFormat="1" applyFont="1" applyFill="1" applyBorder="1" applyProtection="1">
      <protection locked="0"/>
    </xf>
    <xf numFmtId="1" fontId="3" fillId="3" borderId="674" xfId="0" applyNumberFormat="1" applyFont="1" applyFill="1" applyBorder="1" applyAlignment="1">
      <alignment horizontal="right"/>
    </xf>
    <xf numFmtId="1" fontId="3" fillId="4" borderId="906" xfId="0" applyNumberFormat="1" applyFont="1" applyFill="1" applyBorder="1" applyProtection="1">
      <protection locked="0"/>
    </xf>
    <xf numFmtId="1" fontId="3" fillId="4" borderId="888" xfId="0" applyNumberFormat="1" applyFont="1" applyFill="1" applyBorder="1" applyProtection="1">
      <protection locked="0"/>
    </xf>
    <xf numFmtId="1" fontId="3" fillId="0" borderId="888" xfId="0" applyNumberFormat="1" applyFont="1" applyBorder="1" applyAlignment="1">
      <alignment vertical="center" wrapText="1"/>
    </xf>
    <xf numFmtId="0" fontId="0" fillId="0" borderId="674" xfId="0" applyBorder="1"/>
    <xf numFmtId="1" fontId="5" fillId="0" borderId="963" xfId="0" applyNumberFormat="1" applyFont="1" applyBorder="1" applyAlignment="1">
      <alignment horizontal="left"/>
    </xf>
    <xf numFmtId="0" fontId="15" fillId="0" borderId="963" xfId="0" applyFont="1" applyBorder="1"/>
    <xf numFmtId="1" fontId="3" fillId="0" borderId="897" xfId="0" applyNumberFormat="1" applyFont="1" applyBorder="1" applyAlignment="1">
      <alignment horizontal="center" vertical="center" wrapText="1"/>
    </xf>
    <xf numFmtId="1" fontId="1" fillId="0" borderId="360" xfId="0" applyNumberFormat="1" applyFont="1" applyBorder="1" applyAlignment="1">
      <alignment horizontal="left" vertical="center"/>
    </xf>
    <xf numFmtId="1" fontId="3" fillId="0" borderId="898" xfId="0" applyNumberFormat="1" applyFont="1" applyBorder="1" applyAlignment="1">
      <alignment horizontal="center" vertical="center" wrapText="1"/>
    </xf>
    <xf numFmtId="1" fontId="3" fillId="0" borderId="975" xfId="0" applyNumberFormat="1" applyFont="1" applyBorder="1" applyAlignment="1">
      <alignment horizontal="center" vertical="center" wrapText="1"/>
    </xf>
    <xf numFmtId="1" fontId="3" fillId="0" borderId="966" xfId="0" applyNumberFormat="1" applyFont="1" applyBorder="1" applyAlignment="1">
      <alignment horizontal="center" vertical="center"/>
    </xf>
    <xf numFmtId="1" fontId="3" fillId="0" borderId="965" xfId="0" applyNumberFormat="1" applyFont="1" applyBorder="1" applyAlignment="1">
      <alignment horizontal="center" vertical="center"/>
    </xf>
    <xf numFmtId="1" fontId="3" fillId="0" borderId="964" xfId="0" applyNumberFormat="1" applyFont="1" applyBorder="1" applyAlignment="1">
      <alignment horizontal="center" vertical="center"/>
    </xf>
    <xf numFmtId="1" fontId="3" fillId="0" borderId="972" xfId="0" applyNumberFormat="1" applyFont="1" applyBorder="1" applyAlignment="1">
      <alignment horizontal="center" vertical="center"/>
    </xf>
    <xf numFmtId="1" fontId="3" fillId="0" borderId="966" xfId="0" applyNumberFormat="1" applyFont="1" applyBorder="1" applyAlignment="1">
      <alignment horizontal="right"/>
    </xf>
    <xf numFmtId="1" fontId="3" fillId="0" borderId="975" xfId="0" applyNumberFormat="1" applyFont="1" applyBorder="1" applyAlignment="1">
      <alignment horizontal="right"/>
    </xf>
    <xf numFmtId="1" fontId="3" fillId="0" borderId="966" xfId="0" applyNumberFormat="1" applyFont="1" applyBorder="1" applyAlignment="1">
      <alignment horizontal="right" vertical="center"/>
    </xf>
    <xf numFmtId="1" fontId="3" fillId="0" borderId="970" xfId="0" applyNumberFormat="1" applyFont="1" applyBorder="1" applyAlignment="1">
      <alignment horizontal="right" vertical="center"/>
    </xf>
    <xf numFmtId="1" fontId="3" fillId="0" borderId="965" xfId="0" applyNumberFormat="1" applyFont="1" applyBorder="1" applyAlignment="1">
      <alignment horizontal="right" vertical="center"/>
    </xf>
    <xf numFmtId="1" fontId="3" fillId="4" borderId="981" xfId="0" applyNumberFormat="1" applyFont="1" applyFill="1" applyBorder="1" applyProtection="1">
      <protection locked="0"/>
    </xf>
    <xf numFmtId="1" fontId="3" fillId="4" borderId="982" xfId="0" applyNumberFormat="1" applyFont="1" applyFill="1" applyBorder="1" applyProtection="1">
      <protection locked="0"/>
    </xf>
    <xf numFmtId="1" fontId="3" fillId="4" borderId="983" xfId="0" applyNumberFormat="1" applyFont="1" applyFill="1" applyBorder="1" applyAlignment="1" applyProtection="1">
      <alignment wrapText="1"/>
      <protection locked="0"/>
    </xf>
    <xf numFmtId="1" fontId="3" fillId="0" borderId="984" xfId="0" applyNumberFormat="1" applyFont="1" applyBorder="1" applyAlignment="1">
      <alignment horizontal="right" wrapText="1"/>
    </xf>
    <xf numFmtId="1" fontId="3" fillId="3" borderId="980" xfId="0" applyNumberFormat="1" applyFont="1" applyFill="1" applyBorder="1" applyAlignment="1">
      <alignment horizontal="right"/>
    </xf>
    <xf numFmtId="1" fontId="6" fillId="0" borderId="963" xfId="0" applyNumberFormat="1" applyFont="1" applyBorder="1"/>
    <xf numFmtId="1" fontId="6" fillId="0" borderId="985" xfId="0" applyNumberFormat="1" applyFont="1" applyBorder="1"/>
    <xf numFmtId="1" fontId="3" fillId="0" borderId="963" xfId="0" applyNumberFormat="1" applyFont="1" applyBorder="1"/>
    <xf numFmtId="1" fontId="3" fillId="0" borderId="978" xfId="0" applyNumberFormat="1" applyFont="1" applyBorder="1"/>
    <xf numFmtId="1" fontId="3" fillId="0" borderId="980" xfId="0" applyNumberFormat="1" applyFont="1" applyBorder="1" applyAlignment="1">
      <alignment horizontal="center" vertical="center" wrapText="1"/>
    </xf>
    <xf numFmtId="1" fontId="3" fillId="0" borderId="951" xfId="0" applyNumberFormat="1" applyFont="1" applyBorder="1" applyAlignment="1">
      <alignment horizontal="center" vertical="center" wrapText="1"/>
    </xf>
    <xf numFmtId="1" fontId="3" fillId="0" borderId="986" xfId="0" applyNumberFormat="1" applyFont="1" applyBorder="1" applyAlignment="1">
      <alignment horizontal="center" vertical="center" wrapText="1"/>
    </xf>
    <xf numFmtId="1" fontId="3" fillId="0" borderId="987" xfId="0" applyNumberFormat="1" applyFont="1" applyBorder="1"/>
    <xf numFmtId="1" fontId="3" fillId="0" borderId="981" xfId="0" applyNumberFormat="1" applyFont="1" applyBorder="1" applyAlignment="1">
      <alignment horizontal="right"/>
    </xf>
    <xf numFmtId="1" fontId="3" fillId="0" borderId="988" xfId="0" applyNumberFormat="1" applyFont="1" applyBorder="1" applyAlignment="1">
      <alignment horizontal="right"/>
    </xf>
    <xf numFmtId="1" fontId="3" fillId="4" borderId="988" xfId="0" applyNumberFormat="1" applyFont="1" applyFill="1" applyBorder="1" applyProtection="1">
      <protection locked="0"/>
    </xf>
    <xf numFmtId="1" fontId="3" fillId="4" borderId="989" xfId="0" applyNumberFormat="1" applyFont="1" applyFill="1" applyBorder="1" applyProtection="1">
      <protection locked="0"/>
    </xf>
    <xf numFmtId="1" fontId="3" fillId="0" borderId="980" xfId="0" applyNumberFormat="1" applyFont="1" applyBorder="1" applyAlignment="1">
      <alignment horizontal="left"/>
    </xf>
    <xf numFmtId="1" fontId="3" fillId="0" borderId="984" xfId="0" applyNumberFormat="1" applyFont="1" applyBorder="1" applyAlignment="1">
      <alignment horizontal="right"/>
    </xf>
    <xf numFmtId="1" fontId="3" fillId="4" borderId="980" xfId="0" applyNumberFormat="1" applyFont="1" applyFill="1" applyBorder="1" applyProtection="1">
      <protection locked="0"/>
    </xf>
    <xf numFmtId="1" fontId="3" fillId="4" borderId="990" xfId="0" applyNumberFormat="1" applyFont="1" applyFill="1" applyBorder="1" applyProtection="1">
      <protection locked="0"/>
    </xf>
    <xf numFmtId="1" fontId="3" fillId="4" borderId="980" xfId="0" applyNumberFormat="1" applyFont="1" applyFill="1" applyBorder="1" applyAlignment="1" applyProtection="1">
      <alignment wrapText="1"/>
      <protection locked="0"/>
    </xf>
    <xf numFmtId="0" fontId="3" fillId="0" borderId="994" xfId="0" applyFont="1" applyBorder="1" applyAlignment="1">
      <alignment horizontal="center" wrapText="1"/>
    </xf>
    <xf numFmtId="0" fontId="3" fillId="0" borderId="965" xfId="0" applyFont="1" applyBorder="1" applyAlignment="1">
      <alignment horizontal="center" wrapText="1"/>
    </xf>
    <xf numFmtId="0" fontId="3" fillId="0" borderId="964" xfId="0" applyFont="1" applyBorder="1" applyAlignment="1">
      <alignment horizontal="center" wrapText="1"/>
    </xf>
    <xf numFmtId="0" fontId="3" fillId="0" borderId="981" xfId="0" applyFont="1" applyBorder="1"/>
    <xf numFmtId="0" fontId="3" fillId="0" borderId="988" xfId="0" applyFont="1" applyBorder="1"/>
    <xf numFmtId="0" fontId="3" fillId="9" borderId="981" xfId="0" applyFont="1" applyFill="1" applyBorder="1" applyProtection="1">
      <protection locked="0"/>
    </xf>
    <xf numFmtId="0" fontId="7" fillId="0" borderId="984" xfId="0" applyFont="1" applyBorder="1"/>
    <xf numFmtId="0" fontId="3" fillId="0" borderId="980" xfId="0" applyFont="1" applyBorder="1"/>
    <xf numFmtId="1" fontId="6" fillId="0" borderId="995" xfId="0" applyNumberFormat="1" applyFont="1" applyBorder="1"/>
    <xf numFmtId="1" fontId="6" fillId="0" borderId="996" xfId="0" applyNumberFormat="1" applyFont="1" applyBorder="1"/>
    <xf numFmtId="1" fontId="6" fillId="0" borderId="997" xfId="0" applyNumberFormat="1" applyFont="1" applyBorder="1"/>
    <xf numFmtId="1" fontId="3" fillId="0" borderId="994" xfId="0" applyNumberFormat="1" applyFont="1" applyBorder="1" applyAlignment="1">
      <alignment horizontal="center" vertical="center" wrapText="1"/>
    </xf>
    <xf numFmtId="1" fontId="1" fillId="0" borderId="993" xfId="0" applyNumberFormat="1" applyFont="1" applyBorder="1" applyAlignment="1">
      <alignment horizontal="left" vertical="center"/>
    </xf>
    <xf numFmtId="1" fontId="3" fillId="0" borderId="994" xfId="0" applyNumberFormat="1" applyFont="1" applyBorder="1" applyAlignment="1">
      <alignment horizontal="right"/>
    </xf>
    <xf numFmtId="1" fontId="3" fillId="0" borderId="965" xfId="0" applyNumberFormat="1" applyFont="1" applyBorder="1" applyAlignment="1">
      <alignment horizontal="right"/>
    </xf>
    <xf numFmtId="1" fontId="3" fillId="0" borderId="998" xfId="0" applyNumberFormat="1" applyFont="1" applyBorder="1"/>
    <xf numFmtId="1" fontId="3" fillId="0" borderId="965" xfId="0" applyNumberFormat="1" applyFont="1" applyBorder="1"/>
    <xf numFmtId="1" fontId="3" fillId="0" borderId="999" xfId="0" applyNumberFormat="1" applyFont="1" applyBorder="1"/>
    <xf numFmtId="1" fontId="3" fillId="0" borderId="969" xfId="0" applyNumberFormat="1" applyFont="1" applyBorder="1"/>
    <xf numFmtId="1" fontId="3" fillId="0" borderId="987" xfId="0" applyNumberFormat="1" applyFont="1" applyBorder="1" applyAlignment="1">
      <alignment vertical="center" wrapText="1"/>
    </xf>
    <xf numFmtId="1" fontId="3" fillId="10" borderId="1000" xfId="1" applyNumberFormat="1" applyFont="1" applyBorder="1" applyAlignment="1" applyProtection="1">
      <alignment horizontal="right"/>
      <protection locked="0"/>
    </xf>
    <xf numFmtId="1" fontId="3" fillId="10" borderId="1001" xfId="1" applyNumberFormat="1" applyFont="1" applyBorder="1" applyAlignment="1" applyProtection="1">
      <alignment horizontal="right"/>
      <protection locked="0"/>
    </xf>
    <xf numFmtId="1" fontId="3" fillId="10" borderId="1002" xfId="1" applyNumberFormat="1" applyFont="1" applyBorder="1" applyAlignment="1" applyProtection="1">
      <alignment horizontal="right"/>
      <protection locked="0"/>
    </xf>
    <xf numFmtId="1" fontId="3" fillId="10" borderId="1003" xfId="1" applyNumberFormat="1" applyFont="1" applyBorder="1" applyAlignment="1" applyProtection="1">
      <alignment horizontal="right"/>
      <protection locked="0"/>
    </xf>
    <xf numFmtId="1" fontId="1" fillId="0" borderId="1004" xfId="0" applyNumberFormat="1" applyFont="1" applyBorder="1" applyAlignment="1">
      <alignment horizontal="left" vertical="center" wrapText="1"/>
    </xf>
    <xf numFmtId="1" fontId="3" fillId="0" borderId="1005" xfId="0" applyNumberFormat="1" applyFont="1" applyBorder="1" applyAlignment="1">
      <alignment horizontal="right" wrapText="1"/>
    </xf>
    <xf numFmtId="1" fontId="3" fillId="0" borderId="1006" xfId="0" applyNumberFormat="1" applyFont="1" applyBorder="1" applyAlignment="1">
      <alignment horizontal="right" wrapText="1"/>
    </xf>
    <xf numFmtId="1" fontId="3" fillId="0" borderId="1004" xfId="0" applyNumberFormat="1" applyFont="1" applyBorder="1"/>
    <xf numFmtId="1" fontId="3" fillId="0" borderId="1007" xfId="0" applyNumberFormat="1" applyFont="1" applyBorder="1"/>
    <xf numFmtId="1" fontId="3" fillId="0" borderId="1008" xfId="0" applyNumberFormat="1" applyFont="1" applyBorder="1"/>
    <xf numFmtId="1" fontId="3" fillId="0" borderId="1009" xfId="0" applyNumberFormat="1" applyFont="1" applyBorder="1" applyAlignment="1">
      <alignment vertical="center" wrapText="1"/>
    </xf>
    <xf numFmtId="1" fontId="3" fillId="10" borderId="1010" xfId="1" applyNumberFormat="1" applyFont="1" applyBorder="1" applyAlignment="1" applyProtection="1">
      <alignment horizontal="right"/>
      <protection locked="0"/>
    </xf>
    <xf numFmtId="1" fontId="3" fillId="10" borderId="947" xfId="1" applyNumberFormat="1" applyFont="1" applyBorder="1" applyAlignment="1" applyProtection="1">
      <alignment horizontal="right"/>
      <protection locked="0"/>
    </xf>
    <xf numFmtId="1" fontId="5" fillId="0" borderId="1011" xfId="0" applyNumberFormat="1" applyFont="1" applyBorder="1"/>
    <xf numFmtId="1" fontId="3" fillId="0" borderId="1004" xfId="0" applyNumberFormat="1" applyFont="1" applyBorder="1" applyAlignment="1">
      <alignment horizontal="center" wrapText="1"/>
    </xf>
    <xf numFmtId="1" fontId="3" fillId="4" borderId="1009" xfId="0" applyNumberFormat="1" applyFont="1" applyFill="1" applyBorder="1" applyAlignment="1" applyProtection="1">
      <alignment wrapText="1"/>
      <protection locked="0"/>
    </xf>
    <xf numFmtId="1" fontId="3" fillId="0" borderId="924" xfId="0" applyNumberFormat="1" applyFont="1" applyBorder="1"/>
    <xf numFmtId="1" fontId="3" fillId="0" borderId="1012" xfId="0" applyNumberFormat="1" applyFont="1" applyBorder="1"/>
    <xf numFmtId="1" fontId="3" fillId="0" borderId="1013" xfId="0" applyNumberFormat="1" applyFont="1" applyBorder="1"/>
    <xf numFmtId="1" fontId="3" fillId="0" borderId="1005" xfId="0" applyNumberFormat="1" applyFont="1" applyBorder="1" applyAlignment="1">
      <alignment horizontal="center" vertical="center" wrapText="1"/>
    </xf>
    <xf numFmtId="1" fontId="3" fillId="0" borderId="1016" xfId="0" applyNumberFormat="1" applyFont="1" applyBorder="1" applyAlignment="1">
      <alignment horizontal="center" vertical="center" wrapText="1"/>
    </xf>
    <xf numFmtId="1" fontId="3" fillId="0" borderId="1006" xfId="0" applyNumberFormat="1" applyFont="1" applyBorder="1" applyAlignment="1">
      <alignment horizontal="center" vertical="center" wrapText="1"/>
    </xf>
    <xf numFmtId="1" fontId="3" fillId="0" borderId="1017" xfId="0" applyNumberFormat="1" applyFont="1" applyBorder="1" applyAlignment="1">
      <alignment horizontal="center" vertical="center" wrapText="1"/>
    </xf>
    <xf numFmtId="1" fontId="3" fillId="0" borderId="1009" xfId="0" applyNumberFormat="1" applyFont="1" applyBorder="1" applyAlignment="1">
      <alignment horizontal="center" vertical="center" wrapText="1"/>
    </xf>
    <xf numFmtId="1" fontId="3" fillId="0" borderId="1018" xfId="0" applyNumberFormat="1" applyFont="1" applyBorder="1" applyAlignment="1">
      <alignment vertical="center" wrapText="1"/>
    </xf>
    <xf numFmtId="1" fontId="3" fillId="0" borderId="1019" xfId="0" applyNumberFormat="1" applyFont="1" applyBorder="1" applyAlignment="1">
      <alignment vertical="center" wrapText="1"/>
    </xf>
    <xf numFmtId="1" fontId="3" fillId="0" borderId="1020" xfId="0" applyNumberFormat="1" applyFont="1" applyBorder="1" applyAlignment="1">
      <alignment vertical="center"/>
    </xf>
    <xf numFmtId="1" fontId="3" fillId="10" borderId="1018" xfId="1" applyNumberFormat="1" applyFont="1" applyBorder="1" applyAlignment="1" applyProtection="1">
      <alignment horizontal="right"/>
      <protection locked="0"/>
    </xf>
    <xf numFmtId="1" fontId="3" fillId="10" borderId="1020" xfId="1" applyNumberFormat="1" applyFont="1" applyBorder="1" applyAlignment="1" applyProtection="1">
      <alignment horizontal="right"/>
      <protection locked="0"/>
    </xf>
    <xf numFmtId="1" fontId="3" fillId="10" borderId="1021" xfId="1" applyNumberFormat="1" applyFont="1" applyBorder="1" applyAlignment="1" applyProtection="1">
      <alignment horizontal="right"/>
      <protection locked="0"/>
    </xf>
    <xf numFmtId="1" fontId="3" fillId="10" borderId="1019" xfId="1" applyNumberFormat="1" applyFont="1" applyBorder="1" applyAlignment="1" applyProtection="1">
      <alignment horizontal="right"/>
      <protection locked="0"/>
    </xf>
    <xf numFmtId="1" fontId="3" fillId="10" borderId="1022" xfId="1" applyNumberFormat="1" applyFont="1" applyBorder="1" applyAlignment="1" applyProtection="1">
      <alignment horizontal="right"/>
      <protection locked="0"/>
    </xf>
    <xf numFmtId="1" fontId="3" fillId="0" borderId="1015" xfId="0" applyNumberFormat="1" applyFont="1" applyBorder="1" applyAlignment="1">
      <alignment horizontal="center" vertical="center" wrapText="1"/>
    </xf>
    <xf numFmtId="1" fontId="3" fillId="0" borderId="984" xfId="0" applyNumberFormat="1" applyFont="1" applyBorder="1" applyAlignment="1">
      <alignment vertical="center" wrapText="1"/>
    </xf>
    <xf numFmtId="1" fontId="3" fillId="0" borderId="1015" xfId="0" applyNumberFormat="1" applyFont="1" applyBorder="1" applyAlignment="1">
      <alignment vertical="center"/>
    </xf>
    <xf numFmtId="1" fontId="3" fillId="10" borderId="1015" xfId="1" applyNumberFormat="1" applyFont="1" applyBorder="1" applyAlignment="1" applyProtection="1">
      <alignment horizontal="right"/>
      <protection locked="0"/>
    </xf>
    <xf numFmtId="1" fontId="3" fillId="10" borderId="984" xfId="1" applyNumberFormat="1" applyFont="1" applyBorder="1" applyAlignment="1" applyProtection="1">
      <alignment horizontal="right"/>
      <protection locked="0"/>
    </xf>
    <xf numFmtId="1" fontId="3" fillId="0" borderId="1005" xfId="0" applyNumberFormat="1" applyFont="1" applyBorder="1" applyAlignment="1">
      <alignment vertical="center" wrapText="1"/>
    </xf>
    <xf numFmtId="1" fontId="3" fillId="11" borderId="1005" xfId="1" applyNumberFormat="1" applyFont="1" applyFill="1" applyBorder="1" applyAlignment="1" applyProtection="1">
      <alignment horizontal="right"/>
    </xf>
    <xf numFmtId="1" fontId="3" fillId="11" borderId="965" xfId="1" applyNumberFormat="1" applyFont="1" applyFill="1" applyBorder="1" applyAlignment="1" applyProtection="1">
      <alignment horizontal="right"/>
    </xf>
    <xf numFmtId="1" fontId="3" fillId="0" borderId="1023" xfId="0" applyNumberFormat="1" applyFont="1" applyBorder="1" applyProtection="1">
      <protection hidden="1"/>
    </xf>
    <xf numFmtId="1" fontId="3" fillId="0" borderId="1024" xfId="0" applyNumberFormat="1" applyFont="1" applyBorder="1" applyProtection="1">
      <protection hidden="1"/>
    </xf>
    <xf numFmtId="1" fontId="3" fillId="0" borderId="1025" xfId="0" applyNumberFormat="1" applyFont="1" applyBorder="1" applyProtection="1">
      <protection hidden="1"/>
    </xf>
    <xf numFmtId="1" fontId="3" fillId="0" borderId="1013" xfId="0" applyNumberFormat="1" applyFont="1" applyBorder="1" applyProtection="1">
      <protection hidden="1"/>
    </xf>
    <xf numFmtId="1" fontId="3" fillId="0" borderId="1031" xfId="0" applyNumberFormat="1" applyFont="1" applyBorder="1" applyAlignment="1">
      <alignment horizontal="center" vertical="center" wrapText="1"/>
    </xf>
    <xf numFmtId="1" fontId="3" fillId="0" borderId="1026" xfId="0" applyNumberFormat="1" applyFont="1" applyBorder="1" applyAlignment="1">
      <alignment horizontal="center" vertical="center" wrapText="1"/>
    </xf>
    <xf numFmtId="1" fontId="3" fillId="0" borderId="1004" xfId="0" applyNumberFormat="1" applyFont="1" applyBorder="1" applyAlignment="1">
      <alignment horizontal="left"/>
    </xf>
    <xf numFmtId="1" fontId="3" fillId="0" borderId="674" xfId="0" applyNumberFormat="1" applyFont="1" applyBorder="1" applyAlignment="1" applyProtection="1">
      <alignment horizontal="left" vertical="center"/>
      <protection hidden="1"/>
    </xf>
    <xf numFmtId="1" fontId="3" fillId="0" borderId="1005" xfId="0" applyNumberFormat="1" applyFont="1" applyBorder="1" applyAlignment="1">
      <alignment horizontal="right"/>
    </xf>
    <xf numFmtId="1" fontId="3" fillId="0" borderId="1006" xfId="0" applyNumberFormat="1" applyFont="1" applyBorder="1" applyAlignment="1">
      <alignment horizontal="right"/>
    </xf>
    <xf numFmtId="1" fontId="3" fillId="0" borderId="1031" xfId="0" applyNumberFormat="1" applyFont="1" applyBorder="1" applyAlignment="1">
      <alignment horizontal="right"/>
    </xf>
    <xf numFmtId="1" fontId="3" fillId="4" borderId="980" xfId="0" applyNumberFormat="1" applyFont="1" applyFill="1" applyBorder="1" applyAlignment="1" applyProtection="1">
      <alignment horizontal="right"/>
      <protection locked="0"/>
    </xf>
    <xf numFmtId="1" fontId="3" fillId="4" borderId="1032" xfId="0" applyNumberFormat="1" applyFont="1" applyFill="1" applyBorder="1" applyAlignment="1" applyProtection="1">
      <alignment horizontal="right"/>
      <protection locked="0"/>
    </xf>
    <xf numFmtId="1" fontId="3" fillId="4" borderId="1030" xfId="0" applyNumberFormat="1" applyFont="1" applyFill="1" applyBorder="1" applyAlignment="1" applyProtection="1">
      <alignment horizontal="right"/>
      <protection locked="0"/>
    </xf>
    <xf numFmtId="1" fontId="3" fillId="0" borderId="1009" xfId="0" applyNumberFormat="1" applyFont="1" applyBorder="1" applyAlignment="1">
      <alignment horizontal="left" vertical="center"/>
    </xf>
    <xf numFmtId="1" fontId="3" fillId="0" borderId="1004" xfId="0" applyNumberFormat="1" applyFont="1" applyBorder="1" applyAlignment="1">
      <alignment horizontal="left" vertical="center"/>
    </xf>
    <xf numFmtId="1" fontId="3" fillId="0" borderId="1004" xfId="0" applyNumberFormat="1" applyFont="1" applyBorder="1" applyAlignment="1" applyProtection="1">
      <alignment horizontal="left" vertical="center"/>
      <protection hidden="1"/>
    </xf>
    <xf numFmtId="1" fontId="3" fillId="4" borderId="1005" xfId="0" applyNumberFormat="1" applyFont="1" applyFill="1" applyBorder="1" applyAlignment="1" applyProtection="1">
      <alignment horizontal="right"/>
      <protection locked="0"/>
    </xf>
    <xf numFmtId="1" fontId="3" fillId="4" borderId="1031" xfId="0" applyNumberFormat="1" applyFont="1" applyFill="1" applyBorder="1" applyAlignment="1" applyProtection="1">
      <alignment horizontal="right"/>
      <protection locked="0"/>
    </xf>
    <xf numFmtId="1" fontId="3" fillId="4" borderId="1006" xfId="0" applyNumberFormat="1" applyFont="1" applyFill="1" applyBorder="1" applyAlignment="1" applyProtection="1">
      <alignment horizontal="right"/>
      <protection locked="0"/>
    </xf>
    <xf numFmtId="1" fontId="3" fillId="4" borderId="1016" xfId="0" applyNumberFormat="1" applyFont="1" applyFill="1" applyBorder="1" applyAlignment="1" applyProtection="1">
      <alignment horizontal="right"/>
      <protection locked="0"/>
    </xf>
    <xf numFmtId="1" fontId="3" fillId="4" borderId="1033" xfId="0" applyNumberFormat="1" applyFont="1" applyFill="1" applyBorder="1" applyAlignment="1" applyProtection="1">
      <alignment horizontal="right"/>
      <protection locked="0"/>
    </xf>
    <xf numFmtId="1" fontId="3" fillId="4" borderId="1008" xfId="0" applyNumberFormat="1" applyFont="1" applyFill="1" applyBorder="1" applyAlignment="1" applyProtection="1">
      <alignment horizontal="right"/>
      <protection locked="0"/>
    </xf>
    <xf numFmtId="1" fontId="3" fillId="4" borderId="1034" xfId="0" applyNumberFormat="1" applyFont="1" applyFill="1" applyBorder="1" applyAlignment="1" applyProtection="1">
      <alignment horizontal="right"/>
      <protection locked="0"/>
    </xf>
    <xf numFmtId="1" fontId="3" fillId="8" borderId="1009" xfId="0" applyNumberFormat="1" applyFont="1" applyFill="1" applyBorder="1" applyAlignment="1">
      <alignment horizontal="right" vertical="center" wrapText="1"/>
    </xf>
    <xf numFmtId="1" fontId="3" fillId="4" borderId="1009" xfId="0" applyNumberFormat="1" applyFont="1" applyFill="1" applyBorder="1" applyProtection="1">
      <protection locked="0"/>
    </xf>
    <xf numFmtId="1" fontId="3" fillId="8" borderId="1036" xfId="0" applyNumberFormat="1" applyFont="1" applyFill="1" applyBorder="1"/>
    <xf numFmtId="1" fontId="3" fillId="4" borderId="1020" xfId="0" applyNumberFormat="1" applyFont="1" applyFill="1" applyBorder="1" applyProtection="1">
      <protection locked="0"/>
    </xf>
    <xf numFmtId="1" fontId="3" fillId="0" borderId="1009" xfId="0" applyNumberFormat="1" applyFont="1" applyBorder="1" applyAlignment="1">
      <alignment horizontal="left" vertical="center" wrapText="1"/>
    </xf>
    <xf numFmtId="1" fontId="3" fillId="8" borderId="1009" xfId="0" applyNumberFormat="1" applyFont="1" applyFill="1" applyBorder="1" applyAlignment="1">
      <alignment horizontal="right"/>
    </xf>
    <xf numFmtId="1" fontId="3" fillId="4" borderId="1030" xfId="0" applyNumberFormat="1" applyFont="1" applyFill="1" applyBorder="1" applyProtection="1">
      <protection locked="0"/>
    </xf>
    <xf numFmtId="1" fontId="1" fillId="0" borderId="1014" xfId="0" applyNumberFormat="1" applyFont="1" applyBorder="1" applyAlignment="1">
      <alignment vertical="center"/>
    </xf>
    <xf numFmtId="1" fontId="1" fillId="0" borderId="1035" xfId="0" applyNumberFormat="1" applyFont="1" applyBorder="1" applyAlignment="1">
      <alignment vertical="center"/>
    </xf>
    <xf numFmtId="1" fontId="1" fillId="0" borderId="1031" xfId="0" applyNumberFormat="1" applyFont="1" applyBorder="1" applyAlignment="1">
      <alignment vertical="center"/>
    </xf>
    <xf numFmtId="1" fontId="3" fillId="0" borderId="1009" xfId="0" applyNumberFormat="1" applyFont="1" applyBorder="1" applyAlignment="1">
      <alignment horizontal="right" vertical="center" wrapText="1"/>
    </xf>
    <xf numFmtId="1" fontId="3" fillId="11" borderId="1013" xfId="0" applyNumberFormat="1" applyFont="1" applyFill="1" applyBorder="1"/>
    <xf numFmtId="1" fontId="3" fillId="0" borderId="1005" xfId="3" applyNumberFormat="1" applyFont="1" applyBorder="1" applyAlignment="1">
      <alignment horizontal="center" vertical="center" wrapText="1"/>
    </xf>
    <xf numFmtId="1" fontId="3" fillId="0" borderId="263" xfId="3" applyNumberFormat="1" applyFont="1" applyBorder="1" applyAlignment="1">
      <alignment horizontal="center" vertical="center" wrapText="1"/>
    </xf>
    <xf numFmtId="1" fontId="3" fillId="0" borderId="1005" xfId="3" applyNumberFormat="1" applyFont="1" applyFill="1" applyBorder="1" applyAlignment="1">
      <alignment horizontal="center" vertical="center" wrapText="1"/>
    </xf>
    <xf numFmtId="1" fontId="3" fillId="0" borderId="263" xfId="3" applyNumberFormat="1" applyFont="1" applyFill="1" applyBorder="1" applyAlignment="1">
      <alignment horizontal="center" vertical="center" wrapText="1"/>
    </xf>
    <xf numFmtId="1" fontId="3" fillId="0" borderId="1033" xfId="3" applyNumberFormat="1" applyFont="1" applyFill="1" applyBorder="1" applyAlignment="1">
      <alignment horizontal="center" vertical="center" wrapText="1"/>
    </xf>
    <xf numFmtId="1" fontId="3" fillId="0" borderId="1008" xfId="3" applyNumberFormat="1" applyFont="1" applyFill="1" applyBorder="1" applyAlignment="1">
      <alignment horizontal="center" vertical="center" wrapText="1"/>
    </xf>
    <xf numFmtId="1" fontId="3" fillId="0" borderId="1026" xfId="3" applyNumberFormat="1" applyFont="1" applyFill="1" applyBorder="1" applyAlignment="1">
      <alignment horizontal="center" vertical="center" wrapText="1"/>
    </xf>
    <xf numFmtId="1" fontId="3" fillId="0" borderId="1032" xfId="3" applyNumberFormat="1" applyFont="1" applyBorder="1" applyAlignment="1">
      <alignment horizontal="center" vertical="center" wrapText="1"/>
    </xf>
    <xf numFmtId="1" fontId="3" fillId="0" borderId="1016" xfId="3" applyNumberFormat="1" applyFont="1" applyBorder="1" applyAlignment="1">
      <alignment horizontal="center" vertical="center" wrapText="1"/>
    </xf>
    <xf numFmtId="1" fontId="3" fillId="0" borderId="1043" xfId="2" applyNumberFormat="1" applyFont="1" applyBorder="1" applyAlignment="1">
      <alignment vertical="center" wrapText="1"/>
    </xf>
    <xf numFmtId="1" fontId="3" fillId="4" borderId="1018" xfId="4" applyNumberFormat="1" applyFont="1" applyFill="1" applyBorder="1" applyProtection="1">
      <protection locked="0"/>
    </xf>
    <xf numFmtId="1" fontId="3" fillId="4" borderId="1020" xfId="4" applyNumberFormat="1" applyFont="1" applyFill="1" applyBorder="1" applyProtection="1">
      <protection locked="0"/>
    </xf>
    <xf numFmtId="1" fontId="3" fillId="4" borderId="989" xfId="4" applyNumberFormat="1" applyFont="1" applyFill="1" applyBorder="1" applyProtection="1">
      <protection locked="0"/>
    </xf>
    <xf numFmtId="1" fontId="3" fillId="4" borderId="1044" xfId="4" applyNumberFormat="1" applyFont="1" applyFill="1" applyBorder="1" applyProtection="1">
      <protection locked="0"/>
    </xf>
    <xf numFmtId="1" fontId="3" fillId="4" borderId="1045" xfId="4" applyNumberFormat="1" applyFont="1" applyFill="1" applyBorder="1" applyProtection="1">
      <protection locked="0"/>
    </xf>
    <xf numFmtId="1" fontId="3" fillId="4" borderId="1019" xfId="4" applyNumberFormat="1" applyFont="1" applyFill="1" applyBorder="1" applyProtection="1">
      <protection locked="0"/>
    </xf>
    <xf numFmtId="1" fontId="3" fillId="4" borderId="1021" xfId="4" applyNumberFormat="1" applyFont="1" applyFill="1" applyBorder="1" applyProtection="1">
      <protection locked="0"/>
    </xf>
    <xf numFmtId="1" fontId="3" fillId="0" borderId="1014" xfId="2" applyNumberFormat="1" applyFont="1" applyBorder="1" applyAlignment="1">
      <alignment horizontal="center" vertical="center" wrapText="1"/>
    </xf>
    <xf numFmtId="1" fontId="3" fillId="0" borderId="1005" xfId="4" applyNumberFormat="1" applyFont="1" applyBorder="1" applyAlignment="1">
      <alignment horizontal="right"/>
    </xf>
    <xf numFmtId="1" fontId="3" fillId="0" borderId="263" xfId="4" applyNumberFormat="1" applyFont="1" applyBorder="1" applyAlignment="1">
      <alignment horizontal="right"/>
    </xf>
    <xf numFmtId="1" fontId="3" fillId="0" borderId="1033" xfId="4" applyNumberFormat="1" applyFont="1" applyBorder="1" applyAlignment="1">
      <alignment horizontal="right"/>
    </xf>
    <xf numFmtId="1" fontId="3" fillId="0" borderId="1008" xfId="4" applyNumberFormat="1" applyFont="1" applyBorder="1" applyAlignment="1">
      <alignment horizontal="right"/>
    </xf>
    <xf numFmtId="1" fontId="3" fillId="0" borderId="1026" xfId="4" applyNumberFormat="1" applyFont="1" applyBorder="1" applyAlignment="1">
      <alignment horizontal="right"/>
    </xf>
    <xf numFmtId="1" fontId="3" fillId="0" borderId="1006" xfId="4" applyNumberFormat="1" applyFont="1" applyBorder="1" applyAlignment="1">
      <alignment horizontal="right"/>
    </xf>
    <xf numFmtId="1" fontId="3" fillId="0" borderId="1016" xfId="4" applyNumberFormat="1" applyFont="1" applyBorder="1" applyAlignment="1">
      <alignment horizontal="right"/>
    </xf>
    <xf numFmtId="1" fontId="7" fillId="0" borderId="1005" xfId="3" applyNumberFormat="1" applyFont="1" applyFill="1" applyBorder="1" applyAlignment="1">
      <alignment horizontal="center" vertical="center" wrapText="1"/>
    </xf>
    <xf numFmtId="1" fontId="7" fillId="0" borderId="1016" xfId="3" applyNumberFormat="1" applyFont="1" applyFill="1" applyBorder="1" applyAlignment="1">
      <alignment horizontal="center" vertical="center" wrapText="1"/>
    </xf>
    <xf numFmtId="1" fontId="3" fillId="8" borderId="1018" xfId="4" applyNumberFormat="1" applyFont="1" applyFill="1" applyBorder="1" applyProtection="1"/>
    <xf numFmtId="1" fontId="3" fillId="8" borderId="1020" xfId="4" applyNumberFormat="1" applyFont="1" applyFill="1" applyBorder="1" applyProtection="1"/>
    <xf numFmtId="1" fontId="11" fillId="3" borderId="674" xfId="0" applyNumberFormat="1" applyFont="1" applyFill="1" applyBorder="1" applyAlignment="1">
      <alignment vertical="center" wrapText="1"/>
    </xf>
    <xf numFmtId="1" fontId="4" fillId="0" borderId="1046" xfId="0" applyNumberFormat="1" applyFont="1" applyBorder="1"/>
    <xf numFmtId="1" fontId="4" fillId="0" borderId="1047" xfId="0" applyNumberFormat="1" applyFont="1" applyBorder="1"/>
    <xf numFmtId="1" fontId="3" fillId="0" borderId="1005" xfId="0" applyNumberFormat="1" applyFont="1" applyBorder="1" applyAlignment="1">
      <alignment horizontal="center" vertical="center"/>
    </xf>
    <xf numFmtId="1" fontId="3" fillId="0" borderId="1034" xfId="0" applyNumberFormat="1" applyFont="1" applyBorder="1" applyAlignment="1">
      <alignment horizontal="center" vertical="center"/>
    </xf>
    <xf numFmtId="1" fontId="3" fillId="0" borderId="1034" xfId="0" applyNumberFormat="1" applyFont="1" applyBorder="1" applyAlignment="1">
      <alignment horizontal="center" vertical="center" wrapText="1"/>
    </xf>
    <xf numFmtId="1" fontId="3" fillId="0" borderId="1009" xfId="0" applyNumberFormat="1" applyFont="1" applyBorder="1"/>
    <xf numFmtId="1" fontId="3" fillId="4" borderId="1009" xfId="4" applyNumberFormat="1" applyFont="1" applyFill="1" applyBorder="1" applyProtection="1">
      <protection locked="0"/>
    </xf>
    <xf numFmtId="1" fontId="4" fillId="0" borderId="674" xfId="0" applyNumberFormat="1" applyFont="1" applyBorder="1"/>
    <xf numFmtId="1" fontId="4" fillId="0" borderId="259" xfId="0" applyNumberFormat="1" applyFont="1" applyBorder="1"/>
    <xf numFmtId="1" fontId="3" fillId="0" borderId="1004" xfId="0" applyNumberFormat="1" applyFont="1" applyBorder="1" applyAlignment="1">
      <alignment horizontal="center" vertical="center" wrapText="1"/>
    </xf>
    <xf numFmtId="1" fontId="3" fillId="0" borderId="1030" xfId="0" applyNumberFormat="1" applyFont="1" applyBorder="1" applyAlignment="1">
      <alignment horizontal="center" vertical="center" wrapText="1"/>
    </xf>
    <xf numFmtId="1" fontId="3" fillId="4" borderId="1048" xfId="0" applyNumberFormat="1" applyFont="1" applyFill="1" applyBorder="1" applyAlignment="1" applyProtection="1">
      <alignment wrapText="1"/>
      <protection locked="0"/>
    </xf>
    <xf numFmtId="1" fontId="3" fillId="4" borderId="1049" xfId="0" applyNumberFormat="1" applyFont="1" applyFill="1" applyBorder="1" applyAlignment="1" applyProtection="1">
      <alignment wrapText="1"/>
      <protection locked="0"/>
    </xf>
    <xf numFmtId="1" fontId="3" fillId="0" borderId="1030" xfId="0" applyNumberFormat="1" applyFont="1" applyBorder="1"/>
    <xf numFmtId="1" fontId="3" fillId="0" borderId="1053" xfId="0" applyNumberFormat="1" applyFont="1" applyBorder="1" applyAlignment="1">
      <alignment horizontal="center" vertical="center"/>
    </xf>
    <xf numFmtId="1" fontId="3" fillId="0" borderId="1054" xfId="0" applyNumberFormat="1" applyFont="1" applyBorder="1" applyAlignment="1">
      <alignment horizontal="center" vertical="center" wrapText="1"/>
    </xf>
    <xf numFmtId="1" fontId="3" fillId="0" borderId="258" xfId="0" applyNumberFormat="1" applyFont="1" applyBorder="1" applyAlignment="1">
      <alignment horizontal="center" vertical="center"/>
    </xf>
    <xf numFmtId="1" fontId="3" fillId="0" borderId="170" xfId="0" applyNumberFormat="1" applyFont="1" applyBorder="1" applyAlignment="1">
      <alignment horizontal="left" wrapText="1"/>
    </xf>
    <xf numFmtId="1" fontId="3" fillId="0" borderId="1018" xfId="0" applyNumberFormat="1" applyFont="1" applyBorder="1"/>
    <xf numFmtId="1" fontId="3" fillId="2" borderId="1055" xfId="5" applyNumberFormat="1" applyFont="1" applyBorder="1" applyProtection="1">
      <protection locked="0"/>
    </xf>
    <xf numFmtId="1" fontId="3" fillId="2" borderId="1056" xfId="5" applyNumberFormat="1" applyFont="1" applyBorder="1" applyProtection="1">
      <protection locked="0"/>
    </xf>
    <xf numFmtId="1" fontId="3" fillId="2" borderId="1057" xfId="5" applyNumberFormat="1" applyFont="1" applyBorder="1" applyProtection="1">
      <protection locked="0"/>
    </xf>
    <xf numFmtId="1" fontId="3" fillId="2" borderId="1058" xfId="5" applyNumberFormat="1" applyFont="1" applyBorder="1" applyProtection="1">
      <protection locked="0"/>
    </xf>
    <xf numFmtId="1" fontId="3" fillId="2" borderId="1059" xfId="5" applyNumberFormat="1" applyFont="1" applyBorder="1" applyProtection="1">
      <protection locked="0"/>
    </xf>
    <xf numFmtId="1" fontId="3" fillId="2" borderId="1060" xfId="5" applyNumberFormat="1" applyFont="1" applyBorder="1" applyProtection="1">
      <protection locked="0"/>
    </xf>
    <xf numFmtId="1" fontId="3" fillId="2" borderId="1061" xfId="5" applyNumberFormat="1" applyFont="1" applyBorder="1" applyProtection="1">
      <protection locked="0"/>
    </xf>
    <xf numFmtId="1" fontId="3" fillId="2" borderId="1062" xfId="5" applyNumberFormat="1" applyFont="1" applyBorder="1" applyProtection="1">
      <protection locked="0"/>
    </xf>
    <xf numFmtId="1" fontId="3" fillId="2" borderId="1063" xfId="5" applyNumberFormat="1" applyFont="1" applyBorder="1" applyProtection="1">
      <protection locked="0"/>
    </xf>
    <xf numFmtId="1" fontId="3" fillId="2" borderId="1064" xfId="5" applyNumberFormat="1" applyFont="1" applyBorder="1" applyProtection="1">
      <protection locked="0"/>
    </xf>
    <xf numFmtId="1" fontId="3" fillId="2" borderId="1065" xfId="5" applyNumberFormat="1" applyFont="1" applyBorder="1" applyProtection="1">
      <protection locked="0"/>
    </xf>
    <xf numFmtId="1" fontId="3" fillId="2" borderId="1066" xfId="5" applyNumberFormat="1" applyFont="1" applyBorder="1" applyProtection="1">
      <protection locked="0"/>
    </xf>
    <xf numFmtId="1" fontId="3" fillId="2" borderId="1067" xfId="5" applyNumberFormat="1" applyFont="1" applyBorder="1" applyProtection="1">
      <protection locked="0"/>
    </xf>
    <xf numFmtId="1" fontId="3" fillId="2" borderId="1068" xfId="5" applyNumberFormat="1" applyFont="1" applyBorder="1" applyProtection="1">
      <protection locked="0"/>
    </xf>
    <xf numFmtId="1" fontId="3" fillId="2" borderId="1069" xfId="5" applyNumberFormat="1" applyFont="1" applyBorder="1" applyProtection="1">
      <protection locked="0"/>
    </xf>
    <xf numFmtId="1" fontId="3" fillId="0" borderId="1009" xfId="0" applyNumberFormat="1" applyFont="1" applyBorder="1" applyAlignment="1">
      <alignment horizontal="left" wrapText="1"/>
    </xf>
    <xf numFmtId="1" fontId="3" fillId="8" borderId="271" xfId="4" applyNumberFormat="1" applyFont="1" applyFill="1" applyBorder="1" applyProtection="1"/>
    <xf numFmtId="1" fontId="3" fillId="8" borderId="1021" xfId="4" applyNumberFormat="1" applyFont="1" applyFill="1" applyBorder="1" applyProtection="1"/>
    <xf numFmtId="1" fontId="3" fillId="2" borderId="1071" xfId="5" applyNumberFormat="1" applyFont="1" applyBorder="1" applyProtection="1">
      <protection locked="0"/>
    </xf>
    <xf numFmtId="1" fontId="3" fillId="2" borderId="1072" xfId="5" applyNumberFormat="1" applyFont="1" applyBorder="1" applyProtection="1">
      <protection locked="0"/>
    </xf>
    <xf numFmtId="1" fontId="3" fillId="2" borderId="1073" xfId="5" applyNumberFormat="1" applyFont="1" applyBorder="1" applyProtection="1">
      <protection locked="0"/>
    </xf>
    <xf numFmtId="1" fontId="3" fillId="8" borderId="674" xfId="4" applyNumberFormat="1" applyFont="1" applyFill="1" applyBorder="1" applyProtection="1"/>
    <xf numFmtId="1" fontId="3" fillId="2" borderId="1074" xfId="5" applyNumberFormat="1" applyFont="1" applyBorder="1" applyProtection="1">
      <protection locked="0"/>
    </xf>
    <xf numFmtId="1" fontId="3" fillId="2" borderId="1075" xfId="5" applyNumberFormat="1" applyFont="1" applyBorder="1" applyProtection="1">
      <protection locked="0"/>
    </xf>
    <xf numFmtId="1" fontId="3" fillId="2" borderId="1076" xfId="5" applyNumberFormat="1" applyFont="1" applyBorder="1" applyProtection="1">
      <protection locked="0"/>
    </xf>
    <xf numFmtId="1" fontId="3" fillId="2" borderId="1077" xfId="5" applyNumberFormat="1" applyFont="1" applyBorder="1" applyProtection="1">
      <protection locked="0"/>
    </xf>
    <xf numFmtId="1" fontId="3" fillId="2" borderId="1078" xfId="5" applyNumberFormat="1" applyFont="1" applyBorder="1" applyProtection="1">
      <protection locked="0"/>
    </xf>
    <xf numFmtId="1" fontId="3" fillId="2" borderId="1079" xfId="5" applyNumberFormat="1" applyFont="1" applyBorder="1" applyProtection="1">
      <protection locked="0"/>
    </xf>
    <xf numFmtId="1" fontId="3" fillId="2" borderId="1080" xfId="5" applyNumberFormat="1" applyFont="1" applyBorder="1" applyProtection="1">
      <protection locked="0"/>
    </xf>
    <xf numFmtId="1" fontId="3" fillId="2" borderId="1081" xfId="5" applyNumberFormat="1" applyFont="1" applyBorder="1" applyProtection="1">
      <protection locked="0"/>
    </xf>
    <xf numFmtId="1" fontId="3" fillId="0" borderId="1053" xfId="0" applyNumberFormat="1" applyFont="1" applyBorder="1" applyAlignment="1">
      <alignment horizontal="center" vertical="center" wrapText="1"/>
    </xf>
    <xf numFmtId="1" fontId="3" fillId="0" borderId="1033" xfId="0" applyNumberFormat="1" applyFont="1" applyBorder="1" applyAlignment="1">
      <alignment horizontal="center" vertical="center" wrapText="1"/>
    </xf>
    <xf numFmtId="1" fontId="3" fillId="0" borderId="1019" xfId="0" applyNumberFormat="1" applyFont="1" applyBorder="1"/>
    <xf numFmtId="1" fontId="3" fillId="0" borderId="1020" xfId="0" applyNumberFormat="1" applyFont="1" applyBorder="1"/>
    <xf numFmtId="1" fontId="3" fillId="4" borderId="1018" xfId="0" applyNumberFormat="1" applyFont="1" applyFill="1" applyBorder="1" applyProtection="1">
      <protection locked="0"/>
    </xf>
    <xf numFmtId="1" fontId="3" fillId="4" borderId="1045" xfId="0" applyNumberFormat="1" applyFont="1" applyFill="1" applyBorder="1" applyProtection="1">
      <protection locked="0"/>
    </xf>
    <xf numFmtId="1" fontId="3" fillId="4" borderId="1019" xfId="0" applyNumberFormat="1" applyFont="1" applyFill="1" applyBorder="1" applyProtection="1">
      <protection locked="0"/>
    </xf>
    <xf numFmtId="0" fontId="3" fillId="0" borderId="1053" xfId="0" applyFont="1" applyBorder="1" applyAlignment="1">
      <alignment horizontal="center" vertical="center"/>
    </xf>
    <xf numFmtId="0" fontId="3" fillId="0" borderId="1034" xfId="0" applyFont="1" applyBorder="1" applyAlignment="1">
      <alignment horizontal="center" vertical="center"/>
    </xf>
    <xf numFmtId="0" fontId="3" fillId="0" borderId="1085" xfId="0" applyFont="1" applyBorder="1" applyAlignment="1">
      <alignment horizontal="center" vertical="center"/>
    </xf>
    <xf numFmtId="0" fontId="3" fillId="0" borderId="276" xfId="0" applyFont="1" applyBorder="1" applyAlignment="1">
      <alignment horizontal="left" wrapText="1"/>
    </xf>
    <xf numFmtId="1" fontId="3" fillId="0" borderId="1053" xfId="0" applyNumberFormat="1" applyFont="1" applyBorder="1"/>
    <xf numFmtId="1" fontId="3" fillId="11" borderId="1082" xfId="0" applyNumberFormat="1" applyFont="1" applyFill="1" applyBorder="1" applyAlignment="1">
      <alignment horizontal="center" vertical="center" wrapText="1"/>
    </xf>
    <xf numFmtId="1" fontId="3" fillId="11" borderId="1083" xfId="0" applyNumberFormat="1" applyFont="1" applyFill="1" applyBorder="1" applyAlignment="1">
      <alignment horizontal="center" vertical="center" wrapText="1"/>
    </xf>
    <xf numFmtId="1" fontId="3" fillId="11" borderId="1089" xfId="0" applyNumberFormat="1" applyFont="1" applyFill="1" applyBorder="1" applyAlignment="1">
      <alignment horizontal="center" vertical="center" wrapText="1"/>
    </xf>
    <xf numFmtId="1" fontId="3" fillId="11" borderId="1053" xfId="0" applyNumberFormat="1" applyFont="1" applyFill="1" applyBorder="1" applyAlignment="1">
      <alignment horizontal="center" vertical="center" wrapText="1"/>
    </xf>
    <xf numFmtId="1" fontId="3" fillId="11" borderId="1016" xfId="0" applyNumberFormat="1" applyFont="1" applyFill="1" applyBorder="1" applyAlignment="1">
      <alignment horizontal="center" vertical="center" wrapText="1"/>
    </xf>
    <xf numFmtId="1" fontId="3" fillId="11" borderId="1090" xfId="0" applyNumberFormat="1" applyFont="1" applyFill="1" applyBorder="1" applyAlignment="1">
      <alignment horizontal="center" vertical="center" wrapText="1"/>
    </xf>
    <xf numFmtId="1" fontId="3" fillId="11" borderId="258" xfId="0" applyNumberFormat="1" applyFont="1" applyFill="1" applyBorder="1" applyAlignment="1">
      <alignment horizontal="center" vertical="center" wrapText="1"/>
    </xf>
    <xf numFmtId="1" fontId="3" fillId="11" borderId="276" xfId="0" applyNumberFormat="1" applyFont="1" applyFill="1" applyBorder="1" applyAlignment="1">
      <alignment horizontal="center" vertical="center" wrapText="1"/>
    </xf>
    <xf numFmtId="1" fontId="3" fillId="11" borderId="1033" xfId="0" applyNumberFormat="1" applyFont="1" applyFill="1" applyBorder="1" applyAlignment="1">
      <alignment horizontal="center" vertical="center" wrapText="1"/>
    </xf>
    <xf numFmtId="1" fontId="3" fillId="0" borderId="1043" xfId="0" applyNumberFormat="1" applyFont="1" applyBorder="1" applyAlignment="1">
      <alignment horizontal="left" vertical="center" wrapText="1"/>
    </xf>
    <xf numFmtId="1" fontId="3" fillId="11" borderId="1009" xfId="0" applyNumberFormat="1" applyFont="1" applyFill="1" applyBorder="1" applyAlignment="1">
      <alignment horizontal="right" wrapText="1"/>
    </xf>
    <xf numFmtId="1" fontId="3" fillId="11" borderId="1018" xfId="0" applyNumberFormat="1" applyFont="1" applyFill="1" applyBorder="1" applyAlignment="1">
      <alignment horizontal="right" wrapText="1"/>
    </xf>
    <xf numFmtId="1" fontId="3" fillId="0" borderId="1021" xfId="0" applyNumberFormat="1" applyFont="1" applyBorder="1"/>
    <xf numFmtId="1" fontId="3" fillId="4" borderId="1021" xfId="0" applyNumberFormat="1" applyFont="1" applyFill="1" applyBorder="1" applyProtection="1">
      <protection locked="0"/>
    </xf>
    <xf numFmtId="0" fontId="3" fillId="0" borderId="1018" xfId="0" applyFont="1" applyBorder="1"/>
    <xf numFmtId="1" fontId="3" fillId="4" borderId="1071" xfId="0" applyNumberFormat="1" applyFont="1" applyFill="1" applyBorder="1" applyProtection="1">
      <protection locked="0"/>
    </xf>
    <xf numFmtId="1" fontId="3" fillId="11" borderId="1019" xfId="0" applyNumberFormat="1" applyFont="1" applyFill="1" applyBorder="1" applyAlignment="1">
      <alignment horizontal="right" wrapText="1"/>
    </xf>
    <xf numFmtId="1" fontId="3" fillId="11" borderId="1021" xfId="0" applyNumberFormat="1" applyFont="1" applyFill="1" applyBorder="1" applyAlignment="1">
      <alignment horizontal="right" wrapText="1"/>
    </xf>
    <xf numFmtId="1" fontId="5" fillId="0" borderId="276" xfId="0" applyNumberFormat="1" applyFont="1" applyBorder="1" applyAlignment="1">
      <alignment horizontal="left"/>
    </xf>
    <xf numFmtId="1" fontId="3" fillId="0" borderId="1084" xfId="0" applyNumberFormat="1" applyFont="1" applyBorder="1" applyAlignment="1">
      <alignment horizontal="center" vertical="center"/>
    </xf>
    <xf numFmtId="1" fontId="3" fillId="0" borderId="1086" xfId="0" applyNumberFormat="1" applyFont="1" applyBorder="1" applyAlignment="1">
      <alignment horizontal="center" vertical="center" wrapText="1"/>
    </xf>
    <xf numFmtId="1" fontId="3" fillId="0" borderId="1084" xfId="0" applyNumberFormat="1" applyFont="1" applyBorder="1" applyAlignment="1">
      <alignment horizontal="center" vertical="center" wrapText="1"/>
    </xf>
    <xf numFmtId="1" fontId="3" fillId="0" borderId="1043" xfId="0" applyNumberFormat="1" applyFont="1" applyBorder="1" applyAlignment="1">
      <alignment vertical="center" wrapText="1"/>
    </xf>
    <xf numFmtId="1" fontId="3" fillId="3" borderId="1009" xfId="0" applyNumberFormat="1" applyFont="1" applyFill="1" applyBorder="1" applyAlignment="1">
      <alignment horizontal="right"/>
    </xf>
    <xf numFmtId="1" fontId="3" fillId="0" borderId="1091" xfId="0" applyNumberFormat="1" applyFont="1" applyBorder="1" applyAlignment="1">
      <alignment horizontal="center" vertical="center" wrapText="1"/>
    </xf>
    <xf numFmtId="1" fontId="3" fillId="0" borderId="1071" xfId="0" applyNumberFormat="1" applyFont="1" applyBorder="1" applyAlignment="1">
      <alignment horizontal="right" vertical="center" wrapText="1"/>
    </xf>
    <xf numFmtId="1" fontId="3" fillId="4" borderId="271" xfId="0" applyNumberFormat="1" applyFont="1" applyFill="1" applyBorder="1" applyProtection="1">
      <protection locked="0"/>
    </xf>
    <xf numFmtId="1" fontId="3" fillId="0" borderId="377" xfId="0" applyNumberFormat="1" applyFont="1" applyBorder="1" applyAlignment="1">
      <alignment vertical="center"/>
    </xf>
    <xf numFmtId="1" fontId="3" fillId="3" borderId="276" xfId="0" applyNumberFormat="1" applyFont="1" applyFill="1" applyBorder="1" applyAlignment="1">
      <alignment horizontal="right"/>
    </xf>
    <xf numFmtId="1" fontId="3" fillId="0" borderId="377" xfId="0" applyNumberFormat="1" applyFont="1" applyBorder="1" applyAlignment="1">
      <alignment vertical="center" wrapText="1"/>
    </xf>
    <xf numFmtId="0" fontId="0" fillId="0" borderId="276" xfId="0" applyBorder="1"/>
    <xf numFmtId="1" fontId="5" fillId="0" borderId="178" xfId="0" applyNumberFormat="1" applyFont="1" applyBorder="1" applyAlignment="1">
      <alignment horizontal="left"/>
    </xf>
    <xf numFmtId="0" fontId="15" fillId="0" borderId="178" xfId="0" applyFont="1" applyBorder="1"/>
    <xf numFmtId="1" fontId="3" fillId="3" borderId="1020" xfId="0" applyNumberFormat="1" applyFont="1" applyFill="1" applyBorder="1" applyAlignment="1">
      <alignment horizontal="right"/>
    </xf>
    <xf numFmtId="1" fontId="3" fillId="0" borderId="1103" xfId="0" applyNumberFormat="1" applyFont="1" applyBorder="1" applyAlignment="1">
      <alignment horizontal="center" vertical="center" wrapText="1"/>
    </xf>
    <xf numFmtId="1" fontId="3" fillId="0" borderId="1104" xfId="0" applyNumberFormat="1" applyFont="1" applyBorder="1" applyAlignment="1">
      <alignment horizontal="center" vertical="center" wrapText="1"/>
    </xf>
    <xf numFmtId="1" fontId="3" fillId="0" borderId="1102" xfId="0" applyNumberFormat="1" applyFont="1" applyBorder="1" applyAlignment="1">
      <alignment horizontal="center" vertical="center" wrapText="1"/>
    </xf>
    <xf numFmtId="1" fontId="3" fillId="0" borderId="1103" xfId="0" applyNumberFormat="1" applyFont="1" applyBorder="1" applyAlignment="1">
      <alignment horizontal="center" vertical="center"/>
    </xf>
    <xf numFmtId="1" fontId="3" fillId="0" borderId="1102" xfId="0" applyNumberFormat="1" applyFont="1" applyBorder="1" applyAlignment="1">
      <alignment horizontal="center" vertical="center"/>
    </xf>
    <xf numFmtId="1" fontId="3" fillId="0" borderId="1097" xfId="0" applyNumberFormat="1" applyFont="1" applyBorder="1" applyAlignment="1">
      <alignment horizontal="center" vertical="center"/>
    </xf>
    <xf numFmtId="1" fontId="3" fillId="0" borderId="1105" xfId="0" applyNumberFormat="1" applyFont="1" applyBorder="1" applyAlignment="1">
      <alignment horizontal="center" vertical="center"/>
    </xf>
    <xf numFmtId="1" fontId="3" fillId="0" borderId="1103" xfId="0" applyNumberFormat="1" applyFont="1" applyBorder="1" applyAlignment="1">
      <alignment horizontal="right"/>
    </xf>
    <xf numFmtId="1" fontId="3" fillId="0" borderId="1104" xfId="0" applyNumberFormat="1" applyFont="1" applyBorder="1" applyAlignment="1">
      <alignment horizontal="right"/>
    </xf>
    <xf numFmtId="1" fontId="3" fillId="0" borderId="1103" xfId="0" applyNumberFormat="1" applyFont="1" applyBorder="1" applyAlignment="1">
      <alignment horizontal="right" vertical="center"/>
    </xf>
    <xf numFmtId="1" fontId="3" fillId="0" borderId="1106" xfId="0" applyNumberFormat="1" applyFont="1" applyBorder="1" applyAlignment="1">
      <alignment horizontal="right" vertical="center"/>
    </xf>
    <xf numFmtId="1" fontId="3" fillId="0" borderId="1102" xfId="0" applyNumberFormat="1" applyFont="1" applyBorder="1" applyAlignment="1">
      <alignment horizontal="right" vertical="center"/>
    </xf>
    <xf numFmtId="1" fontId="3" fillId="0" borderId="1107" xfId="0" applyNumberFormat="1" applyFont="1" applyBorder="1" applyAlignment="1">
      <alignment horizontal="right" wrapText="1"/>
    </xf>
    <xf numFmtId="1" fontId="3" fillId="3" borderId="1101" xfId="0" applyNumberFormat="1" applyFont="1" applyFill="1" applyBorder="1" applyAlignment="1">
      <alignment horizontal="right"/>
    </xf>
    <xf numFmtId="1" fontId="6" fillId="0" borderId="1096" xfId="0" applyNumberFormat="1" applyFont="1" applyBorder="1"/>
    <xf numFmtId="1" fontId="6" fillId="0" borderId="1108" xfId="0" applyNumberFormat="1" applyFont="1" applyBorder="1"/>
    <xf numFmtId="1" fontId="3" fillId="0" borderId="1096" xfId="0" applyNumberFormat="1" applyFont="1" applyBorder="1"/>
    <xf numFmtId="1" fontId="3" fillId="0" borderId="897" xfId="0" applyNumberFormat="1" applyFont="1" applyBorder="1"/>
    <xf numFmtId="1" fontId="3" fillId="0" borderId="1101" xfId="0" applyNumberFormat="1" applyFont="1" applyBorder="1" applyAlignment="1">
      <alignment horizontal="center" vertical="center" wrapText="1"/>
    </xf>
    <xf numFmtId="1" fontId="3" fillId="4" borderId="1109" xfId="0" applyNumberFormat="1" applyFont="1" applyFill="1" applyBorder="1" applyProtection="1">
      <protection locked="0"/>
    </xf>
    <xf numFmtId="1" fontId="3" fillId="0" borderId="1101" xfId="0" applyNumberFormat="1" applyFont="1" applyBorder="1" applyAlignment="1">
      <alignment horizontal="left"/>
    </xf>
    <xf numFmtId="1" fontId="3" fillId="0" borderId="1107" xfId="0" applyNumberFormat="1" applyFont="1" applyBorder="1" applyAlignment="1">
      <alignment horizontal="right"/>
    </xf>
    <xf numFmtId="1" fontId="3" fillId="4" borderId="1101" xfId="0" applyNumberFormat="1" applyFont="1" applyFill="1" applyBorder="1" applyProtection="1">
      <protection locked="0"/>
    </xf>
    <xf numFmtId="1" fontId="3" fillId="4" borderId="1110" xfId="0" applyNumberFormat="1" applyFont="1" applyFill="1" applyBorder="1" applyProtection="1">
      <protection locked="0"/>
    </xf>
    <xf numFmtId="1" fontId="3" fillId="4" borderId="1101" xfId="0" applyNumberFormat="1" applyFont="1" applyFill="1" applyBorder="1" applyAlignment="1" applyProtection="1">
      <alignment wrapText="1"/>
      <protection locked="0"/>
    </xf>
    <xf numFmtId="0" fontId="3" fillId="0" borderId="1103" xfId="0" applyFont="1" applyBorder="1" applyAlignment="1">
      <alignment horizontal="center" wrapText="1"/>
    </xf>
    <xf numFmtId="0" fontId="3" fillId="0" borderId="1102" xfId="0" applyFont="1" applyBorder="1" applyAlignment="1">
      <alignment horizontal="center" wrapText="1"/>
    </xf>
    <xf numFmtId="0" fontId="3" fillId="0" borderId="1097" xfId="0" applyFont="1" applyBorder="1" applyAlignment="1">
      <alignment horizontal="center" wrapText="1"/>
    </xf>
    <xf numFmtId="0" fontId="7" fillId="0" borderId="1107" xfId="0" applyFont="1" applyBorder="1"/>
    <xf numFmtId="0" fontId="3" fillId="0" borderId="1101" xfId="0" applyFont="1" applyBorder="1"/>
    <xf numFmtId="1" fontId="6" fillId="0" borderId="1011" xfId="0" applyNumberFormat="1" applyFont="1" applyBorder="1"/>
    <xf numFmtId="1" fontId="6" fillId="0" borderId="1113" xfId="0" applyNumberFormat="1" applyFont="1" applyBorder="1"/>
    <xf numFmtId="1" fontId="6" fillId="0" borderId="1114" xfId="0" applyNumberFormat="1" applyFont="1" applyBorder="1"/>
    <xf numFmtId="1" fontId="6" fillId="0" borderId="1115" xfId="0" applyNumberFormat="1" applyFont="1" applyBorder="1"/>
    <xf numFmtId="1" fontId="3" fillId="0" borderId="1123" xfId="0" applyNumberFormat="1" applyFont="1" applyBorder="1" applyAlignment="1">
      <alignment horizontal="center" vertical="center" wrapText="1"/>
    </xf>
    <xf numFmtId="1" fontId="3" fillId="0" borderId="1123" xfId="0" applyNumberFormat="1" applyFont="1" applyBorder="1" applyAlignment="1">
      <alignment horizontal="right"/>
    </xf>
    <xf numFmtId="1" fontId="3" fillId="0" borderId="1105" xfId="0" applyNumberFormat="1" applyFont="1" applyBorder="1"/>
    <xf numFmtId="1" fontId="3" fillId="0" borderId="1123" xfId="0" applyNumberFormat="1" applyFont="1" applyBorder="1"/>
    <xf numFmtId="1" fontId="3" fillId="0" borderId="1120" xfId="0" applyNumberFormat="1" applyFont="1" applyBorder="1"/>
    <xf numFmtId="1" fontId="3" fillId="0" borderId="1124" xfId="0" applyNumberFormat="1" applyFont="1" applyBorder="1"/>
    <xf numFmtId="1" fontId="3" fillId="0" borderId="1125" xfId="0" applyNumberFormat="1" applyFont="1" applyBorder="1"/>
    <xf numFmtId="1" fontId="3" fillId="10" borderId="1126" xfId="1" applyNumberFormat="1" applyFont="1" applyBorder="1" applyAlignment="1" applyProtection="1">
      <alignment horizontal="right"/>
      <protection locked="0"/>
    </xf>
    <xf numFmtId="1" fontId="3" fillId="10" borderId="1127" xfId="1" applyNumberFormat="1" applyFont="1" applyBorder="1" applyAlignment="1" applyProtection="1">
      <alignment horizontal="right"/>
      <protection locked="0"/>
    </xf>
    <xf numFmtId="1" fontId="3" fillId="10" borderId="1128" xfId="1" applyNumberFormat="1" applyFont="1" applyBorder="1" applyAlignment="1" applyProtection="1">
      <alignment horizontal="right"/>
      <protection locked="0"/>
    </xf>
    <xf numFmtId="1" fontId="3" fillId="10" borderId="1129" xfId="1" applyNumberFormat="1" applyFont="1" applyBorder="1" applyAlignment="1" applyProtection="1">
      <alignment horizontal="right"/>
      <protection locked="0"/>
    </xf>
    <xf numFmtId="1" fontId="1" fillId="0" borderId="1130" xfId="0" applyNumberFormat="1" applyFont="1" applyBorder="1" applyAlignment="1">
      <alignment horizontal="left" vertical="center" wrapText="1"/>
    </xf>
    <xf numFmtId="1" fontId="3" fillId="0" borderId="1131" xfId="0" applyNumberFormat="1" applyFont="1" applyBorder="1" applyAlignment="1">
      <alignment horizontal="right" wrapText="1"/>
    </xf>
    <xf numFmtId="1" fontId="3" fillId="0" borderId="1132" xfId="0" applyNumberFormat="1" applyFont="1" applyBorder="1" applyAlignment="1">
      <alignment horizontal="right" wrapText="1"/>
    </xf>
    <xf numFmtId="1" fontId="3" fillId="0" borderId="1130" xfId="0" applyNumberFormat="1" applyFont="1" applyBorder="1"/>
    <xf numFmtId="1" fontId="3" fillId="0" borderId="1133" xfId="0" applyNumberFormat="1" applyFont="1" applyBorder="1"/>
    <xf numFmtId="1" fontId="3" fillId="0" borderId="1134" xfId="0" applyNumberFormat="1" applyFont="1" applyBorder="1"/>
    <xf numFmtId="1" fontId="3" fillId="10" borderId="1135" xfId="1" applyNumberFormat="1" applyFont="1" applyBorder="1" applyAlignment="1" applyProtection="1">
      <alignment horizontal="right"/>
      <protection locked="0"/>
    </xf>
    <xf numFmtId="1" fontId="3" fillId="10" borderId="1136" xfId="1" applyNumberFormat="1" applyFont="1" applyBorder="1" applyAlignment="1" applyProtection="1">
      <alignment horizontal="right"/>
      <protection locked="0"/>
    </xf>
    <xf numFmtId="1" fontId="5" fillId="0" borderId="1137" xfId="0" applyNumberFormat="1" applyFont="1" applyBorder="1"/>
    <xf numFmtId="1" fontId="3" fillId="0" borderId="1130" xfId="0" applyNumberFormat="1" applyFont="1" applyBorder="1" applyAlignment="1">
      <alignment horizontal="center" wrapText="1"/>
    </xf>
    <xf numFmtId="1" fontId="3" fillId="0" borderId="1138" xfId="0" applyNumberFormat="1" applyFont="1" applyBorder="1"/>
    <xf numFmtId="1" fontId="3" fillId="0" borderId="1139" xfId="0" applyNumberFormat="1" applyFont="1" applyBorder="1"/>
    <xf numFmtId="1" fontId="3" fillId="0" borderId="1140" xfId="0" applyNumberFormat="1" applyFont="1" applyBorder="1"/>
    <xf numFmtId="1" fontId="3" fillId="0" borderId="1131" xfId="0" applyNumberFormat="1" applyFont="1" applyBorder="1" applyAlignment="1">
      <alignment horizontal="center" vertical="center" wrapText="1"/>
    </xf>
    <xf numFmtId="1" fontId="3" fillId="0" borderId="1149" xfId="0" applyNumberFormat="1" applyFont="1" applyBorder="1" applyAlignment="1">
      <alignment horizontal="center" vertical="center" wrapText="1"/>
    </xf>
    <xf numFmtId="1" fontId="3" fillId="0" borderId="1132" xfId="0" applyNumberFormat="1" applyFont="1" applyBorder="1" applyAlignment="1">
      <alignment horizontal="center" vertical="center" wrapText="1"/>
    </xf>
    <xf numFmtId="1" fontId="3" fillId="0" borderId="1150" xfId="0" applyNumberFormat="1" applyFont="1" applyBorder="1" applyAlignment="1">
      <alignment horizontal="center" vertical="center" wrapText="1"/>
    </xf>
    <xf numFmtId="1" fontId="3" fillId="0" borderId="1148" xfId="0" applyNumberFormat="1" applyFont="1" applyBorder="1" applyAlignment="1">
      <alignment vertical="center" wrapText="1"/>
    </xf>
    <xf numFmtId="1" fontId="3" fillId="0" borderId="1101" xfId="0" applyNumberFormat="1" applyFont="1" applyBorder="1" applyAlignment="1">
      <alignment vertical="center"/>
    </xf>
    <xf numFmtId="1" fontId="3" fillId="10" borderId="1101" xfId="1" applyNumberFormat="1" applyFont="1" applyBorder="1" applyAlignment="1" applyProtection="1">
      <alignment horizontal="right"/>
      <protection locked="0"/>
    </xf>
    <xf numFmtId="1" fontId="3" fillId="10" borderId="1148" xfId="1" applyNumberFormat="1" applyFont="1" applyBorder="1" applyAlignment="1" applyProtection="1">
      <alignment horizontal="right"/>
      <protection locked="0"/>
    </xf>
    <xf numFmtId="1" fontId="3" fillId="0" borderId="1131" xfId="0" applyNumberFormat="1" applyFont="1" applyBorder="1" applyAlignment="1">
      <alignment vertical="center" wrapText="1"/>
    </xf>
    <xf numFmtId="1" fontId="3" fillId="11" borderId="1131" xfId="1" applyNumberFormat="1" applyFont="1" applyFill="1" applyBorder="1" applyAlignment="1" applyProtection="1">
      <alignment horizontal="right"/>
    </xf>
    <xf numFmtId="1" fontId="3" fillId="11" borderId="1145" xfId="1" applyNumberFormat="1" applyFont="1" applyFill="1" applyBorder="1" applyAlignment="1" applyProtection="1">
      <alignment horizontal="right"/>
    </xf>
    <xf numFmtId="1" fontId="3" fillId="0" borderId="1152" xfId="0" applyNumberFormat="1" applyFont="1" applyBorder="1" applyProtection="1">
      <protection hidden="1"/>
    </xf>
    <xf numFmtId="1" fontId="3" fillId="0" borderId="1153" xfId="0" applyNumberFormat="1" applyFont="1" applyBorder="1" applyProtection="1">
      <protection hidden="1"/>
    </xf>
    <xf numFmtId="1" fontId="3" fillId="0" borderId="1154" xfId="0" applyNumberFormat="1" applyFont="1" applyBorder="1" applyProtection="1">
      <protection hidden="1"/>
    </xf>
    <xf numFmtId="1" fontId="3" fillId="0" borderId="1140" xfId="0" applyNumberFormat="1" applyFont="1" applyBorder="1" applyProtection="1">
      <protection hidden="1"/>
    </xf>
    <xf numFmtId="1" fontId="3" fillId="0" borderId="1145" xfId="0" applyNumberFormat="1" applyFont="1" applyBorder="1" applyAlignment="1">
      <alignment horizontal="center" vertical="center" wrapText="1"/>
    </xf>
    <xf numFmtId="1" fontId="3" fillId="0" borderId="1155" xfId="0" applyNumberFormat="1" applyFont="1" applyBorder="1" applyAlignment="1">
      <alignment horizontal="center" vertical="center" wrapText="1"/>
    </xf>
    <xf numFmtId="1" fontId="3" fillId="0" borderId="1130" xfId="0" applyNumberFormat="1" applyFont="1" applyBorder="1" applyAlignment="1">
      <alignment horizontal="left"/>
    </xf>
    <xf numFmtId="1" fontId="3" fillId="0" borderId="1011" xfId="0" applyNumberFormat="1" applyFont="1" applyBorder="1" applyAlignment="1" applyProtection="1">
      <alignment horizontal="left" vertical="center"/>
      <protection hidden="1"/>
    </xf>
    <xf numFmtId="1" fontId="3" fillId="0" borderId="1131" xfId="0" applyNumberFormat="1" applyFont="1" applyBorder="1" applyAlignment="1">
      <alignment horizontal="right"/>
    </xf>
    <xf numFmtId="1" fontId="3" fillId="0" borderId="1132" xfId="0" applyNumberFormat="1" applyFont="1" applyBorder="1" applyAlignment="1">
      <alignment horizontal="right"/>
    </xf>
    <xf numFmtId="1" fontId="3" fillId="0" borderId="1145" xfId="0" applyNumberFormat="1" applyFont="1" applyBorder="1" applyAlignment="1">
      <alignment horizontal="right"/>
    </xf>
    <xf numFmtId="1" fontId="3" fillId="4" borderId="1101" xfId="0" applyNumberFormat="1" applyFont="1" applyFill="1" applyBorder="1" applyAlignment="1" applyProtection="1">
      <alignment horizontal="right"/>
      <protection locked="0"/>
    </xf>
    <xf numFmtId="1" fontId="3" fillId="4" borderId="1148" xfId="0" applyNumberFormat="1" applyFont="1" applyFill="1" applyBorder="1" applyAlignment="1" applyProtection="1">
      <alignment horizontal="right"/>
      <protection locked="0"/>
    </xf>
    <xf numFmtId="1" fontId="3" fillId="0" borderId="1130" xfId="0" applyNumberFormat="1" applyFont="1" applyBorder="1" applyAlignment="1">
      <alignment horizontal="left" vertical="center"/>
    </xf>
    <xf numFmtId="1" fontId="3" fillId="0" borderId="1130" xfId="0" applyNumberFormat="1" applyFont="1" applyBorder="1" applyAlignment="1" applyProtection="1">
      <alignment horizontal="left" vertical="center"/>
      <protection hidden="1"/>
    </xf>
    <xf numFmtId="1" fontId="3" fillId="4" borderId="1131" xfId="0" applyNumberFormat="1" applyFont="1" applyFill="1" applyBorder="1" applyAlignment="1" applyProtection="1">
      <alignment horizontal="right"/>
      <protection locked="0"/>
    </xf>
    <xf numFmtId="1" fontId="3" fillId="4" borderId="1145" xfId="0" applyNumberFormat="1" applyFont="1" applyFill="1" applyBorder="1" applyAlignment="1" applyProtection="1">
      <alignment horizontal="right"/>
      <protection locked="0"/>
    </xf>
    <xf numFmtId="1" fontId="3" fillId="4" borderId="1132" xfId="0" applyNumberFormat="1" applyFont="1" applyFill="1" applyBorder="1" applyAlignment="1" applyProtection="1">
      <alignment horizontal="right"/>
      <protection locked="0"/>
    </xf>
    <xf numFmtId="1" fontId="3" fillId="4" borderId="1149" xfId="0" applyNumberFormat="1" applyFont="1" applyFill="1" applyBorder="1" applyAlignment="1" applyProtection="1">
      <alignment horizontal="right"/>
      <protection locked="0"/>
    </xf>
    <xf numFmtId="1" fontId="3" fillId="4" borderId="1158" xfId="0" applyNumberFormat="1" applyFont="1" applyFill="1" applyBorder="1" applyAlignment="1" applyProtection="1">
      <alignment horizontal="right"/>
      <protection locked="0"/>
    </xf>
    <xf numFmtId="1" fontId="3" fillId="4" borderId="1134" xfId="0" applyNumberFormat="1" applyFont="1" applyFill="1" applyBorder="1" applyAlignment="1" applyProtection="1">
      <alignment horizontal="right"/>
      <protection locked="0"/>
    </xf>
    <xf numFmtId="1" fontId="3" fillId="4" borderId="1159" xfId="0" applyNumberFormat="1" applyFont="1" applyFill="1" applyBorder="1" applyAlignment="1" applyProtection="1">
      <alignment horizontal="right"/>
      <protection locked="0"/>
    </xf>
    <xf numFmtId="1" fontId="1" fillId="0" borderId="1143" xfId="0" applyNumberFormat="1" applyFont="1" applyBorder="1" applyAlignment="1">
      <alignment vertical="center"/>
    </xf>
    <xf numFmtId="1" fontId="1" fillId="0" borderId="1120" xfId="0" applyNumberFormat="1" applyFont="1" applyBorder="1" applyAlignment="1">
      <alignment vertical="center"/>
    </xf>
    <xf numFmtId="1" fontId="1" fillId="0" borderId="1145" xfId="0" applyNumberFormat="1" applyFont="1" applyBorder="1" applyAlignment="1">
      <alignment vertical="center"/>
    </xf>
    <xf numFmtId="1" fontId="3" fillId="11" borderId="1161" xfId="0" applyNumberFormat="1" applyFont="1" applyFill="1" applyBorder="1"/>
    <xf numFmtId="1" fontId="3" fillId="0" borderId="1131" xfId="3" applyNumberFormat="1" applyFont="1" applyBorder="1" applyAlignment="1">
      <alignment horizontal="center" vertical="center" wrapText="1"/>
    </xf>
    <xf numFmtId="1" fontId="3" fillId="0" borderId="1168" xfId="3" applyNumberFormat="1" applyFont="1" applyBorder="1" applyAlignment="1">
      <alignment horizontal="center" vertical="center" wrapText="1"/>
    </xf>
    <xf numFmtId="1" fontId="3" fillId="0" borderId="1131" xfId="3" applyNumberFormat="1" applyFont="1" applyFill="1" applyBorder="1" applyAlignment="1">
      <alignment horizontal="center" vertical="center" wrapText="1"/>
    </xf>
    <xf numFmtId="1" fontId="3" fillId="0" borderId="1168" xfId="3" applyNumberFormat="1" applyFont="1" applyFill="1" applyBorder="1" applyAlignment="1">
      <alignment horizontal="center" vertical="center" wrapText="1"/>
    </xf>
    <xf numFmtId="1" fontId="3" fillId="0" borderId="1158" xfId="3" applyNumberFormat="1" applyFont="1" applyFill="1" applyBorder="1" applyAlignment="1">
      <alignment horizontal="center" vertical="center" wrapText="1"/>
    </xf>
    <xf numFmtId="1" fontId="3" fillId="0" borderId="1134" xfId="3" applyNumberFormat="1" applyFont="1" applyFill="1" applyBorder="1" applyAlignment="1">
      <alignment horizontal="center" vertical="center" wrapText="1"/>
    </xf>
    <xf numFmtId="1" fontId="3" fillId="0" borderId="1155" xfId="3" applyNumberFormat="1" applyFont="1" applyFill="1" applyBorder="1" applyAlignment="1">
      <alignment horizontal="center" vertical="center" wrapText="1"/>
    </xf>
    <xf numFmtId="1" fontId="3" fillId="0" borderId="1148" xfId="3" applyNumberFormat="1" applyFont="1" applyBorder="1" applyAlignment="1">
      <alignment horizontal="center" vertical="center" wrapText="1"/>
    </xf>
    <xf numFmtId="1" fontId="3" fillId="0" borderId="1149" xfId="3" applyNumberFormat="1" applyFont="1" applyBorder="1" applyAlignment="1">
      <alignment horizontal="center" vertical="center" wrapText="1"/>
    </xf>
    <xf numFmtId="1" fontId="3" fillId="0" borderId="1143" xfId="2" applyNumberFormat="1" applyFont="1" applyBorder="1" applyAlignment="1">
      <alignment horizontal="center" vertical="center" wrapText="1"/>
    </xf>
    <xf numFmtId="1" fontId="3" fillId="0" borderId="1131" xfId="4" applyNumberFormat="1" applyFont="1" applyBorder="1" applyAlignment="1">
      <alignment horizontal="right"/>
    </xf>
    <xf numFmtId="1" fontId="3" fillId="0" borderId="1145" xfId="4" applyNumberFormat="1" applyFont="1" applyBorder="1" applyAlignment="1">
      <alignment horizontal="right"/>
    </xf>
    <xf numFmtId="1" fontId="3" fillId="0" borderId="1158" xfId="4" applyNumberFormat="1" applyFont="1" applyBorder="1" applyAlignment="1">
      <alignment horizontal="right"/>
    </xf>
    <xf numFmtId="1" fontId="3" fillId="0" borderId="1134" xfId="4" applyNumberFormat="1" applyFont="1" applyBorder="1" applyAlignment="1">
      <alignment horizontal="right"/>
    </xf>
    <xf numFmtId="1" fontId="3" fillId="0" borderId="1155" xfId="4" applyNumberFormat="1" applyFont="1" applyBorder="1" applyAlignment="1">
      <alignment horizontal="right"/>
    </xf>
    <xf numFmtId="1" fontId="3" fillId="0" borderId="1132" xfId="4" applyNumberFormat="1" applyFont="1" applyBorder="1" applyAlignment="1">
      <alignment horizontal="right"/>
    </xf>
    <xf numFmtId="1" fontId="3" fillId="0" borderId="1149" xfId="4" applyNumberFormat="1" applyFont="1" applyBorder="1" applyAlignment="1">
      <alignment horizontal="right"/>
    </xf>
    <xf numFmtId="1" fontId="7" fillId="0" borderId="1131" xfId="3" applyNumberFormat="1" applyFont="1" applyFill="1" applyBorder="1" applyAlignment="1">
      <alignment horizontal="center" vertical="center" wrapText="1"/>
    </xf>
    <xf numFmtId="1" fontId="7" fillId="0" borderId="1149" xfId="3" applyNumberFormat="1" applyFont="1" applyFill="1" applyBorder="1" applyAlignment="1">
      <alignment horizontal="center" vertical="center" wrapText="1"/>
    </xf>
    <xf numFmtId="1" fontId="11" fillId="3" borderId="1011" xfId="0" applyNumberFormat="1" applyFont="1" applyFill="1" applyBorder="1" applyAlignment="1">
      <alignment vertical="center" wrapText="1"/>
    </xf>
    <xf numFmtId="1" fontId="4" fillId="0" borderId="1152" xfId="0" applyNumberFormat="1" applyFont="1" applyBorder="1"/>
    <xf numFmtId="1" fontId="4" fillId="0" borderId="1153" xfId="0" applyNumberFormat="1" applyFont="1" applyBorder="1"/>
    <xf numFmtId="1" fontId="3" fillId="0" borderId="1131" xfId="0" applyNumberFormat="1" applyFont="1" applyBorder="1" applyAlignment="1">
      <alignment horizontal="center" vertical="center"/>
    </xf>
    <xf numFmtId="1" fontId="3" fillId="0" borderId="1159" xfId="0" applyNumberFormat="1" applyFont="1" applyBorder="1" applyAlignment="1">
      <alignment horizontal="center" vertical="center"/>
    </xf>
    <xf numFmtId="1" fontId="3" fillId="0" borderId="1159" xfId="0" applyNumberFormat="1" applyFont="1" applyBorder="1" applyAlignment="1">
      <alignment horizontal="center" vertical="center" wrapText="1"/>
    </xf>
    <xf numFmtId="1" fontId="3" fillId="0" borderId="1168" xfId="0" applyNumberFormat="1" applyFont="1" applyBorder="1" applyAlignment="1">
      <alignment horizontal="center" vertical="center"/>
    </xf>
    <xf numFmtId="1" fontId="4" fillId="0" borderId="1011" xfId="0" applyNumberFormat="1" applyFont="1" applyBorder="1"/>
    <xf numFmtId="1" fontId="4" fillId="0" borderId="1172" xfId="0" applyNumberFormat="1" applyFont="1" applyBorder="1"/>
    <xf numFmtId="1" fontId="3" fillId="0" borderId="1183" xfId="0" applyNumberFormat="1" applyFont="1" applyBorder="1" applyAlignment="1">
      <alignment horizontal="center" vertical="center" wrapText="1"/>
    </xf>
    <xf numFmtId="1" fontId="3" fillId="0" borderId="1184" xfId="0" applyNumberFormat="1" applyFont="1" applyBorder="1" applyAlignment="1">
      <alignment horizontal="center" vertical="center" wrapText="1"/>
    </xf>
    <xf numFmtId="1" fontId="3" fillId="0" borderId="1185" xfId="0" applyNumberFormat="1" applyFont="1" applyBorder="1" applyAlignment="1">
      <alignment horizontal="center" vertical="center" wrapText="1"/>
    </xf>
    <xf numFmtId="1" fontId="3" fillId="0" borderId="1182" xfId="0" applyNumberFormat="1" applyFont="1" applyBorder="1" applyAlignment="1">
      <alignment horizontal="center" vertical="center" wrapText="1"/>
    </xf>
    <xf numFmtId="1" fontId="3" fillId="0" borderId="1179" xfId="0" applyNumberFormat="1" applyFont="1" applyBorder="1" applyAlignment="1">
      <alignment horizontal="center" vertical="center" wrapText="1"/>
    </xf>
    <xf numFmtId="1" fontId="3" fillId="4" borderId="1186" xfId="0" applyNumberFormat="1" applyFont="1" applyFill="1" applyBorder="1" applyAlignment="1" applyProtection="1">
      <alignment wrapText="1"/>
      <protection locked="0"/>
    </xf>
    <xf numFmtId="1" fontId="3" fillId="4" borderId="1187" xfId="0" applyNumberFormat="1" applyFont="1" applyFill="1" applyBorder="1" applyAlignment="1" applyProtection="1">
      <alignment wrapText="1"/>
      <protection locked="0"/>
    </xf>
    <xf numFmtId="1" fontId="3" fillId="0" borderId="1101" xfId="0" applyNumberFormat="1" applyFont="1" applyBorder="1"/>
    <xf numFmtId="1" fontId="3" fillId="0" borderId="1185" xfId="0" applyNumberFormat="1" applyFont="1" applyBorder="1" applyAlignment="1">
      <alignment horizontal="center" vertical="center"/>
    </xf>
    <xf numFmtId="1" fontId="3" fillId="0" borderId="1188" xfId="0" applyNumberFormat="1" applyFont="1" applyBorder="1" applyAlignment="1">
      <alignment horizontal="center" vertical="center" wrapText="1"/>
    </xf>
    <xf numFmtId="1" fontId="3" fillId="0" borderId="1182" xfId="0" applyNumberFormat="1" applyFont="1" applyBorder="1" applyAlignment="1">
      <alignment horizontal="center" vertical="center"/>
    </xf>
    <xf numFmtId="1" fontId="3" fillId="0" borderId="1173" xfId="0" applyNumberFormat="1" applyFont="1" applyBorder="1" applyAlignment="1">
      <alignment horizontal="left" wrapText="1"/>
    </xf>
    <xf numFmtId="1" fontId="3" fillId="0" borderId="1189" xfId="0" applyNumberFormat="1" applyFont="1" applyBorder="1"/>
    <xf numFmtId="1" fontId="3" fillId="2" borderId="1190" xfId="5" applyNumberFormat="1" applyFont="1" applyBorder="1" applyProtection="1">
      <protection locked="0"/>
    </xf>
    <xf numFmtId="1" fontId="3" fillId="2" borderId="1191" xfId="5" applyNumberFormat="1" applyFont="1" applyBorder="1" applyProtection="1">
      <protection locked="0"/>
    </xf>
    <xf numFmtId="1" fontId="3" fillId="2" borderId="1192" xfId="5" applyNumberFormat="1" applyFont="1" applyBorder="1" applyProtection="1">
      <protection locked="0"/>
    </xf>
    <xf numFmtId="1" fontId="3" fillId="2" borderId="1193" xfId="5" applyNumberFormat="1" applyFont="1" applyBorder="1" applyProtection="1">
      <protection locked="0"/>
    </xf>
    <xf numFmtId="1" fontId="3" fillId="2" borderId="1194" xfId="5" applyNumberFormat="1" applyFont="1" applyBorder="1" applyProtection="1">
      <protection locked="0"/>
    </xf>
    <xf numFmtId="1" fontId="3" fillId="2" borderId="1195" xfId="5" applyNumberFormat="1" applyFont="1" applyBorder="1" applyProtection="1">
      <protection locked="0"/>
    </xf>
    <xf numFmtId="1" fontId="3" fillId="2" borderId="1196" xfId="5" applyNumberFormat="1" applyFont="1" applyBorder="1" applyProtection="1">
      <protection locked="0"/>
    </xf>
    <xf numFmtId="1" fontId="3" fillId="2" borderId="1197" xfId="5" applyNumberFormat="1" applyFont="1" applyBorder="1" applyProtection="1">
      <protection locked="0"/>
    </xf>
    <xf numFmtId="1" fontId="3" fillId="2" borderId="1198" xfId="5" applyNumberFormat="1" applyFont="1" applyBorder="1" applyProtection="1">
      <protection locked="0"/>
    </xf>
    <xf numFmtId="1" fontId="3" fillId="2" borderId="1199" xfId="5" applyNumberFormat="1" applyFont="1" applyBorder="1" applyProtection="1">
      <protection locked="0"/>
    </xf>
    <xf numFmtId="1" fontId="3" fillId="2" borderId="1200" xfId="5" applyNumberFormat="1" applyFont="1" applyBorder="1" applyProtection="1">
      <protection locked="0"/>
    </xf>
    <xf numFmtId="1" fontId="3" fillId="2" borderId="1201" xfId="5" applyNumberFormat="1" applyFont="1" applyBorder="1" applyProtection="1">
      <protection locked="0"/>
    </xf>
    <xf numFmtId="1" fontId="3" fillId="2" borderId="1202" xfId="5" applyNumberFormat="1" applyFont="1" applyBorder="1" applyProtection="1">
      <protection locked="0"/>
    </xf>
    <xf numFmtId="1" fontId="3" fillId="2" borderId="1203" xfId="5" applyNumberFormat="1" applyFont="1" applyBorder="1" applyProtection="1">
      <protection locked="0"/>
    </xf>
    <xf numFmtId="1" fontId="3" fillId="2" borderId="1204" xfId="5" applyNumberFormat="1" applyFont="1" applyBorder="1" applyProtection="1">
      <protection locked="0"/>
    </xf>
    <xf numFmtId="1" fontId="3" fillId="0" borderId="1206" xfId="0" applyNumberFormat="1" applyFont="1" applyBorder="1" applyAlignment="1">
      <alignment horizontal="left" wrapText="1"/>
    </xf>
    <xf numFmtId="1" fontId="3" fillId="8" borderId="1189" xfId="4" applyNumberFormat="1" applyFont="1" applyFill="1" applyBorder="1" applyProtection="1"/>
    <xf numFmtId="1" fontId="3" fillId="8" borderId="1186" xfId="4" applyNumberFormat="1" applyFont="1" applyFill="1" applyBorder="1" applyProtection="1"/>
    <xf numFmtId="1" fontId="3" fillId="8" borderId="1207" xfId="4" applyNumberFormat="1" applyFont="1" applyFill="1" applyBorder="1" applyProtection="1"/>
    <xf numFmtId="1" fontId="3" fillId="2" borderId="1208" xfId="5" applyNumberFormat="1" applyFont="1" applyBorder="1" applyProtection="1">
      <protection locked="0"/>
    </xf>
    <xf numFmtId="1" fontId="3" fillId="2" borderId="1209" xfId="5" applyNumberFormat="1" applyFont="1" applyBorder="1" applyProtection="1">
      <protection locked="0"/>
    </xf>
    <xf numFmtId="1" fontId="3" fillId="2" borderId="1210" xfId="5" applyNumberFormat="1" applyFont="1" applyBorder="1" applyProtection="1">
      <protection locked="0"/>
    </xf>
    <xf numFmtId="1" fontId="3" fillId="8" borderId="1011" xfId="4" applyNumberFormat="1" applyFont="1" applyFill="1" applyBorder="1" applyProtection="1"/>
    <xf numFmtId="1" fontId="3" fillId="2" borderId="1211" xfId="5" applyNumberFormat="1" applyFont="1" applyBorder="1" applyProtection="1">
      <protection locked="0"/>
    </xf>
    <xf numFmtId="1" fontId="3" fillId="2" borderId="1212" xfId="5" applyNumberFormat="1" applyFont="1" applyBorder="1" applyProtection="1">
      <protection locked="0"/>
    </xf>
    <xf numFmtId="1" fontId="3" fillId="2" borderId="1213" xfId="5" applyNumberFormat="1" applyFont="1" applyBorder="1" applyProtection="1">
      <protection locked="0"/>
    </xf>
    <xf numFmtId="1" fontId="3" fillId="2" borderId="1214" xfId="5" applyNumberFormat="1" applyFont="1" applyBorder="1" applyProtection="1">
      <protection locked="0"/>
    </xf>
    <xf numFmtId="1" fontId="3" fillId="2" borderId="1215" xfId="5" applyNumberFormat="1" applyFont="1" applyBorder="1" applyProtection="1">
      <protection locked="0"/>
    </xf>
    <xf numFmtId="1" fontId="3" fillId="2" borderId="1216" xfId="5" applyNumberFormat="1" applyFont="1" applyBorder="1" applyProtection="1">
      <protection locked="0"/>
    </xf>
    <xf numFmtId="1" fontId="3" fillId="0" borderId="1219" xfId="0" applyNumberFormat="1" applyFont="1" applyBorder="1" applyAlignment="1">
      <alignment horizontal="center" vertical="center" wrapText="1"/>
    </xf>
    <xf numFmtId="1" fontId="3" fillId="0" borderId="1220" xfId="0" applyNumberFormat="1" applyFont="1" applyBorder="1" applyAlignment="1">
      <alignment horizontal="center" vertical="center" wrapText="1"/>
    </xf>
    <xf numFmtId="1" fontId="3" fillId="0" borderId="1206" xfId="0" applyNumberFormat="1" applyFont="1" applyBorder="1"/>
    <xf numFmtId="1" fontId="3" fillId="0" borderId="1221" xfId="0" applyNumberFormat="1" applyFont="1" applyBorder="1"/>
    <xf numFmtId="1" fontId="3" fillId="0" borderId="1187" xfId="0" applyNumberFormat="1" applyFont="1" applyBorder="1"/>
    <xf numFmtId="1" fontId="3" fillId="4" borderId="1189" xfId="0" applyNumberFormat="1" applyFont="1" applyFill="1" applyBorder="1" applyProtection="1">
      <protection locked="0"/>
    </xf>
    <xf numFmtId="1" fontId="3" fillId="4" borderId="1187" xfId="0" applyNumberFormat="1" applyFont="1" applyFill="1" applyBorder="1" applyProtection="1">
      <protection locked="0"/>
    </xf>
    <xf numFmtId="1" fontId="3" fillId="4" borderId="1222" xfId="0" applyNumberFormat="1" applyFont="1" applyFill="1" applyBorder="1" applyProtection="1">
      <protection locked="0"/>
    </xf>
    <xf numFmtId="1" fontId="3" fillId="4" borderId="1221" xfId="0" applyNumberFormat="1" applyFont="1" applyFill="1" applyBorder="1" applyProtection="1">
      <protection locked="0"/>
    </xf>
    <xf numFmtId="0" fontId="3" fillId="0" borderId="1185" xfId="0" applyFont="1" applyBorder="1" applyAlignment="1">
      <alignment horizontal="center" vertical="center"/>
    </xf>
    <xf numFmtId="0" fontId="3" fillId="0" borderId="1188" xfId="0" applyFont="1" applyBorder="1" applyAlignment="1">
      <alignment horizontal="center" vertical="center"/>
    </xf>
    <xf numFmtId="0" fontId="3" fillId="0" borderId="1179" xfId="0" applyFont="1" applyBorder="1" applyAlignment="1">
      <alignment horizontal="center" vertical="center"/>
    </xf>
    <xf numFmtId="0" fontId="3" fillId="0" borderId="700" xfId="0" applyFont="1" applyBorder="1" applyAlignment="1">
      <alignment horizontal="left" wrapText="1"/>
    </xf>
    <xf numFmtId="1" fontId="3" fillId="0" borderId="1185" xfId="0" applyNumberFormat="1" applyFont="1" applyBorder="1"/>
    <xf numFmtId="1" fontId="3" fillId="11" borderId="1217" xfId="0" applyNumberFormat="1" applyFont="1" applyFill="1" applyBorder="1" applyAlignment="1">
      <alignment horizontal="center" vertical="center" wrapText="1"/>
    </xf>
    <xf numFmtId="1" fontId="3" fillId="11" borderId="1218" xfId="0" applyNumberFormat="1" applyFont="1" applyFill="1" applyBorder="1" applyAlignment="1">
      <alignment horizontal="center" vertical="center" wrapText="1"/>
    </xf>
    <xf numFmtId="1" fontId="3" fillId="11" borderId="1226" xfId="0" applyNumberFormat="1" applyFont="1" applyFill="1" applyBorder="1" applyAlignment="1">
      <alignment horizontal="center" vertical="center" wrapText="1"/>
    </xf>
    <xf numFmtId="1" fontId="3" fillId="11" borderId="1185" xfId="0" applyNumberFormat="1" applyFont="1" applyFill="1" applyBorder="1" applyAlignment="1">
      <alignment horizontal="center" vertical="center" wrapText="1"/>
    </xf>
    <xf numFmtId="1" fontId="3" fillId="11" borderId="1219" xfId="0" applyNumberFormat="1" applyFont="1" applyFill="1" applyBorder="1" applyAlignment="1">
      <alignment horizontal="center" vertical="center" wrapText="1"/>
    </xf>
    <xf numFmtId="1" fontId="3" fillId="11" borderId="1184" xfId="0" applyNumberFormat="1" applyFont="1" applyFill="1" applyBorder="1" applyAlignment="1">
      <alignment horizontal="center" vertical="center" wrapText="1"/>
    </xf>
    <xf numFmtId="1" fontId="3" fillId="11" borderId="1182" xfId="0" applyNumberFormat="1" applyFont="1" applyFill="1" applyBorder="1" applyAlignment="1">
      <alignment horizontal="center" vertical="center" wrapText="1"/>
    </xf>
    <xf numFmtId="1" fontId="3" fillId="11" borderId="700" xfId="0" applyNumberFormat="1" applyFont="1" applyFill="1" applyBorder="1" applyAlignment="1">
      <alignment horizontal="center" vertical="center" wrapText="1"/>
    </xf>
    <xf numFmtId="1" fontId="3" fillId="11" borderId="1220" xfId="0" applyNumberFormat="1" applyFont="1" applyFill="1" applyBorder="1" applyAlignment="1">
      <alignment horizontal="center" vertical="center" wrapText="1"/>
    </xf>
    <xf numFmtId="1" fontId="3" fillId="0" borderId="1227" xfId="0" applyNumberFormat="1" applyFont="1" applyBorder="1" applyAlignment="1">
      <alignment horizontal="left" vertical="center" wrapText="1"/>
    </xf>
    <xf numFmtId="1" fontId="3" fillId="11" borderId="1206" xfId="0" applyNumberFormat="1" applyFont="1" applyFill="1" applyBorder="1" applyAlignment="1">
      <alignment horizontal="right" wrapText="1"/>
    </xf>
    <xf numFmtId="1" fontId="3" fillId="11" borderId="1189" xfId="0" applyNumberFormat="1" applyFont="1" applyFill="1" applyBorder="1" applyAlignment="1">
      <alignment horizontal="right" wrapText="1"/>
    </xf>
    <xf numFmtId="1" fontId="3" fillId="0" borderId="1207" xfId="0" applyNumberFormat="1" applyFont="1" applyBorder="1"/>
    <xf numFmtId="1" fontId="3" fillId="4" borderId="1207" xfId="0" applyNumberFormat="1" applyFont="1" applyFill="1" applyBorder="1" applyProtection="1">
      <protection locked="0"/>
    </xf>
    <xf numFmtId="0" fontId="3" fillId="0" borderId="1189" xfId="0" applyFont="1" applyBorder="1"/>
    <xf numFmtId="1" fontId="3" fillId="4" borderId="1228" xfId="0" applyNumberFormat="1" applyFont="1" applyFill="1" applyBorder="1" applyProtection="1">
      <protection locked="0"/>
    </xf>
    <xf numFmtId="1" fontId="3" fillId="4" borderId="1208" xfId="0" applyNumberFormat="1" applyFont="1" applyFill="1" applyBorder="1" applyProtection="1">
      <protection locked="0"/>
    </xf>
    <xf numFmtId="1" fontId="3" fillId="11" borderId="1221" xfId="0" applyNumberFormat="1" applyFont="1" applyFill="1" applyBorder="1" applyAlignment="1">
      <alignment horizontal="right" wrapText="1"/>
    </xf>
    <xf numFmtId="1" fontId="3" fillId="11" borderId="1207" xfId="0" applyNumberFormat="1" applyFont="1" applyFill="1" applyBorder="1" applyAlignment="1">
      <alignment horizontal="right" wrapText="1"/>
    </xf>
    <xf numFmtId="1" fontId="5" fillId="0" borderId="700" xfId="0" applyNumberFormat="1" applyFont="1" applyBorder="1" applyAlignment="1">
      <alignment horizontal="left"/>
    </xf>
    <xf numFmtId="1" fontId="3" fillId="0" borderId="1177" xfId="0" applyNumberFormat="1" applyFont="1" applyBorder="1" applyAlignment="1">
      <alignment horizontal="center" vertical="center"/>
    </xf>
    <xf numFmtId="1" fontId="3" fillId="0" borderId="1163" xfId="0" applyNumberFormat="1" applyFont="1" applyBorder="1" applyAlignment="1">
      <alignment horizontal="center" vertical="center" wrapText="1"/>
    </xf>
    <xf numFmtId="1" fontId="3" fillId="0" borderId="1177" xfId="0" applyNumberFormat="1" applyFont="1" applyBorder="1" applyAlignment="1">
      <alignment horizontal="center" vertical="center" wrapText="1"/>
    </xf>
    <xf numFmtId="1" fontId="3" fillId="0" borderId="1227" xfId="0" applyNumberFormat="1" applyFont="1" applyBorder="1" applyAlignment="1">
      <alignment vertical="center" wrapText="1"/>
    </xf>
    <xf numFmtId="1" fontId="3" fillId="3" borderId="1206" xfId="0" applyNumberFormat="1" applyFont="1" applyFill="1" applyBorder="1" applyAlignment="1">
      <alignment horizontal="right"/>
    </xf>
    <xf numFmtId="1" fontId="3" fillId="0" borderId="1230" xfId="0" applyNumberFormat="1" applyFont="1" applyBorder="1" applyAlignment="1">
      <alignment horizontal="center" vertical="center" wrapText="1"/>
    </xf>
    <xf numFmtId="1" fontId="3" fillId="0" borderId="1187" xfId="0" applyNumberFormat="1" applyFont="1" applyBorder="1" applyAlignment="1">
      <alignment vertical="center"/>
    </xf>
    <xf numFmtId="1" fontId="3" fillId="0" borderId="1208" xfId="0" applyNumberFormat="1" applyFont="1" applyBorder="1" applyAlignment="1">
      <alignment horizontal="right" vertical="center" wrapText="1"/>
    </xf>
    <xf numFmtId="1" fontId="3" fillId="4" borderId="1186" xfId="0" applyNumberFormat="1" applyFont="1" applyFill="1" applyBorder="1" applyProtection="1">
      <protection locked="0"/>
    </xf>
    <xf numFmtId="1" fontId="3" fillId="0" borderId="864" xfId="0" applyNumberFormat="1" applyFont="1" applyBorder="1" applyAlignment="1">
      <alignment vertical="center"/>
    </xf>
    <xf numFmtId="1" fontId="3" fillId="3" borderId="700" xfId="0" applyNumberFormat="1" applyFont="1" applyFill="1" applyBorder="1" applyAlignment="1">
      <alignment horizontal="right"/>
    </xf>
    <xf numFmtId="1" fontId="3" fillId="4" borderId="1148" xfId="0" applyNumberFormat="1" applyFont="1" applyFill="1" applyBorder="1" applyProtection="1">
      <protection locked="0"/>
    </xf>
    <xf numFmtId="1" fontId="3" fillId="4" borderId="864" xfId="0" applyNumberFormat="1" applyFont="1" applyFill="1" applyBorder="1" applyProtection="1">
      <protection locked="0"/>
    </xf>
    <xf numFmtId="1" fontId="3" fillId="0" borderId="1206" xfId="0" applyNumberFormat="1" applyFont="1" applyBorder="1" applyAlignment="1">
      <alignment vertical="center" wrapText="1"/>
    </xf>
    <xf numFmtId="1" fontId="3" fillId="0" borderId="864" xfId="0" applyNumberFormat="1" applyFont="1" applyBorder="1" applyAlignment="1">
      <alignment vertical="center" wrapText="1"/>
    </xf>
    <xf numFmtId="0" fontId="0" fillId="0" borderId="700" xfId="0" applyBorder="1"/>
    <xf numFmtId="1" fontId="5" fillId="0" borderId="1178" xfId="0" applyNumberFormat="1" applyFont="1" applyBorder="1" applyAlignment="1">
      <alignment horizontal="left"/>
    </xf>
    <xf numFmtId="0" fontId="15" fillId="0" borderId="1178" xfId="0" applyFont="1" applyBorder="1"/>
    <xf numFmtId="1" fontId="3" fillId="0" borderId="1164" xfId="0" applyNumberFormat="1" applyFont="1" applyBorder="1" applyAlignment="1">
      <alignment horizontal="center" vertical="center" wrapText="1"/>
    </xf>
    <xf numFmtId="1" fontId="3" fillId="3" borderId="1187" xfId="0" applyNumberFormat="1" applyFont="1" applyFill="1" applyBorder="1" applyAlignment="1">
      <alignment horizontal="right"/>
    </xf>
    <xf numFmtId="1" fontId="3" fillId="0" borderId="1142" xfId="0" applyNumberFormat="1" applyFont="1" applyBorder="1" applyAlignment="1">
      <alignment horizontal="center" vertical="center" wrapText="1"/>
    </xf>
    <xf numFmtId="1" fontId="3" fillId="0" borderId="1028" xfId="0" applyNumberFormat="1" applyFont="1" applyBorder="1" applyAlignment="1">
      <alignment horizontal="center" vertical="center" wrapText="1"/>
    </xf>
    <xf numFmtId="1" fontId="3" fillId="0" borderId="978" xfId="0" applyNumberFormat="1" applyFont="1" applyBorder="1" applyAlignment="1">
      <alignment horizontal="center" vertical="center" wrapText="1"/>
    </xf>
    <xf numFmtId="1" fontId="3" fillId="0" borderId="1233" xfId="0" applyNumberFormat="1" applyFont="1" applyBorder="1" applyAlignment="1">
      <alignment horizontal="center" vertical="center"/>
    </xf>
    <xf numFmtId="1" fontId="3" fillId="0" borderId="1239" xfId="0" applyNumberFormat="1" applyFont="1" applyBorder="1" applyAlignment="1">
      <alignment horizontal="center" vertical="center"/>
    </xf>
    <xf numFmtId="1" fontId="3" fillId="0" borderId="1239" xfId="0" applyNumberFormat="1" applyFont="1" applyBorder="1" applyAlignment="1">
      <alignment horizontal="center" vertical="center" wrapText="1"/>
    </xf>
    <xf numFmtId="1" fontId="3" fillId="0" borderId="1241" xfId="0" applyNumberFormat="1" applyFont="1" applyBorder="1" applyAlignment="1">
      <alignment horizontal="center" vertical="center" wrapText="1"/>
    </xf>
    <xf numFmtId="1" fontId="3" fillId="0" borderId="1242" xfId="0" applyNumberFormat="1" applyFont="1" applyBorder="1" applyAlignment="1">
      <alignment horizontal="center" vertical="center" wrapText="1"/>
    </xf>
    <xf numFmtId="1" fontId="3" fillId="0" borderId="1241" xfId="0" applyNumberFormat="1" applyFont="1" applyBorder="1" applyAlignment="1">
      <alignment horizontal="center" vertical="center"/>
    </xf>
    <xf numFmtId="1" fontId="3" fillId="0" borderId="1243" xfId="0" applyNumberFormat="1" applyFont="1" applyBorder="1" applyAlignment="1">
      <alignment horizontal="center" vertical="center" wrapText="1"/>
    </xf>
    <xf numFmtId="1" fontId="3" fillId="0" borderId="1244" xfId="0" applyNumberFormat="1" applyFont="1" applyBorder="1" applyAlignment="1">
      <alignment horizontal="center" vertical="center"/>
    </xf>
    <xf numFmtId="1" fontId="3" fillId="0" borderId="1241" xfId="0" applyNumberFormat="1" applyFont="1" applyBorder="1" applyAlignment="1">
      <alignment horizontal="right"/>
    </xf>
    <xf numFmtId="1" fontId="3" fillId="0" borderId="1242" xfId="0" applyNumberFormat="1" applyFont="1" applyBorder="1" applyAlignment="1">
      <alignment horizontal="right"/>
    </xf>
    <xf numFmtId="1" fontId="3" fillId="0" borderId="1241" xfId="0" applyNumberFormat="1" applyFont="1" applyBorder="1" applyAlignment="1">
      <alignment horizontal="right" vertical="center"/>
    </xf>
    <xf numFmtId="1" fontId="3" fillId="0" borderId="1245" xfId="0" applyNumberFormat="1" applyFont="1" applyBorder="1" applyAlignment="1">
      <alignment horizontal="right" vertical="center"/>
    </xf>
    <xf numFmtId="1" fontId="3" fillId="0" borderId="1239" xfId="0" applyNumberFormat="1" applyFont="1" applyBorder="1" applyAlignment="1">
      <alignment horizontal="right" vertical="center"/>
    </xf>
    <xf numFmtId="1" fontId="3" fillId="0" borderId="1246" xfId="0" applyNumberFormat="1" applyFont="1" applyBorder="1" applyAlignment="1">
      <alignment horizontal="right"/>
    </xf>
    <xf numFmtId="1" fontId="3" fillId="3" borderId="1247" xfId="0" applyNumberFormat="1" applyFont="1" applyFill="1" applyBorder="1" applyAlignment="1">
      <alignment horizontal="right"/>
    </xf>
    <xf numFmtId="1" fontId="3" fillId="4" borderId="1248" xfId="0" applyNumberFormat="1" applyFont="1" applyFill="1" applyBorder="1" applyProtection="1">
      <protection locked="0"/>
    </xf>
    <xf numFmtId="1" fontId="3" fillId="4" borderId="1247" xfId="0" applyNumberFormat="1" applyFont="1" applyFill="1" applyBorder="1" applyProtection="1">
      <protection locked="0"/>
    </xf>
    <xf numFmtId="1" fontId="3" fillId="4" borderId="1249" xfId="0" applyNumberFormat="1" applyFont="1" applyFill="1" applyBorder="1" applyAlignment="1" applyProtection="1">
      <alignment wrapText="1"/>
      <protection locked="0"/>
    </xf>
    <xf numFmtId="1" fontId="3" fillId="4" borderId="1247" xfId="0" applyNumberFormat="1" applyFont="1" applyFill="1" applyBorder="1" applyAlignment="1" applyProtection="1">
      <alignment wrapText="1"/>
      <protection locked="0"/>
    </xf>
    <xf numFmtId="1" fontId="3" fillId="0" borderId="1250" xfId="0" applyNumberFormat="1" applyFont="1" applyBorder="1" applyAlignment="1">
      <alignment horizontal="right" wrapText="1"/>
    </xf>
    <xf numFmtId="1" fontId="3" fillId="3" borderId="1238" xfId="0" applyNumberFormat="1" applyFont="1" applyFill="1" applyBorder="1" applyAlignment="1">
      <alignment horizontal="right"/>
    </xf>
    <xf numFmtId="1" fontId="3" fillId="4" borderId="1236" xfId="0" applyNumberFormat="1" applyFont="1" applyFill="1" applyBorder="1" applyProtection="1">
      <protection locked="0"/>
    </xf>
    <xf numFmtId="1" fontId="6" fillId="0" borderId="1232" xfId="0" applyNumberFormat="1" applyFont="1" applyBorder="1"/>
    <xf numFmtId="1" fontId="6" fillId="0" borderId="1251" xfId="0" applyNumberFormat="1" applyFont="1" applyBorder="1"/>
    <xf numFmtId="1" fontId="3" fillId="0" borderId="1232" xfId="0" applyNumberFormat="1" applyFont="1" applyBorder="1"/>
    <xf numFmtId="1" fontId="3" fillId="0" borderId="1146" xfId="0" applyNumberFormat="1" applyFont="1" applyBorder="1"/>
    <xf numFmtId="1" fontId="3" fillId="0" borderId="1252" xfId="0" applyNumberFormat="1" applyFont="1" applyBorder="1" applyAlignment="1">
      <alignment horizontal="center" vertical="center" wrapText="1"/>
    </xf>
    <xf numFmtId="1" fontId="3" fillId="0" borderId="1253" xfId="0" applyNumberFormat="1" applyFont="1" applyBorder="1"/>
    <xf numFmtId="1" fontId="3" fillId="0" borderId="1248" xfId="0" applyNumberFormat="1" applyFont="1" applyBorder="1" applyAlignment="1">
      <alignment horizontal="right"/>
    </xf>
    <xf numFmtId="1" fontId="3" fillId="4" borderId="1246" xfId="0" applyNumberFormat="1" applyFont="1" applyFill="1" applyBorder="1" applyProtection="1">
      <protection locked="0"/>
    </xf>
    <xf numFmtId="1" fontId="3" fillId="4" borderId="1254" xfId="0" applyNumberFormat="1" applyFont="1" applyFill="1" applyBorder="1" applyProtection="1">
      <protection locked="0"/>
    </xf>
    <xf numFmtId="1" fontId="3" fillId="0" borderId="1243" xfId="0" applyNumberFormat="1" applyFont="1" applyBorder="1" applyAlignment="1">
      <alignment horizontal="left"/>
    </xf>
    <xf numFmtId="1" fontId="3" fillId="0" borderId="1250" xfId="0" applyNumberFormat="1" applyFont="1" applyBorder="1" applyAlignment="1">
      <alignment horizontal="right"/>
    </xf>
    <xf numFmtId="1" fontId="3" fillId="3" borderId="1243" xfId="0" applyNumberFormat="1" applyFont="1" applyFill="1" applyBorder="1" applyAlignment="1">
      <alignment horizontal="right"/>
    </xf>
    <xf numFmtId="1" fontId="3" fillId="4" borderId="1243" xfId="0" applyNumberFormat="1" applyFont="1" applyFill="1" applyBorder="1" applyProtection="1">
      <protection locked="0"/>
    </xf>
    <xf numFmtId="1" fontId="3" fillId="4" borderId="1255" xfId="0" applyNumberFormat="1" applyFont="1" applyFill="1" applyBorder="1" applyProtection="1">
      <protection locked="0"/>
    </xf>
    <xf numFmtId="1" fontId="3" fillId="4" borderId="1238" xfId="0" applyNumberFormat="1" applyFont="1" applyFill="1" applyBorder="1" applyAlignment="1" applyProtection="1">
      <alignment wrapText="1"/>
      <protection locked="0"/>
    </xf>
    <xf numFmtId="0" fontId="3" fillId="0" borderId="1239" xfId="0" applyFont="1" applyBorder="1" applyAlignment="1">
      <alignment horizontal="center" wrapText="1"/>
    </xf>
    <xf numFmtId="0" fontId="3" fillId="0" borderId="1233" xfId="0" applyFont="1" applyBorder="1" applyAlignment="1">
      <alignment horizontal="center" wrapText="1"/>
    </xf>
    <xf numFmtId="0" fontId="3" fillId="0" borderId="1241" xfId="0" applyFont="1" applyBorder="1" applyAlignment="1">
      <alignment horizontal="center" wrapText="1"/>
    </xf>
    <xf numFmtId="0" fontId="3" fillId="0" borderId="1248" xfId="0" applyFont="1" applyBorder="1"/>
    <xf numFmtId="0" fontId="3" fillId="0" borderId="1246" xfId="0" applyFont="1" applyBorder="1"/>
    <xf numFmtId="0" fontId="3" fillId="0" borderId="1247" xfId="0" applyFont="1" applyBorder="1"/>
    <xf numFmtId="0" fontId="3" fillId="9" borderId="1248" xfId="0" applyFont="1" applyFill="1" applyBorder="1" applyProtection="1">
      <protection locked="0"/>
    </xf>
    <xf numFmtId="0" fontId="7" fillId="0" borderId="1250" xfId="0" applyFont="1" applyBorder="1"/>
    <xf numFmtId="0" fontId="3" fillId="0" borderId="1243" xfId="0" applyFont="1" applyBorder="1"/>
    <xf numFmtId="1" fontId="6" fillId="0" borderId="1137" xfId="0" applyNumberFormat="1" applyFont="1" applyBorder="1"/>
    <xf numFmtId="1" fontId="6" fillId="0" borderId="1257" xfId="0" applyNumberFormat="1" applyFont="1" applyBorder="1"/>
    <xf numFmtId="1" fontId="6" fillId="0" borderId="1258" xfId="0" applyNumberFormat="1" applyFont="1" applyBorder="1"/>
    <xf numFmtId="1" fontId="6" fillId="0" borderId="1259" xfId="0" applyNumberFormat="1" applyFont="1" applyBorder="1"/>
    <xf numFmtId="1" fontId="3" fillId="0" borderId="1269" xfId="0" applyNumberFormat="1" applyFont="1" applyBorder="1" applyAlignment="1">
      <alignment horizontal="center" vertical="center" wrapText="1"/>
    </xf>
    <xf numFmtId="1" fontId="3" fillId="0" borderId="1270" xfId="0" applyNumberFormat="1" applyFont="1" applyBorder="1" applyAlignment="1">
      <alignment horizontal="center" vertical="center" wrapText="1"/>
    </xf>
    <xf numFmtId="1" fontId="3" fillId="0" borderId="1271" xfId="0" applyNumberFormat="1" applyFont="1" applyBorder="1" applyAlignment="1">
      <alignment horizontal="center" vertical="center" wrapText="1"/>
    </xf>
    <xf numFmtId="1" fontId="1" fillId="0" borderId="1264" xfId="0" applyNumberFormat="1" applyFont="1" applyBorder="1" applyAlignment="1">
      <alignment horizontal="left" vertical="center"/>
    </xf>
    <xf numFmtId="1" fontId="3" fillId="0" borderId="1269" xfId="0" applyNumberFormat="1" applyFont="1" applyBorder="1" applyAlignment="1">
      <alignment horizontal="right"/>
    </xf>
    <xf numFmtId="1" fontId="3" fillId="0" borderId="1270" xfId="0" applyNumberFormat="1" applyFont="1" applyBorder="1" applyAlignment="1">
      <alignment horizontal="right"/>
    </xf>
    <xf numFmtId="1" fontId="3" fillId="0" borderId="1271" xfId="0" applyNumberFormat="1" applyFont="1" applyBorder="1" applyAlignment="1">
      <alignment horizontal="right"/>
    </xf>
    <xf numFmtId="1" fontId="3" fillId="0" borderId="1272" xfId="0" applyNumberFormat="1" applyFont="1" applyBorder="1"/>
    <xf numFmtId="1" fontId="3" fillId="0" borderId="1271" xfId="0" applyNumberFormat="1" applyFont="1" applyBorder="1"/>
    <xf numFmtId="1" fontId="3" fillId="0" borderId="1265" xfId="0" applyNumberFormat="1" applyFont="1" applyBorder="1"/>
    <xf numFmtId="1" fontId="3" fillId="0" borderId="1273" xfId="0" applyNumberFormat="1" applyFont="1" applyBorder="1"/>
    <xf numFmtId="1" fontId="3" fillId="0" borderId="1274" xfId="0" applyNumberFormat="1" applyFont="1" applyBorder="1"/>
    <xf numFmtId="1" fontId="3" fillId="0" borderId="1253" xfId="0" applyNumberFormat="1" applyFont="1" applyBorder="1" applyAlignment="1">
      <alignment vertical="center" wrapText="1"/>
    </xf>
    <xf numFmtId="1" fontId="3" fillId="10" borderId="1275" xfId="1" applyNumberFormat="1" applyFont="1" applyBorder="1" applyAlignment="1" applyProtection="1">
      <alignment horizontal="right"/>
      <protection locked="0"/>
    </xf>
    <xf numFmtId="1" fontId="3" fillId="10" borderId="1276" xfId="1" applyNumberFormat="1" applyFont="1" applyBorder="1" applyAlignment="1" applyProtection="1">
      <alignment horizontal="right"/>
      <protection locked="0"/>
    </xf>
    <xf numFmtId="1" fontId="3" fillId="10" borderId="1277" xfId="1" applyNumberFormat="1" applyFont="1" applyBorder="1" applyAlignment="1" applyProtection="1">
      <alignment horizontal="right"/>
      <protection locked="0"/>
    </xf>
    <xf numFmtId="1" fontId="3" fillId="10" borderId="1278" xfId="1" applyNumberFormat="1" applyFont="1" applyBorder="1" applyAlignment="1" applyProtection="1">
      <alignment horizontal="right"/>
      <protection locked="0"/>
    </xf>
    <xf numFmtId="1" fontId="1" fillId="0" borderId="1279" xfId="0" applyNumberFormat="1" applyFont="1" applyBorder="1" applyAlignment="1">
      <alignment horizontal="left" vertical="center" wrapText="1"/>
    </xf>
    <xf numFmtId="1" fontId="3" fillId="0" borderId="1280" xfId="0" applyNumberFormat="1" applyFont="1" applyBorder="1" applyAlignment="1">
      <alignment horizontal="right" wrapText="1"/>
    </xf>
    <xf numFmtId="1" fontId="3" fillId="0" borderId="1281" xfId="0" applyNumberFormat="1" applyFont="1" applyBorder="1" applyAlignment="1">
      <alignment horizontal="right" wrapText="1"/>
    </xf>
    <xf numFmtId="1" fontId="3" fillId="0" borderId="1279" xfId="0" applyNumberFormat="1" applyFont="1" applyBorder="1"/>
    <xf numFmtId="1" fontId="3" fillId="0" borderId="1282" xfId="0" applyNumberFormat="1" applyFont="1" applyBorder="1"/>
    <xf numFmtId="1" fontId="3" fillId="0" borderId="1283" xfId="0" applyNumberFormat="1" applyFont="1" applyBorder="1"/>
    <xf numFmtId="1" fontId="3" fillId="0" borderId="1284" xfId="0" applyNumberFormat="1" applyFont="1" applyBorder="1" applyAlignment="1">
      <alignment vertical="center" wrapText="1"/>
    </xf>
    <xf numFmtId="1" fontId="3" fillId="10" borderId="1285" xfId="1" applyNumberFormat="1" applyFont="1" applyBorder="1" applyAlignment="1" applyProtection="1">
      <alignment horizontal="right"/>
      <protection locked="0"/>
    </xf>
    <xf numFmtId="1" fontId="3" fillId="10" borderId="1286" xfId="1" applyNumberFormat="1" applyFont="1" applyBorder="1" applyAlignment="1" applyProtection="1">
      <alignment horizontal="right"/>
      <protection locked="0"/>
    </xf>
    <xf numFmtId="1" fontId="5" fillId="0" borderId="1287" xfId="0" applyNumberFormat="1" applyFont="1" applyBorder="1"/>
    <xf numFmtId="1" fontId="3" fillId="0" borderId="1288" xfId="0" applyNumberFormat="1" applyFont="1" applyBorder="1" applyAlignment="1">
      <alignment horizontal="center" wrapText="1"/>
    </xf>
    <xf numFmtId="1" fontId="3" fillId="4" borderId="1284" xfId="0" applyNumberFormat="1" applyFont="1" applyFill="1" applyBorder="1" applyAlignment="1" applyProtection="1">
      <alignment wrapText="1"/>
      <protection locked="0"/>
    </xf>
    <xf numFmtId="1" fontId="3" fillId="0" borderId="1289" xfId="0" applyNumberFormat="1" applyFont="1" applyBorder="1"/>
    <xf numFmtId="1" fontId="3" fillId="0" borderId="1290" xfId="0" applyNumberFormat="1" applyFont="1" applyBorder="1"/>
    <xf numFmtId="1" fontId="3" fillId="0" borderId="1291" xfId="0" applyNumberFormat="1" applyFont="1" applyBorder="1"/>
    <xf numFmtId="1" fontId="3" fillId="0" borderId="1296" xfId="0" applyNumberFormat="1" applyFont="1" applyBorder="1" applyAlignment="1">
      <alignment horizontal="center" vertical="center" wrapText="1"/>
    </xf>
    <xf numFmtId="1" fontId="3" fillId="0" borderId="1299" xfId="0" applyNumberFormat="1" applyFont="1" applyBorder="1" applyAlignment="1">
      <alignment horizontal="center" vertical="center" wrapText="1"/>
    </xf>
    <xf numFmtId="1" fontId="3" fillId="0" borderId="1300" xfId="0" applyNumberFormat="1" applyFont="1" applyBorder="1" applyAlignment="1">
      <alignment horizontal="center" vertical="center" wrapText="1"/>
    </xf>
    <xf numFmtId="1" fontId="3" fillId="0" borderId="1301" xfId="0" applyNumberFormat="1" applyFont="1" applyBorder="1" applyAlignment="1">
      <alignment horizontal="center" vertical="center" wrapText="1"/>
    </xf>
    <xf numFmtId="1" fontId="3" fillId="0" borderId="1302" xfId="0" applyNumberFormat="1" applyFont="1" applyBorder="1" applyAlignment="1">
      <alignment horizontal="center" vertical="center" wrapText="1"/>
    </xf>
    <xf numFmtId="1" fontId="3" fillId="0" borderId="1303" xfId="0" applyNumberFormat="1" applyFont="1" applyBorder="1" applyAlignment="1">
      <alignment horizontal="center" vertical="center" wrapText="1"/>
    </xf>
    <xf numFmtId="1" fontId="3" fillId="0" borderId="1284" xfId="0" applyNumberFormat="1" applyFont="1" applyBorder="1" applyAlignment="1">
      <alignment horizontal="center" vertical="center" wrapText="1"/>
    </xf>
    <xf numFmtId="1" fontId="3" fillId="0" borderId="1305" xfId="0" applyNumberFormat="1" applyFont="1" applyBorder="1" applyAlignment="1">
      <alignment vertical="center" wrapText="1"/>
    </xf>
    <xf numFmtId="1" fontId="3" fillId="0" borderId="1306" xfId="0" applyNumberFormat="1" applyFont="1" applyBorder="1" applyAlignment="1">
      <alignment vertical="center" wrapText="1"/>
    </xf>
    <xf numFmtId="1" fontId="3" fillId="0" borderId="1307" xfId="0" applyNumberFormat="1" applyFont="1" applyBorder="1" applyAlignment="1">
      <alignment vertical="center"/>
    </xf>
    <xf numFmtId="1" fontId="3" fillId="10" borderId="1305" xfId="1" applyNumberFormat="1" applyFont="1" applyBorder="1" applyAlignment="1" applyProtection="1">
      <alignment horizontal="right"/>
      <protection locked="0"/>
    </xf>
    <xf numFmtId="1" fontId="3" fillId="10" borderId="1307" xfId="1" applyNumberFormat="1" applyFont="1" applyBorder="1" applyAlignment="1" applyProtection="1">
      <alignment horizontal="right"/>
      <protection locked="0"/>
    </xf>
    <xf numFmtId="1" fontId="3" fillId="10" borderId="1308" xfId="1" applyNumberFormat="1" applyFont="1" applyBorder="1" applyAlignment="1" applyProtection="1">
      <alignment horizontal="right"/>
      <protection locked="0"/>
    </xf>
    <xf numFmtId="1" fontId="3" fillId="10" borderId="1306" xfId="1" applyNumberFormat="1" applyFont="1" applyBorder="1" applyAlignment="1" applyProtection="1">
      <alignment horizontal="right"/>
      <protection locked="0"/>
    </xf>
    <xf numFmtId="1" fontId="3" fillId="10" borderId="1309" xfId="1" applyNumberFormat="1" applyFont="1" applyBorder="1" applyAlignment="1" applyProtection="1">
      <alignment horizontal="right"/>
      <protection locked="0"/>
    </xf>
    <xf numFmtId="1" fontId="3" fillId="0" borderId="1250" xfId="0" applyNumberFormat="1" applyFont="1" applyBorder="1" applyAlignment="1">
      <alignment vertical="center" wrapText="1"/>
    </xf>
    <xf numFmtId="1" fontId="3" fillId="0" borderId="1299" xfId="0" applyNumberFormat="1" applyFont="1" applyBorder="1" applyAlignment="1">
      <alignment vertical="center"/>
    </xf>
    <xf numFmtId="1" fontId="3" fillId="10" borderId="1299" xfId="1" applyNumberFormat="1" applyFont="1" applyBorder="1" applyAlignment="1" applyProtection="1">
      <alignment horizontal="right"/>
      <protection locked="0"/>
    </xf>
    <xf numFmtId="1" fontId="3" fillId="10" borderId="1250" xfId="1" applyNumberFormat="1" applyFont="1" applyBorder="1" applyAlignment="1" applyProtection="1">
      <alignment horizontal="right"/>
      <protection locked="0"/>
    </xf>
    <xf numFmtId="1" fontId="3" fillId="0" borderId="1288" xfId="0" applyNumberFormat="1" applyFont="1" applyBorder="1" applyAlignment="1">
      <alignment horizontal="center" vertical="center" wrapText="1"/>
    </xf>
    <xf numFmtId="1" fontId="3" fillId="0" borderId="1300" xfId="0" applyNumberFormat="1" applyFont="1" applyBorder="1" applyAlignment="1">
      <alignment vertical="center" wrapText="1"/>
    </xf>
    <xf numFmtId="1" fontId="3" fillId="11" borderId="1300" xfId="1" applyNumberFormat="1" applyFont="1" applyFill="1" applyBorder="1" applyAlignment="1" applyProtection="1">
      <alignment horizontal="right"/>
    </xf>
    <xf numFmtId="1" fontId="3" fillId="11" borderId="1271" xfId="1" applyNumberFormat="1" applyFont="1" applyFill="1" applyBorder="1" applyAlignment="1" applyProtection="1">
      <alignment horizontal="right"/>
    </xf>
    <xf numFmtId="1" fontId="3" fillId="0" borderId="1310" xfId="0" applyNumberFormat="1" applyFont="1" applyBorder="1" applyProtection="1">
      <protection hidden="1"/>
    </xf>
    <xf numFmtId="1" fontId="3" fillId="0" borderId="1311" xfId="0" applyNumberFormat="1" applyFont="1" applyBorder="1" applyProtection="1">
      <protection hidden="1"/>
    </xf>
    <xf numFmtId="1" fontId="3" fillId="0" borderId="1312" xfId="0" applyNumberFormat="1" applyFont="1" applyBorder="1" applyProtection="1">
      <protection hidden="1"/>
    </xf>
    <xf numFmtId="1" fontId="3" fillId="0" borderId="1291" xfId="0" applyNumberFormat="1" applyFont="1" applyBorder="1" applyProtection="1">
      <protection hidden="1"/>
    </xf>
    <xf numFmtId="1" fontId="3" fillId="0" borderId="1317" xfId="0" applyNumberFormat="1" applyFont="1" applyBorder="1" applyAlignment="1">
      <alignment horizontal="center" vertical="center" wrapText="1"/>
    </xf>
    <xf numFmtId="1" fontId="3" fillId="0" borderId="1313" xfId="0" applyNumberFormat="1" applyFont="1" applyBorder="1" applyAlignment="1">
      <alignment horizontal="center" vertical="center" wrapText="1"/>
    </xf>
    <xf numFmtId="1" fontId="3" fillId="0" borderId="1288" xfId="0" applyNumberFormat="1" applyFont="1" applyBorder="1" applyAlignment="1">
      <alignment horizontal="left"/>
    </xf>
    <xf numFmtId="1" fontId="3" fillId="0" borderId="1137" xfId="0" applyNumberFormat="1" applyFont="1" applyBorder="1" applyAlignment="1" applyProtection="1">
      <alignment horizontal="left" vertical="center"/>
      <protection hidden="1"/>
    </xf>
    <xf numFmtId="1" fontId="3" fillId="0" borderId="1300" xfId="0" applyNumberFormat="1" applyFont="1" applyBorder="1" applyAlignment="1">
      <alignment horizontal="right"/>
    </xf>
    <xf numFmtId="1" fontId="3" fillId="0" borderId="1302" xfId="0" applyNumberFormat="1" applyFont="1" applyBorder="1" applyAlignment="1">
      <alignment horizontal="right"/>
    </xf>
    <xf numFmtId="1" fontId="3" fillId="0" borderId="1296" xfId="0" applyNumberFormat="1" applyFont="1" applyBorder="1" applyAlignment="1">
      <alignment horizontal="right"/>
    </xf>
    <xf numFmtId="1" fontId="3" fillId="4" borderId="1243" xfId="0" applyNumberFormat="1" applyFont="1" applyFill="1" applyBorder="1" applyAlignment="1" applyProtection="1">
      <alignment horizontal="right"/>
      <protection locked="0"/>
    </xf>
    <xf numFmtId="1" fontId="3" fillId="4" borderId="1318" xfId="0" applyNumberFormat="1" applyFont="1" applyFill="1" applyBorder="1" applyAlignment="1" applyProtection="1">
      <alignment horizontal="right"/>
      <protection locked="0"/>
    </xf>
    <xf numFmtId="1" fontId="3" fillId="4" borderId="1317" xfId="0" applyNumberFormat="1" applyFont="1" applyFill="1" applyBorder="1" applyAlignment="1" applyProtection="1">
      <alignment horizontal="right"/>
      <protection locked="0"/>
    </xf>
    <xf numFmtId="1" fontId="3" fillId="0" borderId="1288" xfId="0" applyNumberFormat="1" applyFont="1" applyBorder="1" applyAlignment="1">
      <alignment horizontal="left" vertical="center"/>
    </xf>
    <xf numFmtId="1" fontId="3" fillId="0" borderId="1284" xfId="0" applyNumberFormat="1" applyFont="1" applyBorder="1" applyAlignment="1">
      <alignment horizontal="left" vertical="center"/>
    </xf>
    <xf numFmtId="1" fontId="3" fillId="0" borderId="1288" xfId="0" applyNumberFormat="1" applyFont="1" applyBorder="1" applyAlignment="1" applyProtection="1">
      <alignment horizontal="left" vertical="center"/>
      <protection hidden="1"/>
    </xf>
    <xf numFmtId="1" fontId="3" fillId="4" borderId="1300" xfId="0" applyNumberFormat="1" applyFont="1" applyFill="1" applyBorder="1" applyAlignment="1" applyProtection="1">
      <alignment horizontal="right"/>
      <protection locked="0"/>
    </xf>
    <xf numFmtId="1" fontId="3" fillId="4" borderId="1296" xfId="0" applyNumberFormat="1" applyFont="1" applyFill="1" applyBorder="1" applyAlignment="1" applyProtection="1">
      <alignment horizontal="right"/>
      <protection locked="0"/>
    </xf>
    <xf numFmtId="1" fontId="3" fillId="4" borderId="1302" xfId="0" applyNumberFormat="1" applyFont="1" applyFill="1" applyBorder="1" applyAlignment="1" applyProtection="1">
      <alignment horizontal="right"/>
      <protection locked="0"/>
    </xf>
    <xf numFmtId="1" fontId="3" fillId="4" borderId="1301" xfId="0" applyNumberFormat="1" applyFont="1" applyFill="1" applyBorder="1" applyAlignment="1" applyProtection="1">
      <alignment horizontal="right"/>
      <protection locked="0"/>
    </xf>
    <xf numFmtId="1" fontId="3" fillId="4" borderId="1319" xfId="0" applyNumberFormat="1" applyFont="1" applyFill="1" applyBorder="1" applyAlignment="1" applyProtection="1">
      <alignment horizontal="right"/>
      <protection locked="0"/>
    </xf>
    <xf numFmtId="1" fontId="3" fillId="4" borderId="1320" xfId="0" applyNumberFormat="1" applyFont="1" applyFill="1" applyBorder="1" applyAlignment="1" applyProtection="1">
      <alignment horizontal="right"/>
      <protection locked="0"/>
    </xf>
    <xf numFmtId="1" fontId="3" fillId="4" borderId="1321" xfId="0" applyNumberFormat="1" applyFont="1" applyFill="1" applyBorder="1" applyAlignment="1" applyProtection="1">
      <alignment horizontal="right"/>
      <protection locked="0"/>
    </xf>
    <xf numFmtId="1" fontId="3" fillId="8" borderId="1284" xfId="0" applyNumberFormat="1" applyFont="1" applyFill="1" applyBorder="1" applyAlignment="1">
      <alignment horizontal="right" vertical="center" wrapText="1"/>
    </xf>
    <xf numFmtId="1" fontId="3" fillId="4" borderId="1284" xfId="0" applyNumberFormat="1" applyFont="1" applyFill="1" applyBorder="1" applyProtection="1">
      <protection locked="0"/>
    </xf>
    <xf numFmtId="1" fontId="3" fillId="8" borderId="1323" xfId="0" applyNumberFormat="1" applyFont="1" applyFill="1" applyBorder="1"/>
    <xf numFmtId="1" fontId="3" fillId="4" borderId="1307" xfId="0" applyNumberFormat="1" applyFont="1" applyFill="1" applyBorder="1" applyProtection="1">
      <protection locked="0"/>
    </xf>
    <xf numFmtId="1" fontId="3" fillId="8" borderId="1324" xfId="0" applyNumberFormat="1" applyFont="1" applyFill="1" applyBorder="1"/>
    <xf numFmtId="1" fontId="3" fillId="0" borderId="1284" xfId="0" applyNumberFormat="1" applyFont="1" applyBorder="1" applyAlignment="1">
      <alignment horizontal="left" vertical="center" wrapText="1"/>
    </xf>
    <xf numFmtId="1" fontId="3" fillId="8" borderId="1284" xfId="0" applyNumberFormat="1" applyFont="1" applyFill="1" applyBorder="1" applyAlignment="1">
      <alignment horizontal="right"/>
    </xf>
    <xf numFmtId="1" fontId="3" fillId="0" borderId="1240" xfId="0" applyNumberFormat="1" applyFont="1" applyBorder="1" applyAlignment="1">
      <alignment horizontal="left" vertical="center" wrapText="1"/>
    </xf>
    <xf numFmtId="1" fontId="3" fillId="4" borderId="1240" xfId="0" applyNumberFormat="1" applyFont="1" applyFill="1" applyBorder="1" applyProtection="1">
      <protection locked="0"/>
    </xf>
    <xf numFmtId="1" fontId="3" fillId="4" borderId="1317" xfId="0" applyNumberFormat="1" applyFont="1" applyFill="1" applyBorder="1" applyProtection="1">
      <protection locked="0"/>
    </xf>
    <xf numFmtId="1" fontId="1" fillId="0" borderId="1294" xfId="0" applyNumberFormat="1" applyFont="1" applyBorder="1" applyAlignment="1">
      <alignment vertical="center"/>
    </xf>
    <xf numFmtId="1" fontId="1" fillId="0" borderId="1295" xfId="0" applyNumberFormat="1" applyFont="1" applyBorder="1" applyAlignment="1">
      <alignment vertical="center"/>
    </xf>
    <xf numFmtId="1" fontId="1" fillId="0" borderId="1296" xfId="0" applyNumberFormat="1" applyFont="1" applyBorder="1" applyAlignment="1">
      <alignment vertical="center"/>
    </xf>
    <xf numFmtId="1" fontId="3" fillId="0" borderId="1284" xfId="0" applyNumberFormat="1" applyFont="1" applyBorder="1" applyAlignment="1">
      <alignment horizontal="right" vertical="center" wrapText="1"/>
    </xf>
    <xf numFmtId="1" fontId="3" fillId="0" borderId="1240" xfId="0" applyNumberFormat="1" applyFont="1" applyBorder="1" applyAlignment="1">
      <alignment horizontal="right" vertical="center" wrapText="1"/>
    </xf>
    <xf numFmtId="1" fontId="3" fillId="11" borderId="1291" xfId="0" applyNumberFormat="1" applyFont="1" applyFill="1" applyBorder="1"/>
    <xf numFmtId="1" fontId="3" fillId="0" borderId="1300" xfId="3" applyNumberFormat="1" applyFont="1" applyBorder="1" applyAlignment="1">
      <alignment horizontal="center" vertical="center" wrapText="1"/>
    </xf>
    <xf numFmtId="1" fontId="3" fillId="0" borderId="1271" xfId="3" applyNumberFormat="1" applyFont="1" applyBorder="1" applyAlignment="1">
      <alignment horizontal="center" vertical="center" wrapText="1"/>
    </xf>
    <xf numFmtId="1" fontId="3" fillId="0" borderId="1300" xfId="3" applyNumberFormat="1" applyFont="1" applyFill="1" applyBorder="1" applyAlignment="1">
      <alignment horizontal="center" vertical="center" wrapText="1"/>
    </xf>
    <xf numFmtId="1" fontId="3" fillId="0" borderId="1271" xfId="3" applyNumberFormat="1" applyFont="1" applyFill="1" applyBorder="1" applyAlignment="1">
      <alignment horizontal="center" vertical="center" wrapText="1"/>
    </xf>
    <xf numFmtId="1" fontId="3" fillId="0" borderId="1319" xfId="3" applyNumberFormat="1" applyFont="1" applyFill="1" applyBorder="1" applyAlignment="1">
      <alignment horizontal="center" vertical="center" wrapText="1"/>
    </xf>
    <xf numFmtId="1" fontId="3" fillId="0" borderId="1320" xfId="3" applyNumberFormat="1" applyFont="1" applyFill="1" applyBorder="1" applyAlignment="1">
      <alignment horizontal="center" vertical="center" wrapText="1"/>
    </xf>
    <xf numFmtId="1" fontId="3" fillId="0" borderId="1313" xfId="3" applyNumberFormat="1" applyFont="1" applyFill="1" applyBorder="1" applyAlignment="1">
      <alignment horizontal="center" vertical="center" wrapText="1"/>
    </xf>
    <xf numFmtId="1" fontId="3" fillId="0" borderId="1318" xfId="3" applyNumberFormat="1" applyFont="1" applyBorder="1" applyAlignment="1">
      <alignment horizontal="center" vertical="center" wrapText="1"/>
    </xf>
    <xf numFmtId="1" fontId="3" fillId="0" borderId="1301" xfId="3" applyNumberFormat="1" applyFont="1" applyBorder="1" applyAlignment="1">
      <alignment horizontal="center" vertical="center" wrapText="1"/>
    </xf>
    <xf numFmtId="1" fontId="3" fillId="0" borderId="1329" xfId="2" applyNumberFormat="1" applyFont="1" applyBorder="1" applyAlignment="1">
      <alignment vertical="center" wrapText="1"/>
    </xf>
    <xf numFmtId="1" fontId="3" fillId="4" borderId="1305" xfId="4" applyNumberFormat="1" applyFont="1" applyFill="1" applyBorder="1" applyProtection="1">
      <protection locked="0"/>
    </xf>
    <xf numFmtId="1" fontId="3" fillId="4" borderId="1307" xfId="4" applyNumberFormat="1" applyFont="1" applyFill="1" applyBorder="1" applyProtection="1">
      <protection locked="0"/>
    </xf>
    <xf numFmtId="1" fontId="3" fillId="4" borderId="1330" xfId="4" applyNumberFormat="1" applyFont="1" applyFill="1" applyBorder="1" applyProtection="1">
      <protection locked="0"/>
    </xf>
    <xf numFmtId="1" fontId="3" fillId="4" borderId="1331" xfId="4" applyNumberFormat="1" applyFont="1" applyFill="1" applyBorder="1" applyProtection="1">
      <protection locked="0"/>
    </xf>
    <xf numFmtId="1" fontId="3" fillId="4" borderId="1332" xfId="4" applyNumberFormat="1" applyFont="1" applyFill="1" applyBorder="1" applyProtection="1">
      <protection locked="0"/>
    </xf>
    <xf numFmtId="1" fontId="3" fillId="4" borderId="1306" xfId="4" applyNumberFormat="1" applyFont="1" applyFill="1" applyBorder="1" applyProtection="1">
      <protection locked="0"/>
    </xf>
    <xf numFmtId="1" fontId="3" fillId="4" borderId="1308" xfId="4" applyNumberFormat="1" applyFont="1" applyFill="1" applyBorder="1" applyProtection="1">
      <protection locked="0"/>
    </xf>
    <xf numFmtId="1" fontId="3" fillId="0" borderId="1294" xfId="2" applyNumberFormat="1" applyFont="1" applyBorder="1" applyAlignment="1">
      <alignment horizontal="center" vertical="center" wrapText="1"/>
    </xf>
    <xf numFmtId="1" fontId="3" fillId="0" borderId="1300" xfId="4" applyNumberFormat="1" applyFont="1" applyBorder="1" applyAlignment="1">
      <alignment horizontal="right"/>
    </xf>
    <xf numFmtId="1" fontId="3" fillId="0" borderId="1271" xfId="4" applyNumberFormat="1" applyFont="1" applyBorder="1" applyAlignment="1">
      <alignment horizontal="right"/>
    </xf>
    <xf numFmtId="1" fontId="3" fillId="0" borderId="1319" xfId="4" applyNumberFormat="1" applyFont="1" applyBorder="1" applyAlignment="1">
      <alignment horizontal="right"/>
    </xf>
    <xf numFmtId="1" fontId="3" fillId="0" borderId="1320" xfId="4" applyNumberFormat="1" applyFont="1" applyBorder="1" applyAlignment="1">
      <alignment horizontal="right"/>
    </xf>
    <xf numFmtId="1" fontId="3" fillId="0" borderId="1313" xfId="4" applyNumberFormat="1" applyFont="1" applyBorder="1" applyAlignment="1">
      <alignment horizontal="right"/>
    </xf>
    <xf numFmtId="1" fontId="3" fillId="0" borderId="1302" xfId="4" applyNumberFormat="1" applyFont="1" applyBorder="1" applyAlignment="1">
      <alignment horizontal="right"/>
    </xf>
    <xf numFmtId="1" fontId="3" fillId="0" borderId="1301" xfId="4" applyNumberFormat="1" applyFont="1" applyBorder="1" applyAlignment="1">
      <alignment horizontal="right"/>
    </xf>
    <xf numFmtId="1" fontId="3" fillId="11" borderId="1334" xfId="0" applyNumberFormat="1" applyFont="1" applyFill="1" applyBorder="1"/>
    <xf numFmtId="1" fontId="7" fillId="0" borderId="1300" xfId="3" applyNumberFormat="1" applyFont="1" applyFill="1" applyBorder="1" applyAlignment="1">
      <alignment horizontal="center" vertical="center" wrapText="1"/>
    </xf>
    <xf numFmtId="1" fontId="7" fillId="0" borderId="1301" xfId="3" applyNumberFormat="1" applyFont="1" applyFill="1" applyBorder="1" applyAlignment="1">
      <alignment horizontal="center" vertical="center" wrapText="1"/>
    </xf>
    <xf numFmtId="1" fontId="3" fillId="8" borderId="1305" xfId="4" applyNumberFormat="1" applyFont="1" applyFill="1" applyBorder="1" applyProtection="1"/>
    <xf numFmtId="1" fontId="3" fillId="8" borderId="1307" xfId="4" applyNumberFormat="1" applyFont="1" applyFill="1" applyBorder="1" applyProtection="1"/>
    <xf numFmtId="1" fontId="11" fillId="3" borderId="1137" xfId="0" applyNumberFormat="1" applyFont="1" applyFill="1" applyBorder="1" applyAlignment="1">
      <alignment vertical="center" wrapText="1"/>
    </xf>
    <xf numFmtId="1" fontId="4" fillId="0" borderId="1335" xfId="0" applyNumberFormat="1" applyFont="1" applyBorder="1"/>
    <xf numFmtId="1" fontId="4" fillId="0" borderId="1336" xfId="0" applyNumberFormat="1" applyFont="1" applyBorder="1"/>
    <xf numFmtId="1" fontId="3" fillId="0" borderId="1300" xfId="0" applyNumberFormat="1" applyFont="1" applyBorder="1" applyAlignment="1">
      <alignment horizontal="center" vertical="center"/>
    </xf>
    <xf numFmtId="1" fontId="3" fillId="0" borderId="1321" xfId="0" applyNumberFormat="1" applyFont="1" applyBorder="1" applyAlignment="1">
      <alignment horizontal="center" vertical="center"/>
    </xf>
    <xf numFmtId="1" fontId="3" fillId="0" borderId="1321" xfId="0" applyNumberFormat="1" applyFont="1" applyBorder="1" applyAlignment="1">
      <alignment horizontal="center" vertical="center" wrapText="1"/>
    </xf>
    <xf numFmtId="1" fontId="3" fillId="0" borderId="1271" xfId="0" applyNumberFormat="1" applyFont="1" applyBorder="1" applyAlignment="1">
      <alignment horizontal="center" vertical="center"/>
    </xf>
    <xf numFmtId="1" fontId="3" fillId="0" borderId="1284" xfId="0" applyNumberFormat="1" applyFont="1" applyBorder="1"/>
    <xf numFmtId="1" fontId="3" fillId="4" borderId="1338" xfId="4" applyNumberFormat="1" applyFont="1" applyFill="1" applyBorder="1" applyProtection="1">
      <protection locked="0"/>
    </xf>
    <xf numFmtId="1" fontId="3" fillId="4" borderId="1284" xfId="4" applyNumberFormat="1" applyFont="1" applyFill="1" applyBorder="1" applyProtection="1">
      <protection locked="0"/>
    </xf>
    <xf numFmtId="1" fontId="4" fillId="0" borderId="1137" xfId="0" applyNumberFormat="1" applyFont="1" applyBorder="1"/>
    <xf numFmtId="1" fontId="4" fillId="0" borderId="1339" xfId="0" applyNumberFormat="1" applyFont="1" applyBorder="1"/>
    <xf numFmtId="1" fontId="3" fillId="0" borderId="1266" xfId="0" applyNumberFormat="1" applyFont="1" applyBorder="1" applyAlignment="1">
      <alignment horizontal="center" vertical="center" wrapText="1"/>
    </xf>
    <xf numFmtId="1" fontId="3" fillId="4" borderId="1340" xfId="0" applyNumberFormat="1" applyFont="1" applyFill="1" applyBorder="1" applyAlignment="1" applyProtection="1">
      <alignment wrapText="1"/>
      <protection locked="0"/>
    </xf>
    <xf numFmtId="1" fontId="3" fillId="4" borderId="1341" xfId="0" applyNumberFormat="1" applyFont="1" applyFill="1" applyBorder="1" applyAlignment="1" applyProtection="1">
      <alignment wrapText="1"/>
      <protection locked="0"/>
    </xf>
    <xf numFmtId="1" fontId="3" fillId="0" borderId="1317" xfId="0" applyNumberFormat="1" applyFont="1" applyBorder="1"/>
    <xf numFmtId="1" fontId="3" fillId="0" borderId="1345" xfId="0" applyNumberFormat="1" applyFont="1" applyBorder="1" applyAlignment="1">
      <alignment horizontal="center" vertical="center"/>
    </xf>
    <xf numFmtId="1" fontId="3" fillId="0" borderId="1347" xfId="0" applyNumberFormat="1" applyFont="1" applyBorder="1" applyAlignment="1">
      <alignment horizontal="center" vertical="center"/>
    </xf>
    <xf numFmtId="1" fontId="3" fillId="0" borderId="1348" xfId="0" applyNumberFormat="1" applyFont="1" applyBorder="1" applyAlignment="1">
      <alignment horizontal="center" vertical="center" wrapText="1"/>
    </xf>
    <xf numFmtId="1" fontId="3" fillId="0" borderId="1342" xfId="0" applyNumberFormat="1" applyFont="1" applyBorder="1" applyAlignment="1">
      <alignment horizontal="left" wrapText="1"/>
    </xf>
    <xf numFmtId="1" fontId="3" fillId="0" borderId="1305" xfId="0" applyNumberFormat="1" applyFont="1" applyBorder="1"/>
    <xf numFmtId="1" fontId="3" fillId="2" borderId="1349" xfId="5" applyNumberFormat="1" applyFont="1" applyBorder="1" applyProtection="1">
      <protection locked="0"/>
    </xf>
    <xf numFmtId="1" fontId="3" fillId="2" borderId="1350" xfId="5" applyNumberFormat="1" applyFont="1" applyBorder="1" applyProtection="1">
      <protection locked="0"/>
    </xf>
    <xf numFmtId="1" fontId="3" fillId="2" borderId="1351" xfId="5" applyNumberFormat="1" applyFont="1" applyBorder="1" applyProtection="1">
      <protection locked="0"/>
    </xf>
    <xf numFmtId="1" fontId="3" fillId="2" borderId="1352" xfId="5" applyNumberFormat="1" applyFont="1" applyBorder="1" applyProtection="1">
      <protection locked="0"/>
    </xf>
    <xf numFmtId="1" fontId="3" fillId="2" borderId="1353" xfId="5" applyNumberFormat="1" applyFont="1" applyBorder="1" applyProtection="1">
      <protection locked="0"/>
    </xf>
    <xf numFmtId="1" fontId="3" fillId="2" borderId="1354" xfId="5" applyNumberFormat="1" applyFont="1" applyBorder="1" applyProtection="1">
      <protection locked="0"/>
    </xf>
    <xf numFmtId="1" fontId="3" fillId="2" borderId="1355" xfId="5" applyNumberFormat="1" applyFont="1" applyBorder="1" applyProtection="1">
      <protection locked="0"/>
    </xf>
    <xf numFmtId="1" fontId="3" fillId="2" borderId="1356" xfId="5" applyNumberFormat="1" applyFont="1" applyBorder="1" applyProtection="1">
      <protection locked="0"/>
    </xf>
    <xf numFmtId="1" fontId="3" fillId="2" borderId="1357" xfId="5" applyNumberFormat="1" applyFont="1" applyBorder="1" applyProtection="1">
      <protection locked="0"/>
    </xf>
    <xf numFmtId="1" fontId="3" fillId="2" borderId="1358" xfId="5" applyNumberFormat="1" applyFont="1" applyBorder="1" applyProtection="1">
      <protection locked="0"/>
    </xf>
    <xf numFmtId="1" fontId="3" fillId="2" borderId="1359" xfId="5" applyNumberFormat="1" applyFont="1" applyBorder="1" applyProtection="1">
      <protection locked="0"/>
    </xf>
    <xf numFmtId="1" fontId="3" fillId="2" borderId="1360" xfId="5" applyNumberFormat="1" applyFont="1" applyBorder="1" applyProtection="1">
      <protection locked="0"/>
    </xf>
    <xf numFmtId="1" fontId="3" fillId="2" borderId="1361" xfId="5" applyNumberFormat="1" applyFont="1" applyBorder="1" applyProtection="1">
      <protection locked="0"/>
    </xf>
    <xf numFmtId="1" fontId="3" fillId="2" borderId="1362" xfId="5" applyNumberFormat="1" applyFont="1" applyBorder="1" applyProtection="1">
      <protection locked="0"/>
    </xf>
    <xf numFmtId="1" fontId="3" fillId="2" borderId="1363" xfId="5" applyNumberFormat="1" applyFont="1" applyBorder="1" applyProtection="1">
      <protection locked="0"/>
    </xf>
    <xf numFmtId="1" fontId="3" fillId="0" borderId="1284" xfId="0" applyNumberFormat="1" applyFont="1" applyBorder="1" applyAlignment="1">
      <alignment horizontal="left" wrapText="1"/>
    </xf>
    <xf numFmtId="1" fontId="3" fillId="8" borderId="1338" xfId="4" applyNumberFormat="1" applyFont="1" applyFill="1" applyBorder="1" applyProtection="1"/>
    <xf numFmtId="1" fontId="3" fillId="8" borderId="1308" xfId="4" applyNumberFormat="1" applyFont="1" applyFill="1" applyBorder="1" applyProtection="1"/>
    <xf numFmtId="1" fontId="3" fillId="2" borderId="1365" xfId="5" applyNumberFormat="1" applyFont="1" applyBorder="1" applyProtection="1">
      <protection locked="0"/>
    </xf>
    <xf numFmtId="1" fontId="3" fillId="2" borderId="1366" xfId="5" applyNumberFormat="1" applyFont="1" applyBorder="1" applyProtection="1">
      <protection locked="0"/>
    </xf>
    <xf numFmtId="1" fontId="3" fillId="2" borderId="1367" xfId="5" applyNumberFormat="1" applyFont="1" applyBorder="1" applyProtection="1">
      <protection locked="0"/>
    </xf>
    <xf numFmtId="1" fontId="3" fillId="0" borderId="1240" xfId="0" applyNumberFormat="1" applyFont="1" applyBorder="1" applyAlignment="1">
      <alignment horizontal="left" wrapText="1"/>
    </xf>
    <xf numFmtId="1" fontId="3" fillId="8" borderId="1137" xfId="4" applyNumberFormat="1" applyFont="1" applyFill="1" applyBorder="1" applyProtection="1"/>
    <xf numFmtId="1" fontId="3" fillId="2" borderId="1368" xfId="5" applyNumberFormat="1" applyFont="1" applyBorder="1" applyProtection="1">
      <protection locked="0"/>
    </xf>
    <xf numFmtId="1" fontId="3" fillId="2" borderId="1369" xfId="5" applyNumberFormat="1" applyFont="1" applyBorder="1" applyProtection="1">
      <protection locked="0"/>
    </xf>
    <xf numFmtId="1" fontId="3" fillId="2" borderId="1370" xfId="5" applyNumberFormat="1" applyFont="1" applyBorder="1" applyProtection="1">
      <protection locked="0"/>
    </xf>
    <xf numFmtId="1" fontId="3" fillId="2" borderId="1371" xfId="5" applyNumberFormat="1" applyFont="1" applyBorder="1" applyProtection="1">
      <protection locked="0"/>
    </xf>
    <xf numFmtId="1" fontId="3" fillId="2" borderId="1372" xfId="5" applyNumberFormat="1" applyFont="1" applyBorder="1" applyProtection="1">
      <protection locked="0"/>
    </xf>
    <xf numFmtId="1" fontId="3" fillId="2" borderId="1373" xfId="5" applyNumberFormat="1" applyFont="1" applyBorder="1" applyProtection="1">
      <protection locked="0"/>
    </xf>
    <xf numFmtId="0" fontId="3" fillId="0" borderId="1378" xfId="0" applyFont="1" applyBorder="1" applyAlignment="1">
      <alignment horizontal="center" vertical="center"/>
    </xf>
    <xf numFmtId="1" fontId="3" fillId="0" borderId="1376" xfId="0" applyNumberFormat="1" applyFont="1" applyBorder="1" applyAlignment="1">
      <alignment horizontal="center" vertical="center" wrapText="1"/>
    </xf>
    <xf numFmtId="1" fontId="3" fillId="0" borderId="1379" xfId="0" applyNumberFormat="1" applyFont="1" applyBorder="1" applyAlignment="1">
      <alignment horizontal="center" vertical="center" wrapText="1"/>
    </xf>
    <xf numFmtId="1" fontId="3" fillId="0" borderId="1380" xfId="0" applyNumberFormat="1" applyFont="1" applyBorder="1" applyAlignment="1">
      <alignment horizontal="center" vertical="center" wrapText="1"/>
    </xf>
    <xf numFmtId="1" fontId="3" fillId="0" borderId="1381" xfId="0" applyNumberFormat="1" applyFont="1" applyBorder="1" applyAlignment="1">
      <alignment horizontal="center" vertical="center" wrapText="1"/>
    </xf>
    <xf numFmtId="1" fontId="3" fillId="0" borderId="1382" xfId="0" applyNumberFormat="1" applyFont="1" applyBorder="1" applyAlignment="1">
      <alignment horizontal="center" vertical="center" wrapText="1"/>
    </xf>
    <xf numFmtId="1" fontId="3" fillId="0" borderId="1306" xfId="0" applyNumberFormat="1" applyFont="1" applyBorder="1"/>
    <xf numFmtId="1" fontId="3" fillId="0" borderId="1341" xfId="0" applyNumberFormat="1" applyFont="1" applyBorder="1"/>
    <xf numFmtId="1" fontId="3" fillId="4" borderId="1305" xfId="0" applyNumberFormat="1" applyFont="1" applyFill="1" applyBorder="1" applyProtection="1">
      <protection locked="0"/>
    </xf>
    <xf numFmtId="1" fontId="3" fillId="4" borderId="1341" xfId="0" applyNumberFormat="1" applyFont="1" applyFill="1" applyBorder="1" applyProtection="1">
      <protection locked="0"/>
    </xf>
    <xf numFmtId="1" fontId="3" fillId="4" borderId="1332" xfId="0" applyNumberFormat="1" applyFont="1" applyFill="1" applyBorder="1" applyProtection="1">
      <protection locked="0"/>
    </xf>
    <xf numFmtId="1" fontId="3" fillId="4" borderId="1306" xfId="0" applyNumberFormat="1" applyFont="1" applyFill="1" applyBorder="1" applyProtection="1">
      <protection locked="0"/>
    </xf>
    <xf numFmtId="0" fontId="3" fillId="0" borderId="1380" xfId="0" applyFont="1" applyBorder="1" applyAlignment="1">
      <alignment horizontal="center" vertical="center"/>
    </xf>
    <xf numFmtId="0" fontId="3" fillId="0" borderId="1384" xfId="0" applyFont="1" applyBorder="1" applyAlignment="1">
      <alignment horizontal="center" vertical="center"/>
    </xf>
    <xf numFmtId="0" fontId="3" fillId="0" borderId="884" xfId="0" applyFont="1" applyBorder="1" applyAlignment="1">
      <alignment horizontal="left" wrapText="1"/>
    </xf>
    <xf numFmtId="1" fontId="3" fillId="0" borderId="1380" xfId="0" applyNumberFormat="1" applyFont="1" applyBorder="1"/>
    <xf numFmtId="1" fontId="3" fillId="11" borderId="1379" xfId="0" applyNumberFormat="1" applyFont="1" applyFill="1" applyBorder="1" applyAlignment="1">
      <alignment horizontal="center" vertical="center" wrapText="1"/>
    </xf>
    <xf numFmtId="1" fontId="3" fillId="11" borderId="1374" xfId="0" applyNumberFormat="1" applyFont="1" applyFill="1" applyBorder="1" applyAlignment="1">
      <alignment horizontal="center" vertical="center" wrapText="1"/>
    </xf>
    <xf numFmtId="1" fontId="3" fillId="11" borderId="1375" xfId="0" applyNumberFormat="1" applyFont="1" applyFill="1" applyBorder="1" applyAlignment="1">
      <alignment horizontal="center" vertical="center" wrapText="1"/>
    </xf>
    <xf numFmtId="1" fontId="3" fillId="11" borderId="1388" xfId="0" applyNumberFormat="1" applyFont="1" applyFill="1" applyBorder="1" applyAlignment="1">
      <alignment horizontal="center" vertical="center" wrapText="1"/>
    </xf>
    <xf numFmtId="1" fontId="3" fillId="11" borderId="1380" xfId="0" applyNumberFormat="1" applyFont="1" applyFill="1" applyBorder="1" applyAlignment="1">
      <alignment horizontal="center" vertical="center" wrapText="1"/>
    </xf>
    <xf numFmtId="1" fontId="3" fillId="11" borderId="1381" xfId="0" applyNumberFormat="1" applyFont="1" applyFill="1" applyBorder="1" applyAlignment="1">
      <alignment horizontal="center" vertical="center" wrapText="1"/>
    </xf>
    <xf numFmtId="1" fontId="3" fillId="11" borderId="1389" xfId="0" applyNumberFormat="1" applyFont="1" applyFill="1" applyBorder="1" applyAlignment="1">
      <alignment horizontal="center" vertical="center" wrapText="1"/>
    </xf>
    <xf numFmtId="1" fontId="3" fillId="11" borderId="884" xfId="0" applyNumberFormat="1" applyFont="1" applyFill="1" applyBorder="1" applyAlignment="1">
      <alignment horizontal="center" vertical="center" wrapText="1"/>
    </xf>
    <xf numFmtId="1" fontId="3" fillId="11" borderId="1382" xfId="0" applyNumberFormat="1" applyFont="1" applyFill="1" applyBorder="1" applyAlignment="1">
      <alignment horizontal="center" vertical="center" wrapText="1"/>
    </xf>
    <xf numFmtId="1" fontId="3" fillId="0" borderId="1329" xfId="0" applyNumberFormat="1" applyFont="1" applyBorder="1" applyAlignment="1">
      <alignment horizontal="left" vertical="center" wrapText="1"/>
    </xf>
    <xf numFmtId="1" fontId="3" fillId="11" borderId="1284" xfId="0" applyNumberFormat="1" applyFont="1" applyFill="1" applyBorder="1" applyAlignment="1">
      <alignment horizontal="right" wrapText="1"/>
    </xf>
    <xf numFmtId="1" fontId="3" fillId="11" borderId="1305" xfId="0" applyNumberFormat="1" applyFont="1" applyFill="1" applyBorder="1" applyAlignment="1">
      <alignment horizontal="right" wrapText="1"/>
    </xf>
    <xf numFmtId="1" fontId="3" fillId="0" borderId="1308" xfId="0" applyNumberFormat="1" applyFont="1" applyBorder="1"/>
    <xf numFmtId="1" fontId="3" fillId="4" borderId="1308" xfId="0" applyNumberFormat="1" applyFont="1" applyFill="1" applyBorder="1" applyProtection="1">
      <protection locked="0"/>
    </xf>
    <xf numFmtId="0" fontId="3" fillId="0" borderId="1305" xfId="0" applyFont="1" applyBorder="1"/>
    <xf numFmtId="1" fontId="3" fillId="4" borderId="1330" xfId="0" applyNumberFormat="1" applyFont="1" applyFill="1" applyBorder="1" applyProtection="1">
      <protection locked="0"/>
    </xf>
    <xf numFmtId="1" fontId="3" fillId="4" borderId="1365" xfId="0" applyNumberFormat="1" applyFont="1" applyFill="1" applyBorder="1" applyProtection="1">
      <protection locked="0"/>
    </xf>
    <xf numFmtId="1" fontId="3" fillId="11" borderId="1306" xfId="0" applyNumberFormat="1" applyFont="1" applyFill="1" applyBorder="1" applyAlignment="1">
      <alignment horizontal="right" wrapText="1"/>
    </xf>
    <xf numFmtId="1" fontId="3" fillId="11" borderId="1308" xfId="0" applyNumberFormat="1" applyFont="1" applyFill="1" applyBorder="1" applyAlignment="1">
      <alignment horizontal="right" wrapText="1"/>
    </xf>
    <xf numFmtId="1" fontId="5" fillId="0" borderId="884" xfId="0" applyNumberFormat="1" applyFont="1" applyBorder="1" applyAlignment="1">
      <alignment horizontal="left"/>
    </xf>
    <xf numFmtId="1" fontId="3" fillId="0" borderId="1376" xfId="0" applyNumberFormat="1" applyFont="1" applyBorder="1" applyAlignment="1">
      <alignment horizontal="center" vertical="center"/>
    </xf>
    <xf numFmtId="1" fontId="3" fillId="0" borderId="1385" xfId="0" applyNumberFormat="1" applyFont="1" applyBorder="1" applyAlignment="1">
      <alignment horizontal="center" vertical="center" wrapText="1"/>
    </xf>
    <xf numFmtId="1" fontId="3" fillId="0" borderId="1329" xfId="0" applyNumberFormat="1" applyFont="1" applyBorder="1" applyAlignment="1">
      <alignment vertical="center" wrapText="1"/>
    </xf>
    <xf numFmtId="1" fontId="3" fillId="3" borderId="1284" xfId="0" applyNumberFormat="1" applyFont="1" applyFill="1" applyBorder="1" applyAlignment="1">
      <alignment horizontal="right"/>
    </xf>
    <xf numFmtId="1" fontId="3" fillId="0" borderId="1390" xfId="0" applyNumberFormat="1" applyFont="1" applyBorder="1" applyAlignment="1">
      <alignment horizontal="center" vertical="center" wrapText="1"/>
    </xf>
    <xf numFmtId="1" fontId="3" fillId="0" borderId="1341" xfId="0" applyNumberFormat="1" applyFont="1" applyBorder="1" applyAlignment="1">
      <alignment vertical="center"/>
    </xf>
    <xf numFmtId="1" fontId="3" fillId="0" borderId="1365" xfId="0" applyNumberFormat="1" applyFont="1" applyBorder="1" applyAlignment="1">
      <alignment horizontal="right" vertical="center" wrapText="1"/>
    </xf>
    <xf numFmtId="1" fontId="3" fillId="4" borderId="1338" xfId="0" applyNumberFormat="1" applyFont="1" applyFill="1" applyBorder="1" applyProtection="1">
      <protection locked="0"/>
    </xf>
    <xf numFmtId="1" fontId="3" fillId="0" borderId="980" xfId="0" applyNumberFormat="1" applyFont="1" applyBorder="1" applyAlignment="1">
      <alignment vertical="center"/>
    </xf>
    <xf numFmtId="1" fontId="3" fillId="3" borderId="884" xfId="0" applyNumberFormat="1" applyFont="1" applyFill="1" applyBorder="1" applyAlignment="1">
      <alignment horizontal="right"/>
    </xf>
    <xf numFmtId="1" fontId="3" fillId="4" borderId="1318" xfId="0" applyNumberFormat="1" applyFont="1" applyFill="1" applyBorder="1" applyProtection="1">
      <protection locked="0"/>
    </xf>
    <xf numFmtId="1" fontId="3" fillId="0" borderId="1391" xfId="0" applyNumberFormat="1" applyFont="1" applyBorder="1" applyAlignment="1">
      <alignment horizontal="center" vertical="center" wrapText="1"/>
    </xf>
    <xf numFmtId="1" fontId="3" fillId="0" borderId="1392" xfId="0" applyNumberFormat="1" applyFont="1" applyBorder="1" applyAlignment="1">
      <alignment horizontal="center" vertical="center" wrapText="1"/>
    </xf>
    <xf numFmtId="1" fontId="3" fillId="0" borderId="980" xfId="0" applyNumberFormat="1" applyFont="1" applyBorder="1" applyAlignment="1">
      <alignment vertical="center" wrapText="1"/>
    </xf>
    <xf numFmtId="0" fontId="0" fillId="0" borderId="884" xfId="0" applyBorder="1"/>
    <xf numFmtId="1" fontId="5" fillId="0" borderId="1344" xfId="0" applyNumberFormat="1" applyFont="1" applyBorder="1" applyAlignment="1">
      <alignment horizontal="left"/>
    </xf>
    <xf numFmtId="0" fontId="15" fillId="0" borderId="1344" xfId="0" applyFont="1" applyBorder="1"/>
    <xf numFmtId="1" fontId="3" fillId="3" borderId="1341" xfId="0" applyNumberFormat="1" applyFont="1" applyFill="1" applyBorder="1" applyAlignment="1">
      <alignment horizontal="right"/>
    </xf>
    <xf numFmtId="1" fontId="3" fillId="0" borderId="1378" xfId="0" applyNumberFormat="1" applyFont="1" applyBorder="1" applyAlignment="1">
      <alignment horizontal="center" vertical="center"/>
    </xf>
    <xf numFmtId="1" fontId="3" fillId="0" borderId="1395" xfId="0" applyNumberFormat="1" applyFont="1" applyBorder="1" applyAlignment="1">
      <alignment horizontal="center" vertical="center" wrapText="1"/>
    </xf>
    <xf numFmtId="1" fontId="3" fillId="0" borderId="1379" xfId="0" applyNumberFormat="1" applyFont="1" applyBorder="1" applyAlignment="1">
      <alignment horizontal="center" vertical="center"/>
    </xf>
    <xf numFmtId="1" fontId="3" fillId="0" borderId="1389" xfId="0" applyNumberFormat="1" applyFont="1" applyBorder="1" applyAlignment="1">
      <alignment horizontal="center" vertical="center" wrapText="1"/>
    </xf>
    <xf numFmtId="1" fontId="3" fillId="0" borderId="1380" xfId="0" applyNumberFormat="1" applyFont="1" applyBorder="1" applyAlignment="1">
      <alignment horizontal="center" vertical="center"/>
    </xf>
    <xf numFmtId="1" fontId="3" fillId="0" borderId="1386" xfId="0" applyNumberFormat="1" applyFont="1" applyBorder="1" applyAlignment="1">
      <alignment horizontal="center" vertical="center"/>
    </xf>
    <xf numFmtId="1" fontId="3" fillId="0" borderId="1380" xfId="0" applyNumberFormat="1" applyFont="1" applyBorder="1" applyAlignment="1">
      <alignment horizontal="right"/>
    </xf>
    <xf numFmtId="1" fontId="3" fillId="0" borderId="1389" xfId="0" applyNumberFormat="1" applyFont="1" applyBorder="1" applyAlignment="1">
      <alignment horizontal="right"/>
    </xf>
    <xf numFmtId="1" fontId="3" fillId="0" borderId="1380" xfId="0" applyNumberFormat="1" applyFont="1" applyBorder="1" applyAlignment="1">
      <alignment horizontal="right" vertical="center"/>
    </xf>
    <xf numFmtId="1" fontId="3" fillId="0" borderId="1384" xfId="0" applyNumberFormat="1" applyFont="1" applyBorder="1" applyAlignment="1">
      <alignment horizontal="right" vertical="center"/>
    </xf>
    <xf numFmtId="1" fontId="3" fillId="0" borderId="1379" xfId="0" applyNumberFormat="1" applyFont="1" applyBorder="1" applyAlignment="1">
      <alignment horizontal="right" vertical="center"/>
    </xf>
    <xf numFmtId="1" fontId="3" fillId="0" borderId="1396" xfId="0" applyNumberFormat="1" applyFont="1" applyBorder="1" applyAlignment="1">
      <alignment horizontal="right"/>
    </xf>
    <xf numFmtId="1" fontId="3" fillId="4" borderId="1397" xfId="0" applyNumberFormat="1" applyFont="1" applyFill="1" applyBorder="1" applyProtection="1">
      <protection locked="0"/>
    </xf>
    <xf numFmtId="1" fontId="3" fillId="4" borderId="1398" xfId="0" applyNumberFormat="1" applyFont="1" applyFill="1" applyBorder="1" applyProtection="1">
      <protection locked="0"/>
    </xf>
    <xf numFmtId="1" fontId="3" fillId="4" borderId="1399" xfId="0" applyNumberFormat="1" applyFont="1" applyFill="1" applyBorder="1" applyAlignment="1" applyProtection="1">
      <alignment wrapText="1"/>
      <protection locked="0"/>
    </xf>
    <xf numFmtId="1" fontId="3" fillId="0" borderId="1400" xfId="0" applyNumberFormat="1" applyFont="1" applyBorder="1" applyAlignment="1">
      <alignment horizontal="right" wrapText="1"/>
    </xf>
    <xf numFmtId="1" fontId="3" fillId="3" borderId="1395" xfId="0" applyNumberFormat="1" applyFont="1" applyFill="1" applyBorder="1" applyAlignment="1">
      <alignment horizontal="right"/>
    </xf>
    <xf numFmtId="1" fontId="6" fillId="0" borderId="1377" xfId="0" applyNumberFormat="1" applyFont="1" applyBorder="1"/>
    <xf numFmtId="1" fontId="6" fillId="0" borderId="1401" xfId="0" applyNumberFormat="1" applyFont="1" applyBorder="1"/>
    <xf numFmtId="1" fontId="3" fillId="0" borderId="1377" xfId="0" applyNumberFormat="1" applyFont="1" applyBorder="1"/>
    <xf numFmtId="1" fontId="3" fillId="0" borderId="1403" xfId="0" applyNumberFormat="1" applyFont="1" applyBorder="1" applyAlignment="1">
      <alignment horizontal="center" vertical="center" wrapText="1"/>
    </xf>
    <xf numFmtId="1" fontId="3" fillId="0" borderId="1404" xfId="0" applyNumberFormat="1" applyFont="1" applyBorder="1" applyAlignment="1">
      <alignment horizontal="center" vertical="center" wrapText="1"/>
    </xf>
    <xf numFmtId="1" fontId="3" fillId="0" borderId="1405" xfId="0" applyNumberFormat="1" applyFont="1" applyBorder="1"/>
    <xf numFmtId="1" fontId="3" fillId="0" borderId="1397" xfId="0" applyNumberFormat="1" applyFont="1" applyBorder="1" applyAlignment="1">
      <alignment horizontal="right"/>
    </xf>
    <xf numFmtId="1" fontId="3" fillId="4" borderId="1396" xfId="0" applyNumberFormat="1" applyFont="1" applyFill="1" applyBorder="1" applyProtection="1">
      <protection locked="0"/>
    </xf>
    <xf numFmtId="1" fontId="3" fillId="4" borderId="1406" xfId="0" applyNumberFormat="1" applyFont="1" applyFill="1" applyBorder="1" applyProtection="1">
      <protection locked="0"/>
    </xf>
    <xf numFmtId="1" fontId="3" fillId="0" borderId="1299" xfId="0" applyNumberFormat="1" applyFont="1" applyBorder="1" applyAlignment="1">
      <alignment horizontal="left"/>
    </xf>
    <xf numFmtId="1" fontId="3" fillId="0" borderId="1400" xfId="0" applyNumberFormat="1" applyFont="1" applyBorder="1" applyAlignment="1">
      <alignment horizontal="right"/>
    </xf>
    <xf numFmtId="1" fontId="3" fillId="3" borderId="1299" xfId="0" applyNumberFormat="1" applyFont="1" applyFill="1" applyBorder="1" applyAlignment="1">
      <alignment horizontal="right"/>
    </xf>
    <xf numFmtId="1" fontId="3" fillId="4" borderId="1299" xfId="0" applyNumberFormat="1" applyFont="1" applyFill="1" applyBorder="1" applyProtection="1">
      <protection locked="0"/>
    </xf>
    <xf numFmtId="1" fontId="3" fillId="4" borderId="1407" xfId="0" applyNumberFormat="1" applyFont="1" applyFill="1" applyBorder="1" applyProtection="1">
      <protection locked="0"/>
    </xf>
    <xf numFmtId="1" fontId="3" fillId="4" borderId="1395" xfId="0" applyNumberFormat="1" applyFont="1" applyFill="1" applyBorder="1" applyAlignment="1" applyProtection="1">
      <alignment wrapText="1"/>
      <protection locked="0"/>
    </xf>
    <xf numFmtId="0" fontId="3" fillId="0" borderId="1379" xfId="0" applyFont="1" applyBorder="1" applyAlignment="1">
      <alignment horizontal="center" wrapText="1"/>
    </xf>
    <xf numFmtId="0" fontId="3" fillId="0" borderId="1378" xfId="0" applyFont="1" applyBorder="1" applyAlignment="1">
      <alignment horizontal="center" wrapText="1"/>
    </xf>
    <xf numFmtId="0" fontId="3" fillId="0" borderId="1403" xfId="0" applyFont="1" applyBorder="1" applyAlignment="1">
      <alignment horizontal="center" wrapText="1"/>
    </xf>
    <xf numFmtId="0" fontId="3" fillId="0" borderId="1397" xfId="0" applyFont="1" applyBorder="1"/>
    <xf numFmtId="0" fontId="3" fillId="0" borderId="1396" xfId="0" applyFont="1" applyBorder="1"/>
    <xf numFmtId="0" fontId="3" fillId="0" borderId="1341" xfId="0" applyFont="1" applyBorder="1"/>
    <xf numFmtId="0" fontId="3" fillId="9" borderId="1397" xfId="0" applyFont="1" applyFill="1" applyBorder="1" applyProtection="1">
      <protection locked="0"/>
    </xf>
    <xf numFmtId="0" fontId="7" fillId="0" borderId="1400" xfId="0" applyFont="1" applyBorder="1"/>
    <xf numFmtId="0" fontId="3" fillId="0" borderId="1299" xfId="0" applyFont="1" applyBorder="1"/>
    <xf numFmtId="1" fontId="6" fillId="0" borderId="1287" xfId="0" applyNumberFormat="1" applyFont="1" applyBorder="1"/>
    <xf numFmtId="1" fontId="6" fillId="0" borderId="1409" xfId="0" applyNumberFormat="1" applyFont="1" applyBorder="1"/>
    <xf numFmtId="1" fontId="6" fillId="0" borderId="1410" xfId="0" applyNumberFormat="1" applyFont="1" applyBorder="1"/>
    <xf numFmtId="1" fontId="6" fillId="0" borderId="1411" xfId="0" applyNumberFormat="1" applyFont="1" applyBorder="1"/>
    <xf numFmtId="1" fontId="3" fillId="0" borderId="1421" xfId="0" applyNumberFormat="1" applyFont="1" applyBorder="1" applyAlignment="1">
      <alignment horizontal="center" vertical="center" wrapText="1"/>
    </xf>
    <xf numFmtId="1" fontId="3" fillId="0" borderId="1422" xfId="0" applyNumberFormat="1" applyFont="1" applyBorder="1" applyAlignment="1">
      <alignment horizontal="center" vertical="center" wrapText="1"/>
    </xf>
    <xf numFmtId="1" fontId="3" fillId="0" borderId="1423" xfId="0" applyNumberFormat="1" applyFont="1" applyBorder="1" applyAlignment="1">
      <alignment horizontal="center" vertical="center" wrapText="1"/>
    </xf>
    <xf numFmtId="1" fontId="1" fillId="0" borderId="1416" xfId="0" applyNumberFormat="1" applyFont="1" applyBorder="1" applyAlignment="1">
      <alignment horizontal="left" vertical="center"/>
    </xf>
    <xf numFmtId="1" fontId="3" fillId="0" borderId="1421" xfId="0" applyNumberFormat="1" applyFont="1" applyBorder="1" applyAlignment="1">
      <alignment horizontal="right"/>
    </xf>
    <xf numFmtId="1" fontId="3" fillId="0" borderId="1422" xfId="0" applyNumberFormat="1" applyFont="1" applyBorder="1" applyAlignment="1">
      <alignment horizontal="right"/>
    </xf>
    <xf numFmtId="1" fontId="3" fillId="0" borderId="1423" xfId="0" applyNumberFormat="1" applyFont="1" applyBorder="1" applyAlignment="1">
      <alignment horizontal="right"/>
    </xf>
    <xf numFmtId="1" fontId="3" fillId="0" borderId="1424" xfId="0" applyNumberFormat="1" applyFont="1" applyBorder="1"/>
    <xf numFmtId="1" fontId="3" fillId="0" borderId="1423" xfId="0" applyNumberFormat="1" applyFont="1" applyBorder="1"/>
    <xf numFmtId="1" fontId="3" fillId="0" borderId="1417" xfId="0" applyNumberFormat="1" applyFont="1" applyBorder="1"/>
    <xf numFmtId="1" fontId="3" fillId="0" borderId="1425" xfId="0" applyNumberFormat="1" applyFont="1" applyBorder="1"/>
    <xf numFmtId="1" fontId="3" fillId="0" borderId="1426" xfId="0" applyNumberFormat="1" applyFont="1" applyBorder="1"/>
    <xf numFmtId="1" fontId="3" fillId="0" borderId="1427" xfId="0" applyNumberFormat="1" applyFont="1" applyBorder="1" applyAlignment="1">
      <alignment vertical="center" wrapText="1"/>
    </xf>
    <xf numFmtId="1" fontId="3" fillId="10" borderId="1428" xfId="1" applyNumberFormat="1" applyFont="1" applyBorder="1" applyAlignment="1" applyProtection="1">
      <alignment horizontal="right"/>
      <protection locked="0"/>
    </xf>
    <xf numFmtId="1" fontId="3" fillId="10" borderId="1429" xfId="1" applyNumberFormat="1" applyFont="1" applyBorder="1" applyAlignment="1" applyProtection="1">
      <alignment horizontal="right"/>
      <protection locked="0"/>
    </xf>
    <xf numFmtId="1" fontId="3" fillId="10" borderId="1430" xfId="1" applyNumberFormat="1" applyFont="1" applyBorder="1" applyAlignment="1" applyProtection="1">
      <alignment horizontal="right"/>
      <protection locked="0"/>
    </xf>
    <xf numFmtId="1" fontId="3" fillId="10" borderId="1431" xfId="1" applyNumberFormat="1" applyFont="1" applyBorder="1" applyAlignment="1" applyProtection="1">
      <alignment horizontal="right"/>
      <protection locked="0"/>
    </xf>
    <xf numFmtId="1" fontId="1" fillId="0" borderId="1432" xfId="0" applyNumberFormat="1" applyFont="1" applyBorder="1" applyAlignment="1">
      <alignment horizontal="left" vertical="center" wrapText="1"/>
    </xf>
    <xf numFmtId="1" fontId="3" fillId="0" borderId="1433" xfId="0" applyNumberFormat="1" applyFont="1" applyBorder="1" applyAlignment="1">
      <alignment horizontal="right" wrapText="1"/>
    </xf>
    <xf numFmtId="1" fontId="3" fillId="0" borderId="1434" xfId="0" applyNumberFormat="1" applyFont="1" applyBorder="1" applyAlignment="1">
      <alignment horizontal="right" wrapText="1"/>
    </xf>
    <xf numFmtId="1" fontId="3" fillId="0" borderId="1379" xfId="0" applyNumberFormat="1" applyFont="1" applyBorder="1" applyAlignment="1">
      <alignment horizontal="right"/>
    </xf>
    <xf numFmtId="1" fontId="3" fillId="0" borderId="1432" xfId="0" applyNumberFormat="1" applyFont="1" applyBorder="1"/>
    <xf numFmtId="1" fontId="3" fillId="0" borderId="1435" xfId="0" applyNumberFormat="1" applyFont="1" applyBorder="1"/>
    <xf numFmtId="1" fontId="3" fillId="0" borderId="1436" xfId="0" applyNumberFormat="1" applyFont="1" applyBorder="1"/>
    <xf numFmtId="1" fontId="3" fillId="0" borderId="1379" xfId="0" applyNumberFormat="1" applyFont="1" applyBorder="1"/>
    <xf numFmtId="1" fontId="3" fillId="10" borderId="1437" xfId="1" applyNumberFormat="1" applyFont="1" applyBorder="1" applyAlignment="1" applyProtection="1">
      <alignment horizontal="right"/>
      <protection locked="0"/>
    </xf>
    <xf numFmtId="1" fontId="3" fillId="10" borderId="1438" xfId="1" applyNumberFormat="1" applyFont="1" applyBorder="1" applyAlignment="1" applyProtection="1">
      <alignment horizontal="right"/>
      <protection locked="0"/>
    </xf>
    <xf numFmtId="1" fontId="5" fillId="0" borderId="1439" xfId="0" applyNumberFormat="1" applyFont="1" applyBorder="1"/>
    <xf numFmtId="1" fontId="3" fillId="0" borderId="1432" xfId="0" applyNumberFormat="1" applyFont="1" applyBorder="1" applyAlignment="1">
      <alignment horizontal="center" wrapText="1"/>
    </xf>
    <xf numFmtId="1" fontId="3" fillId="4" borderId="1427" xfId="0" applyNumberFormat="1" applyFont="1" applyFill="1" applyBorder="1" applyAlignment="1" applyProtection="1">
      <alignment wrapText="1"/>
      <protection locked="0"/>
    </xf>
    <xf numFmtId="1" fontId="3" fillId="0" borderId="1440" xfId="0" applyNumberFormat="1" applyFont="1" applyBorder="1"/>
    <xf numFmtId="1" fontId="3" fillId="0" borderId="1441" xfId="0" applyNumberFormat="1" applyFont="1" applyBorder="1"/>
    <xf numFmtId="1" fontId="3" fillId="0" borderId="1442" xfId="0" applyNumberFormat="1" applyFont="1" applyBorder="1"/>
    <xf numFmtId="1" fontId="3" fillId="0" borderId="1448" xfId="0" applyNumberFormat="1" applyFont="1" applyBorder="1" applyAlignment="1">
      <alignment horizontal="center" vertical="center" wrapText="1"/>
    </xf>
    <xf numFmtId="1" fontId="3" fillId="0" borderId="1433" xfId="0" applyNumberFormat="1" applyFont="1" applyBorder="1" applyAlignment="1">
      <alignment horizontal="center" vertical="center" wrapText="1"/>
    </xf>
    <xf numFmtId="1" fontId="3" fillId="0" borderId="1449" xfId="0" applyNumberFormat="1" applyFont="1" applyBorder="1" applyAlignment="1">
      <alignment horizontal="center" vertical="center" wrapText="1"/>
    </xf>
    <xf numFmtId="1" fontId="3" fillId="0" borderId="1434" xfId="0" applyNumberFormat="1" applyFont="1" applyBorder="1" applyAlignment="1">
      <alignment horizontal="center" vertical="center" wrapText="1"/>
    </xf>
    <xf numFmtId="1" fontId="3" fillId="0" borderId="1450" xfId="0" applyNumberFormat="1" applyFont="1" applyBorder="1" applyAlignment="1">
      <alignment horizontal="center" vertical="center" wrapText="1"/>
    </xf>
    <xf numFmtId="1" fontId="3" fillId="0" borderId="1427" xfId="0" applyNumberFormat="1" applyFont="1" applyBorder="1" applyAlignment="1">
      <alignment horizontal="center" vertical="center" wrapText="1"/>
    </xf>
    <xf numFmtId="1" fontId="3" fillId="0" borderId="1452" xfId="0" applyNumberFormat="1" applyFont="1" applyBorder="1" applyAlignment="1">
      <alignment vertical="center" wrapText="1"/>
    </xf>
    <xf numFmtId="1" fontId="3" fillId="0" borderId="1453" xfId="0" applyNumberFormat="1" applyFont="1" applyBorder="1" applyAlignment="1">
      <alignment vertical="center" wrapText="1"/>
    </xf>
    <xf numFmtId="1" fontId="3" fillId="0" borderId="1454" xfId="0" applyNumberFormat="1" applyFont="1" applyBorder="1" applyAlignment="1">
      <alignment vertical="center"/>
    </xf>
    <xf numFmtId="1" fontId="3" fillId="10" borderId="1452" xfId="1" applyNumberFormat="1" applyFont="1" applyBorder="1" applyAlignment="1" applyProtection="1">
      <alignment horizontal="right"/>
      <protection locked="0"/>
    </xf>
    <xf numFmtId="1" fontId="3" fillId="10" borderId="1454" xfId="1" applyNumberFormat="1" applyFont="1" applyBorder="1" applyAlignment="1" applyProtection="1">
      <alignment horizontal="right"/>
      <protection locked="0"/>
    </xf>
    <xf numFmtId="1" fontId="3" fillId="10" borderId="1455" xfId="1" applyNumberFormat="1" applyFont="1" applyBorder="1" applyAlignment="1" applyProtection="1">
      <alignment horizontal="right"/>
      <protection locked="0"/>
    </xf>
    <xf numFmtId="1" fontId="3" fillId="10" borderId="1453" xfId="1" applyNumberFormat="1" applyFont="1" applyBorder="1" applyAlignment="1" applyProtection="1">
      <alignment horizontal="right"/>
      <protection locked="0"/>
    </xf>
    <xf numFmtId="1" fontId="3" fillId="10" borderId="1456" xfId="1" applyNumberFormat="1" applyFont="1" applyBorder="1" applyAlignment="1" applyProtection="1">
      <alignment horizontal="right"/>
      <protection locked="0"/>
    </xf>
    <xf numFmtId="1" fontId="3" fillId="0" borderId="1400" xfId="0" applyNumberFormat="1" applyFont="1" applyBorder="1" applyAlignment="1">
      <alignment vertical="center" wrapText="1"/>
    </xf>
    <xf numFmtId="1" fontId="3" fillId="0" borderId="1448" xfId="0" applyNumberFormat="1" applyFont="1" applyBorder="1" applyAlignment="1">
      <alignment vertical="center"/>
    </xf>
    <xf numFmtId="1" fontId="3" fillId="10" borderId="1448" xfId="1" applyNumberFormat="1" applyFont="1" applyBorder="1" applyAlignment="1" applyProtection="1">
      <alignment horizontal="right"/>
      <protection locked="0"/>
    </xf>
    <xf numFmtId="1" fontId="3" fillId="10" borderId="1400" xfId="1" applyNumberFormat="1" applyFont="1" applyBorder="1" applyAlignment="1" applyProtection="1">
      <alignment horizontal="right"/>
      <protection locked="0"/>
    </xf>
    <xf numFmtId="1" fontId="3" fillId="0" borderId="1432" xfId="0" applyNumberFormat="1" applyFont="1" applyBorder="1" applyAlignment="1">
      <alignment horizontal="center" vertical="center" wrapText="1"/>
    </xf>
    <xf numFmtId="1" fontId="3" fillId="0" borderId="1433" xfId="0" applyNumberFormat="1" applyFont="1" applyBorder="1" applyAlignment="1">
      <alignment vertical="center" wrapText="1"/>
    </xf>
    <xf numFmtId="1" fontId="3" fillId="11" borderId="1433" xfId="1" applyNumberFormat="1" applyFont="1" applyFill="1" applyBorder="1" applyAlignment="1" applyProtection="1">
      <alignment horizontal="right"/>
    </xf>
    <xf numFmtId="1" fontId="3" fillId="11" borderId="1379" xfId="1" applyNumberFormat="1" applyFont="1" applyFill="1" applyBorder="1" applyAlignment="1" applyProtection="1">
      <alignment horizontal="right"/>
    </xf>
    <xf numFmtId="1" fontId="3" fillId="0" borderId="1457" xfId="0" applyNumberFormat="1" applyFont="1" applyBorder="1" applyProtection="1">
      <protection hidden="1"/>
    </xf>
    <xf numFmtId="1" fontId="3" fillId="0" borderId="1458" xfId="0" applyNumberFormat="1" applyFont="1" applyBorder="1" applyProtection="1">
      <protection hidden="1"/>
    </xf>
    <xf numFmtId="1" fontId="3" fillId="0" borderId="1459" xfId="0" applyNumberFormat="1" applyFont="1" applyBorder="1" applyProtection="1">
      <protection hidden="1"/>
    </xf>
    <xf numFmtId="1" fontId="3" fillId="0" borderId="1442" xfId="0" applyNumberFormat="1" applyFont="1" applyBorder="1" applyProtection="1">
      <protection hidden="1"/>
    </xf>
    <xf numFmtId="1" fontId="3" fillId="0" borderId="1463" xfId="0" applyNumberFormat="1" applyFont="1" applyBorder="1" applyAlignment="1">
      <alignment horizontal="center" vertical="center" wrapText="1"/>
    </xf>
    <xf numFmtId="1" fontId="3" fillId="0" borderId="1460" xfId="0" applyNumberFormat="1" applyFont="1" applyBorder="1" applyAlignment="1">
      <alignment horizontal="center" vertical="center" wrapText="1"/>
    </xf>
    <xf numFmtId="1" fontId="3" fillId="0" borderId="1432" xfId="0" applyNumberFormat="1" applyFont="1" applyBorder="1" applyAlignment="1">
      <alignment horizontal="left"/>
    </xf>
    <xf numFmtId="1" fontId="3" fillId="0" borderId="1287" xfId="0" applyNumberFormat="1" applyFont="1" applyBorder="1" applyAlignment="1" applyProtection="1">
      <alignment horizontal="left" vertical="center"/>
      <protection hidden="1"/>
    </xf>
    <xf numFmtId="1" fontId="3" fillId="0" borderId="1433" xfId="0" applyNumberFormat="1" applyFont="1" applyBorder="1" applyAlignment="1">
      <alignment horizontal="right"/>
    </xf>
    <xf numFmtId="1" fontId="3" fillId="0" borderId="1434" xfId="0" applyNumberFormat="1" applyFont="1" applyBorder="1" applyAlignment="1">
      <alignment horizontal="right"/>
    </xf>
    <xf numFmtId="1" fontId="3" fillId="4" borderId="1299" xfId="0" applyNumberFormat="1" applyFont="1" applyFill="1" applyBorder="1" applyAlignment="1" applyProtection="1">
      <alignment horizontal="right"/>
      <protection locked="0"/>
    </xf>
    <xf numFmtId="1" fontId="3" fillId="4" borderId="1464" xfId="0" applyNumberFormat="1" applyFont="1" applyFill="1" applyBorder="1" applyAlignment="1" applyProtection="1">
      <alignment horizontal="right"/>
      <protection locked="0"/>
    </xf>
    <xf numFmtId="1" fontId="3" fillId="4" borderId="1463" xfId="0" applyNumberFormat="1" applyFont="1" applyFill="1" applyBorder="1" applyAlignment="1" applyProtection="1">
      <alignment horizontal="right"/>
      <protection locked="0"/>
    </xf>
    <xf numFmtId="1" fontId="3" fillId="0" borderId="1432" xfId="0" applyNumberFormat="1" applyFont="1" applyBorder="1" applyAlignment="1">
      <alignment horizontal="left" vertical="center"/>
    </xf>
    <xf numFmtId="1" fontId="3" fillId="0" borderId="1427" xfId="0" applyNumberFormat="1" applyFont="1" applyBorder="1" applyAlignment="1">
      <alignment horizontal="left" vertical="center"/>
    </xf>
    <xf numFmtId="1" fontId="3" fillId="0" borderId="1432" xfId="0" applyNumberFormat="1" applyFont="1" applyBorder="1" applyAlignment="1" applyProtection="1">
      <alignment horizontal="left" vertical="center"/>
      <protection hidden="1"/>
    </xf>
    <xf numFmtId="1" fontId="3" fillId="4" borderId="1433" xfId="0" applyNumberFormat="1" applyFont="1" applyFill="1" applyBorder="1" applyAlignment="1" applyProtection="1">
      <alignment horizontal="right"/>
      <protection locked="0"/>
    </xf>
    <xf numFmtId="1" fontId="3" fillId="4" borderId="1379" xfId="0" applyNumberFormat="1" applyFont="1" applyFill="1" applyBorder="1" applyAlignment="1" applyProtection="1">
      <alignment horizontal="right"/>
      <protection locked="0"/>
    </xf>
    <xf numFmtId="1" fontId="3" fillId="4" borderId="1434" xfId="0" applyNumberFormat="1" applyFont="1" applyFill="1" applyBorder="1" applyAlignment="1" applyProtection="1">
      <alignment horizontal="right"/>
      <protection locked="0"/>
    </xf>
    <xf numFmtId="1" fontId="3" fillId="4" borderId="1449" xfId="0" applyNumberFormat="1" applyFont="1" applyFill="1" applyBorder="1" applyAlignment="1" applyProtection="1">
      <alignment horizontal="right"/>
      <protection locked="0"/>
    </xf>
    <xf numFmtId="1" fontId="3" fillId="4" borderId="1465" xfId="0" applyNumberFormat="1" applyFont="1" applyFill="1" applyBorder="1" applyAlignment="1" applyProtection="1">
      <alignment horizontal="right"/>
      <protection locked="0"/>
    </xf>
    <xf numFmtId="1" fontId="3" fillId="4" borderId="1436" xfId="0" applyNumberFormat="1" applyFont="1" applyFill="1" applyBorder="1" applyAlignment="1" applyProtection="1">
      <alignment horizontal="right"/>
      <protection locked="0"/>
    </xf>
    <xf numFmtId="1" fontId="3" fillId="4" borderId="1466" xfId="0" applyNumberFormat="1" applyFont="1" applyFill="1" applyBorder="1" applyAlignment="1" applyProtection="1">
      <alignment horizontal="right"/>
      <protection locked="0"/>
    </xf>
    <xf numFmtId="1" fontId="3" fillId="8" borderId="1427" xfId="0" applyNumberFormat="1" applyFont="1" applyFill="1" applyBorder="1" applyAlignment="1">
      <alignment horizontal="right" vertical="center" wrapText="1"/>
    </xf>
    <xf numFmtId="1" fontId="3" fillId="4" borderId="1427" xfId="0" applyNumberFormat="1" applyFont="1" applyFill="1" applyBorder="1" applyProtection="1">
      <protection locked="0"/>
    </xf>
    <xf numFmtId="1" fontId="3" fillId="8" borderId="1467" xfId="0" applyNumberFormat="1" applyFont="1" applyFill="1" applyBorder="1"/>
    <xf numFmtId="1" fontId="3" fillId="4" borderId="1454" xfId="0" applyNumberFormat="1" applyFont="1" applyFill="1" applyBorder="1" applyProtection="1">
      <protection locked="0"/>
    </xf>
    <xf numFmtId="1" fontId="3" fillId="0" borderId="1427" xfId="0" applyNumberFormat="1" applyFont="1" applyBorder="1" applyAlignment="1">
      <alignment horizontal="left" vertical="center" wrapText="1"/>
    </xf>
    <xf numFmtId="1" fontId="3" fillId="8" borderId="1427" xfId="0" applyNumberFormat="1" applyFont="1" applyFill="1" applyBorder="1" applyAlignment="1">
      <alignment horizontal="right"/>
    </xf>
    <xf numFmtId="1" fontId="3" fillId="4" borderId="1463" xfId="0" applyNumberFormat="1" applyFont="1" applyFill="1" applyBorder="1" applyProtection="1">
      <protection locked="0"/>
    </xf>
    <xf numFmtId="1" fontId="1" fillId="0" borderId="1445" xfId="0" applyNumberFormat="1" applyFont="1" applyBorder="1" applyAlignment="1">
      <alignment vertical="center"/>
    </xf>
    <xf numFmtId="1" fontId="1" fillId="0" borderId="1377" xfId="0" applyNumberFormat="1" applyFont="1" applyBorder="1" applyAlignment="1">
      <alignment vertical="center"/>
    </xf>
    <xf numFmtId="1" fontId="1" fillId="0" borderId="1379" xfId="0" applyNumberFormat="1" applyFont="1" applyBorder="1" applyAlignment="1">
      <alignment vertical="center"/>
    </xf>
    <xf numFmtId="1" fontId="3" fillId="0" borderId="1427" xfId="0" applyNumberFormat="1" applyFont="1" applyBorder="1" applyAlignment="1">
      <alignment horizontal="right" vertical="center" wrapText="1"/>
    </xf>
    <xf numFmtId="1" fontId="3" fillId="11" borderId="1469" xfId="0" applyNumberFormat="1" applyFont="1" applyFill="1" applyBorder="1"/>
    <xf numFmtId="1" fontId="3" fillId="0" borderId="1433" xfId="3" applyNumberFormat="1" applyFont="1" applyBorder="1" applyAlignment="1">
      <alignment horizontal="center" vertical="center" wrapText="1"/>
    </xf>
    <xf numFmtId="1" fontId="3" fillId="0" borderId="1379" xfId="3" applyNumberFormat="1" applyFont="1" applyBorder="1" applyAlignment="1">
      <alignment horizontal="center" vertical="center" wrapText="1"/>
    </xf>
    <xf numFmtId="1" fontId="3" fillId="0" borderId="1433" xfId="3" applyNumberFormat="1" applyFont="1" applyFill="1" applyBorder="1" applyAlignment="1">
      <alignment horizontal="center" vertical="center" wrapText="1"/>
    </xf>
    <xf numFmtId="1" fontId="3" fillId="0" borderId="1379" xfId="3" applyNumberFormat="1" applyFont="1" applyFill="1" applyBorder="1" applyAlignment="1">
      <alignment horizontal="center" vertical="center" wrapText="1"/>
    </xf>
    <xf numFmtId="1" fontId="3" fillId="0" borderId="1465" xfId="3" applyNumberFormat="1" applyFont="1" applyFill="1" applyBorder="1" applyAlignment="1">
      <alignment horizontal="center" vertical="center" wrapText="1"/>
    </xf>
    <xf numFmtId="1" fontId="3" fillId="0" borderId="1436" xfId="3" applyNumberFormat="1" applyFont="1" applyFill="1" applyBorder="1" applyAlignment="1">
      <alignment horizontal="center" vertical="center" wrapText="1"/>
    </xf>
    <xf numFmtId="1" fontId="3" fillId="0" borderId="1460" xfId="3" applyNumberFormat="1" applyFont="1" applyFill="1" applyBorder="1" applyAlignment="1">
      <alignment horizontal="center" vertical="center" wrapText="1"/>
    </xf>
    <xf numFmtId="1" fontId="3" fillId="0" borderId="1464" xfId="3" applyNumberFormat="1" applyFont="1" applyBorder="1" applyAlignment="1">
      <alignment horizontal="center" vertical="center" wrapText="1"/>
    </xf>
    <xf numFmtId="1" fontId="3" fillId="0" borderId="1449" xfId="3" applyNumberFormat="1" applyFont="1" applyBorder="1" applyAlignment="1">
      <alignment horizontal="center" vertical="center" wrapText="1"/>
    </xf>
    <xf numFmtId="1" fontId="3" fillId="0" borderId="1477" xfId="2" applyNumberFormat="1" applyFont="1" applyBorder="1" applyAlignment="1">
      <alignment vertical="center" wrapText="1"/>
    </xf>
    <xf numFmtId="1" fontId="3" fillId="4" borderId="1452" xfId="4" applyNumberFormat="1" applyFont="1" applyFill="1" applyBorder="1" applyProtection="1">
      <protection locked="0"/>
    </xf>
    <xf numFmtId="1" fontId="3" fillId="4" borderId="1454" xfId="4" applyNumberFormat="1" applyFont="1" applyFill="1" applyBorder="1" applyProtection="1">
      <protection locked="0"/>
    </xf>
    <xf numFmtId="1" fontId="3" fillId="4" borderId="1406" xfId="4" applyNumberFormat="1" applyFont="1" applyFill="1" applyBorder="1" applyProtection="1">
      <protection locked="0"/>
    </xf>
    <xf numFmtId="1" fontId="3" fillId="4" borderId="1478" xfId="4" applyNumberFormat="1" applyFont="1" applyFill="1" applyBorder="1" applyProtection="1">
      <protection locked="0"/>
    </xf>
    <xf numFmtId="1" fontId="3" fillId="4" borderId="1479" xfId="4" applyNumberFormat="1" applyFont="1" applyFill="1" applyBorder="1" applyProtection="1">
      <protection locked="0"/>
    </xf>
    <xf numFmtId="1" fontId="3" fillId="4" borderId="1453" xfId="4" applyNumberFormat="1" applyFont="1" applyFill="1" applyBorder="1" applyProtection="1">
      <protection locked="0"/>
    </xf>
    <xf numFmtId="1" fontId="3" fillId="4" borderId="1455" xfId="4" applyNumberFormat="1" applyFont="1" applyFill="1" applyBorder="1" applyProtection="1">
      <protection locked="0"/>
    </xf>
    <xf numFmtId="1" fontId="3" fillId="0" borderId="1445" xfId="2" applyNumberFormat="1" applyFont="1" applyBorder="1" applyAlignment="1">
      <alignment horizontal="center" vertical="center" wrapText="1"/>
    </xf>
    <xf numFmtId="1" fontId="3" fillId="0" borderId="1433" xfId="4" applyNumberFormat="1" applyFont="1" applyBorder="1" applyAlignment="1">
      <alignment horizontal="right"/>
    </xf>
    <xf numFmtId="1" fontId="3" fillId="0" borderId="1480" xfId="4" applyNumberFormat="1" applyFont="1" applyBorder="1" applyAlignment="1">
      <alignment horizontal="right"/>
    </xf>
    <xf numFmtId="1" fontId="3" fillId="0" borderId="1465" xfId="4" applyNumberFormat="1" applyFont="1" applyBorder="1" applyAlignment="1">
      <alignment horizontal="right"/>
    </xf>
    <xf numFmtId="1" fontId="3" fillId="0" borderId="1436" xfId="4" applyNumberFormat="1" applyFont="1" applyBorder="1" applyAlignment="1">
      <alignment horizontal="right"/>
    </xf>
    <xf numFmtId="1" fontId="3" fillId="0" borderId="1460" xfId="4" applyNumberFormat="1" applyFont="1" applyBorder="1" applyAlignment="1">
      <alignment horizontal="right"/>
    </xf>
    <xf numFmtId="1" fontId="3" fillId="0" borderId="1434" xfId="4" applyNumberFormat="1" applyFont="1" applyBorder="1" applyAlignment="1">
      <alignment horizontal="right"/>
    </xf>
    <xf numFmtId="1" fontId="3" fillId="0" borderId="1449" xfId="4" applyNumberFormat="1" applyFont="1" applyBorder="1" applyAlignment="1">
      <alignment horizontal="right"/>
    </xf>
    <xf numFmtId="1" fontId="3" fillId="0" borderId="1480" xfId="3" applyNumberFormat="1" applyFont="1" applyBorder="1" applyAlignment="1">
      <alignment horizontal="center" vertical="center" wrapText="1"/>
    </xf>
    <xf numFmtId="1" fontId="3" fillId="0" borderId="1480" xfId="3" applyNumberFormat="1" applyFont="1" applyFill="1" applyBorder="1" applyAlignment="1">
      <alignment horizontal="center" vertical="center" wrapText="1"/>
    </xf>
    <xf numFmtId="1" fontId="7" fillId="0" borderId="1433" xfId="3" applyNumberFormat="1" applyFont="1" applyFill="1" applyBorder="1" applyAlignment="1">
      <alignment horizontal="center" vertical="center" wrapText="1"/>
    </xf>
    <xf numFmtId="1" fontId="7" fillId="0" borderId="1449" xfId="3" applyNumberFormat="1" applyFont="1" applyFill="1" applyBorder="1" applyAlignment="1">
      <alignment horizontal="center" vertical="center" wrapText="1"/>
    </xf>
    <xf numFmtId="1" fontId="3" fillId="8" borderId="1452" xfId="4" applyNumberFormat="1" applyFont="1" applyFill="1" applyBorder="1" applyProtection="1"/>
    <xf numFmtId="1" fontId="3" fillId="8" borderId="1454" xfId="4" applyNumberFormat="1" applyFont="1" applyFill="1" applyBorder="1" applyProtection="1"/>
    <xf numFmtId="1" fontId="11" fillId="3" borderId="1287" xfId="0" applyNumberFormat="1" applyFont="1" applyFill="1" applyBorder="1" applyAlignment="1">
      <alignment vertical="center" wrapText="1"/>
    </xf>
    <xf numFmtId="1" fontId="4" fillId="0" borderId="1483" xfId="0" applyNumberFormat="1" applyFont="1" applyBorder="1"/>
    <xf numFmtId="1" fontId="4" fillId="0" borderId="1484" xfId="0" applyNumberFormat="1" applyFont="1" applyBorder="1"/>
    <xf numFmtId="1" fontId="3" fillId="0" borderId="1433" xfId="0" applyNumberFormat="1" applyFont="1" applyBorder="1" applyAlignment="1">
      <alignment horizontal="center" vertical="center"/>
    </xf>
    <xf numFmtId="1" fontId="3" fillId="0" borderId="1466" xfId="0" applyNumberFormat="1" applyFont="1" applyBorder="1" applyAlignment="1">
      <alignment horizontal="center" vertical="center"/>
    </xf>
    <xf numFmtId="1" fontId="3" fillId="0" borderId="1466" xfId="0" applyNumberFormat="1" applyFont="1" applyBorder="1" applyAlignment="1">
      <alignment horizontal="center" vertical="center" wrapText="1"/>
    </xf>
    <xf numFmtId="1" fontId="3" fillId="0" borderId="1480" xfId="0" applyNumberFormat="1" applyFont="1" applyBorder="1" applyAlignment="1">
      <alignment horizontal="center" vertical="center"/>
    </xf>
    <xf numFmtId="1" fontId="3" fillId="0" borderId="1427" xfId="0" applyNumberFormat="1" applyFont="1" applyBorder="1"/>
    <xf numFmtId="1" fontId="3" fillId="4" borderId="1427" xfId="4" applyNumberFormat="1" applyFont="1" applyFill="1" applyBorder="1" applyProtection="1">
      <protection locked="0"/>
    </xf>
    <xf numFmtId="1" fontId="4" fillId="0" borderId="1287" xfId="0" applyNumberFormat="1" applyFont="1" applyBorder="1"/>
    <xf numFmtId="1" fontId="4" fillId="0" borderId="1485" xfId="0" applyNumberFormat="1" applyFont="1" applyBorder="1"/>
    <xf numFmtId="1" fontId="3" fillId="4" borderId="1489" xfId="0" applyNumberFormat="1" applyFont="1" applyFill="1" applyBorder="1" applyAlignment="1" applyProtection="1">
      <alignment wrapText="1"/>
      <protection locked="0"/>
    </xf>
    <xf numFmtId="1" fontId="3" fillId="4" borderId="1490" xfId="0" applyNumberFormat="1" applyFont="1" applyFill="1" applyBorder="1" applyAlignment="1" applyProtection="1">
      <alignment wrapText="1"/>
      <protection locked="0"/>
    </xf>
    <xf numFmtId="1" fontId="3" fillId="0" borderId="1463" xfId="0" applyNumberFormat="1" applyFont="1" applyBorder="1"/>
    <xf numFmtId="1" fontId="3" fillId="0" borderId="1494" xfId="0" applyNumberFormat="1" applyFont="1" applyBorder="1" applyAlignment="1">
      <alignment horizontal="center" vertical="center"/>
    </xf>
    <xf numFmtId="1" fontId="3" fillId="0" borderId="1496" xfId="0" applyNumberFormat="1" applyFont="1" applyBorder="1" applyAlignment="1">
      <alignment horizontal="center" vertical="center"/>
    </xf>
    <xf numFmtId="1" fontId="3" fillId="0" borderId="1497" xfId="0" applyNumberFormat="1" applyFont="1" applyBorder="1" applyAlignment="1">
      <alignment horizontal="center" vertical="center" wrapText="1"/>
    </xf>
    <xf numFmtId="1" fontId="3" fillId="0" borderId="1491" xfId="0" applyNumberFormat="1" applyFont="1" applyBorder="1" applyAlignment="1">
      <alignment horizontal="left" wrapText="1"/>
    </xf>
    <xf numFmtId="1" fontId="3" fillId="0" borderId="1452" xfId="0" applyNumberFormat="1" applyFont="1" applyBorder="1"/>
    <xf numFmtId="1" fontId="3" fillId="2" borderId="1498" xfId="5" applyNumberFormat="1" applyFont="1" applyBorder="1" applyProtection="1">
      <protection locked="0"/>
    </xf>
    <xf numFmtId="1" fontId="3" fillId="2" borderId="1499" xfId="5" applyNumberFormat="1" applyFont="1" applyBorder="1" applyProtection="1">
      <protection locked="0"/>
    </xf>
    <xf numFmtId="1" fontId="3" fillId="2" borderId="1500" xfId="5" applyNumberFormat="1" applyFont="1" applyBorder="1" applyProtection="1">
      <protection locked="0"/>
    </xf>
    <xf numFmtId="1" fontId="3" fillId="2" borderId="1501" xfId="5" applyNumberFormat="1" applyFont="1" applyBorder="1" applyProtection="1">
      <protection locked="0"/>
    </xf>
    <xf numFmtId="1" fontId="3" fillId="2" borderId="1502" xfId="5" applyNumberFormat="1" applyFont="1" applyBorder="1" applyProtection="1">
      <protection locked="0"/>
    </xf>
    <xf numFmtId="1" fontId="3" fillId="2" borderId="1503" xfId="5" applyNumberFormat="1" applyFont="1" applyBorder="1" applyProtection="1">
      <protection locked="0"/>
    </xf>
    <xf numFmtId="1" fontId="3" fillId="2" borderId="1504" xfId="5" applyNumberFormat="1" applyFont="1" applyBorder="1" applyProtection="1">
      <protection locked="0"/>
    </xf>
    <xf numFmtId="1" fontId="3" fillId="2" borderId="1505" xfId="5" applyNumberFormat="1" applyFont="1" applyBorder="1" applyProtection="1">
      <protection locked="0"/>
    </xf>
    <xf numFmtId="1" fontId="3" fillId="2" borderId="1506" xfId="5" applyNumberFormat="1" applyFont="1" applyBorder="1" applyProtection="1">
      <protection locked="0"/>
    </xf>
    <xf numFmtId="1" fontId="3" fillId="2" borderId="1507" xfId="5" applyNumberFormat="1" applyFont="1" applyBorder="1" applyProtection="1">
      <protection locked="0"/>
    </xf>
    <xf numFmtId="1" fontId="3" fillId="2" borderId="1508" xfId="5" applyNumberFormat="1" applyFont="1" applyBorder="1" applyProtection="1">
      <protection locked="0"/>
    </xf>
    <xf numFmtId="1" fontId="3" fillId="2" borderId="1509" xfId="5" applyNumberFormat="1" applyFont="1" applyBorder="1" applyProtection="1">
      <protection locked="0"/>
    </xf>
    <xf numFmtId="1" fontId="3" fillId="2" borderId="1510" xfId="5" applyNumberFormat="1" applyFont="1" applyBorder="1" applyProtection="1">
      <protection locked="0"/>
    </xf>
    <xf numFmtId="1" fontId="3" fillId="2" borderId="1511" xfId="5" applyNumberFormat="1" applyFont="1" applyBorder="1" applyProtection="1">
      <protection locked="0"/>
    </xf>
    <xf numFmtId="1" fontId="3" fillId="2" borderId="1512" xfId="5" applyNumberFormat="1" applyFont="1" applyBorder="1" applyProtection="1">
      <protection locked="0"/>
    </xf>
    <xf numFmtId="1" fontId="3" fillId="0" borderId="1427" xfId="0" applyNumberFormat="1" applyFont="1" applyBorder="1" applyAlignment="1">
      <alignment horizontal="left" wrapText="1"/>
    </xf>
    <xf numFmtId="1" fontId="3" fillId="8" borderId="1455" xfId="4" applyNumberFormat="1" applyFont="1" applyFill="1" applyBorder="1" applyProtection="1"/>
    <xf numFmtId="1" fontId="3" fillId="2" borderId="1514" xfId="5" applyNumberFormat="1" applyFont="1" applyBorder="1" applyProtection="1">
      <protection locked="0"/>
    </xf>
    <xf numFmtId="1" fontId="3" fillId="2" borderId="1515" xfId="5" applyNumberFormat="1" applyFont="1" applyBorder="1" applyProtection="1">
      <protection locked="0"/>
    </xf>
    <xf numFmtId="1" fontId="3" fillId="2" borderId="1516" xfId="5" applyNumberFormat="1" applyFont="1" applyBorder="1" applyProtection="1">
      <protection locked="0"/>
    </xf>
    <xf numFmtId="1" fontId="3" fillId="8" borderId="1287" xfId="4" applyNumberFormat="1" applyFont="1" applyFill="1" applyBorder="1" applyProtection="1"/>
    <xf numFmtId="1" fontId="3" fillId="2" borderId="1517" xfId="5" applyNumberFormat="1" applyFont="1" applyBorder="1" applyProtection="1">
      <protection locked="0"/>
    </xf>
    <xf numFmtId="1" fontId="3" fillId="2" borderId="1518" xfId="5" applyNumberFormat="1" applyFont="1" applyBorder="1" applyProtection="1">
      <protection locked="0"/>
    </xf>
    <xf numFmtId="0" fontId="3" fillId="0" borderId="1523" xfId="0" applyFont="1" applyBorder="1" applyAlignment="1">
      <alignment horizontal="center" vertical="center"/>
    </xf>
    <xf numFmtId="1" fontId="3" fillId="0" borderId="1521" xfId="0" applyNumberFormat="1" applyFont="1" applyBorder="1" applyAlignment="1">
      <alignment horizontal="center" vertical="center" wrapText="1"/>
    </xf>
    <xf numFmtId="1" fontId="3" fillId="0" borderId="1525" xfId="0" applyNumberFormat="1" applyFont="1" applyBorder="1" applyAlignment="1">
      <alignment horizontal="center" vertical="center" wrapText="1"/>
    </xf>
    <xf numFmtId="1" fontId="3" fillId="0" borderId="1526" xfId="0" applyNumberFormat="1" applyFont="1" applyBorder="1" applyAlignment="1">
      <alignment horizontal="center" vertical="center" wrapText="1"/>
    </xf>
    <xf numFmtId="1" fontId="3" fillId="0" borderId="1527" xfId="0" applyNumberFormat="1" applyFont="1" applyBorder="1" applyAlignment="1">
      <alignment horizontal="center" vertical="center" wrapText="1"/>
    </xf>
    <xf numFmtId="1" fontId="3" fillId="0" borderId="1453" xfId="0" applyNumberFormat="1" applyFont="1" applyBorder="1"/>
    <xf numFmtId="1" fontId="3" fillId="0" borderId="1454" xfId="0" applyNumberFormat="1" applyFont="1" applyBorder="1"/>
    <xf numFmtId="1" fontId="3" fillId="4" borderId="1452" xfId="0" applyNumberFormat="1" applyFont="1" applyFill="1" applyBorder="1" applyProtection="1">
      <protection locked="0"/>
    </xf>
    <xf numFmtId="1" fontId="3" fillId="4" borderId="1479" xfId="0" applyNumberFormat="1" applyFont="1" applyFill="1" applyBorder="1" applyProtection="1">
      <protection locked="0"/>
    </xf>
    <xf numFmtId="1" fontId="3" fillId="4" borderId="1453" xfId="0" applyNumberFormat="1" applyFont="1" applyFill="1" applyBorder="1" applyProtection="1">
      <protection locked="0"/>
    </xf>
    <xf numFmtId="0" fontId="3" fillId="0" borderId="1525" xfId="0" applyFont="1" applyBorder="1" applyAlignment="1">
      <alignment horizontal="center" vertical="center"/>
    </xf>
    <xf numFmtId="0" fontId="3" fillId="0" borderId="1466" xfId="0" applyFont="1" applyBorder="1" applyAlignment="1">
      <alignment horizontal="center" vertical="center"/>
    </xf>
    <xf numFmtId="0" fontId="3" fillId="0" borderId="863" xfId="0" applyFont="1" applyBorder="1" applyAlignment="1">
      <alignment horizontal="left" wrapText="1"/>
    </xf>
    <xf numFmtId="1" fontId="3" fillId="0" borderId="1525" xfId="0" applyNumberFormat="1" applyFont="1" applyBorder="1"/>
    <xf numFmtId="1" fontId="3" fillId="11" borderId="1524" xfId="0" applyNumberFormat="1" applyFont="1" applyFill="1" applyBorder="1" applyAlignment="1">
      <alignment horizontal="center" vertical="center" wrapText="1"/>
    </xf>
    <xf numFmtId="1" fontId="3" fillId="11" borderId="1519" xfId="0" applyNumberFormat="1" applyFont="1" applyFill="1" applyBorder="1" applyAlignment="1">
      <alignment horizontal="center" vertical="center" wrapText="1"/>
    </xf>
    <xf numFmtId="1" fontId="3" fillId="11" borderId="1520" xfId="0" applyNumberFormat="1" applyFont="1" applyFill="1" applyBorder="1" applyAlignment="1">
      <alignment horizontal="center" vertical="center" wrapText="1"/>
    </xf>
    <xf numFmtId="1" fontId="3" fillId="11" borderId="1532" xfId="0" applyNumberFormat="1" applyFont="1" applyFill="1" applyBorder="1" applyAlignment="1">
      <alignment horizontal="center" vertical="center" wrapText="1"/>
    </xf>
    <xf numFmtId="1" fontId="3" fillId="11" borderId="1525" xfId="0" applyNumberFormat="1" applyFont="1" applyFill="1" applyBorder="1" applyAlignment="1">
      <alignment horizontal="center" vertical="center" wrapText="1"/>
    </xf>
    <xf numFmtId="1" fontId="3" fillId="11" borderId="1526" xfId="0" applyNumberFormat="1" applyFont="1" applyFill="1" applyBorder="1" applyAlignment="1">
      <alignment horizontal="center" vertical="center" wrapText="1"/>
    </xf>
    <xf numFmtId="1" fontId="3" fillId="11" borderId="1533" xfId="0" applyNumberFormat="1" applyFont="1" applyFill="1" applyBorder="1" applyAlignment="1">
      <alignment horizontal="center" vertical="center" wrapText="1"/>
    </xf>
    <xf numFmtId="1" fontId="3" fillId="11" borderId="863" xfId="0" applyNumberFormat="1" applyFont="1" applyFill="1" applyBorder="1" applyAlignment="1">
      <alignment horizontal="center" vertical="center" wrapText="1"/>
    </xf>
    <xf numFmtId="1" fontId="3" fillId="11" borderId="1527" xfId="0" applyNumberFormat="1" applyFont="1" applyFill="1" applyBorder="1" applyAlignment="1">
      <alignment horizontal="center" vertical="center" wrapText="1"/>
    </xf>
    <xf numFmtId="1" fontId="3" fillId="0" borderId="1477" xfId="0" applyNumberFormat="1" applyFont="1" applyBorder="1" applyAlignment="1">
      <alignment horizontal="left" vertical="center" wrapText="1"/>
    </xf>
    <xf numFmtId="1" fontId="3" fillId="11" borderId="1427" xfId="0" applyNumberFormat="1" applyFont="1" applyFill="1" applyBorder="1" applyAlignment="1">
      <alignment horizontal="right" wrapText="1"/>
    </xf>
    <xf numFmtId="1" fontId="3" fillId="11" borderId="1452" xfId="0" applyNumberFormat="1" applyFont="1" applyFill="1" applyBorder="1" applyAlignment="1">
      <alignment horizontal="right" wrapText="1"/>
    </xf>
    <xf numFmtId="1" fontId="3" fillId="0" borderId="1455" xfId="0" applyNumberFormat="1" applyFont="1" applyBorder="1"/>
    <xf numFmtId="1" fontId="3" fillId="4" borderId="1455" xfId="0" applyNumberFormat="1" applyFont="1" applyFill="1" applyBorder="1" applyProtection="1">
      <protection locked="0"/>
    </xf>
    <xf numFmtId="0" fontId="3" fillId="0" borderId="1452" xfId="0" applyFont="1" applyBorder="1"/>
    <xf numFmtId="1" fontId="3" fillId="4" borderId="1534" xfId="0" applyNumberFormat="1" applyFont="1" applyFill="1" applyBorder="1" applyProtection="1">
      <protection locked="0"/>
    </xf>
    <xf numFmtId="1" fontId="3" fillId="11" borderId="1453" xfId="0" applyNumberFormat="1" applyFont="1" applyFill="1" applyBorder="1" applyAlignment="1">
      <alignment horizontal="right" wrapText="1"/>
    </xf>
    <xf numFmtId="1" fontId="3" fillId="11" borderId="1455" xfId="0" applyNumberFormat="1" applyFont="1" applyFill="1" applyBorder="1" applyAlignment="1">
      <alignment horizontal="right" wrapText="1"/>
    </xf>
    <xf numFmtId="1" fontId="5" fillId="0" borderId="863" xfId="0" applyNumberFormat="1" applyFont="1" applyBorder="1" applyAlignment="1">
      <alignment horizontal="left"/>
    </xf>
    <xf numFmtId="1" fontId="3" fillId="0" borderId="1521" xfId="0" applyNumberFormat="1" applyFont="1" applyBorder="1" applyAlignment="1">
      <alignment horizontal="center" vertical="center"/>
    </xf>
    <xf numFmtId="1" fontId="3" fillId="0" borderId="1529" xfId="0" applyNumberFormat="1" applyFont="1" applyBorder="1" applyAlignment="1">
      <alignment horizontal="center" vertical="center" wrapText="1"/>
    </xf>
    <xf numFmtId="1" fontId="3" fillId="0" borderId="1477" xfId="0" applyNumberFormat="1" applyFont="1" applyBorder="1" applyAlignment="1">
      <alignment vertical="center" wrapText="1"/>
    </xf>
    <xf numFmtId="1" fontId="3" fillId="3" borderId="1427" xfId="0" applyNumberFormat="1" applyFont="1" applyFill="1" applyBorder="1" applyAlignment="1">
      <alignment horizontal="right"/>
    </xf>
    <xf numFmtId="1" fontId="3" fillId="0" borderId="1535" xfId="0" applyNumberFormat="1" applyFont="1" applyBorder="1" applyAlignment="1">
      <alignment horizontal="center" vertical="center" wrapText="1"/>
    </xf>
    <xf numFmtId="1" fontId="3" fillId="0" borderId="1534" xfId="0" applyNumberFormat="1" applyFont="1" applyBorder="1" applyAlignment="1">
      <alignment horizontal="right" vertical="center" wrapText="1"/>
    </xf>
    <xf numFmtId="1" fontId="3" fillId="3" borderId="863" xfId="0" applyNumberFormat="1" applyFont="1" applyFill="1" applyBorder="1" applyAlignment="1">
      <alignment horizontal="right"/>
    </xf>
    <xf numFmtId="1" fontId="3" fillId="4" borderId="1464" xfId="0" applyNumberFormat="1" applyFont="1" applyFill="1" applyBorder="1" applyProtection="1">
      <protection locked="0"/>
    </xf>
    <xf numFmtId="0" fontId="0" fillId="0" borderId="863" xfId="0" applyBorder="1"/>
    <xf numFmtId="1" fontId="5" fillId="0" borderId="1522" xfId="0" applyNumberFormat="1" applyFont="1" applyBorder="1" applyAlignment="1">
      <alignment horizontal="left"/>
    </xf>
    <xf numFmtId="0" fontId="15" fillId="0" borderId="1522" xfId="0" applyFont="1" applyBorder="1"/>
    <xf numFmtId="1" fontId="3" fillId="3" borderId="1454" xfId="0" applyNumberFormat="1" applyFont="1" applyFill="1" applyBorder="1" applyAlignment="1">
      <alignment horizontal="right"/>
    </xf>
    <xf numFmtId="1" fontId="3" fillId="0" borderId="375" xfId="0" applyNumberFormat="1" applyFont="1" applyBorder="1" applyAlignment="1">
      <alignment horizontal="center" vertical="center" wrapText="1"/>
    </xf>
    <xf numFmtId="1" fontId="3" fillId="0" borderId="369" xfId="0" applyNumberFormat="1" applyFont="1" applyBorder="1" applyAlignment="1">
      <alignment horizontal="center" vertical="center" wrapText="1"/>
    </xf>
    <xf numFmtId="1" fontId="3" fillId="0" borderId="1415" xfId="0" applyNumberFormat="1" applyFont="1" applyBorder="1" applyAlignment="1">
      <alignment horizontal="center" vertical="center" wrapText="1"/>
    </xf>
    <xf numFmtId="1" fontId="3" fillId="0" borderId="1420" xfId="0" applyNumberFormat="1" applyFont="1" applyBorder="1" applyAlignment="1">
      <alignment horizontal="center" vertical="center" wrapText="1"/>
    </xf>
    <xf numFmtId="1" fontId="3" fillId="0" borderId="1523" xfId="0" applyNumberFormat="1" applyFont="1" applyBorder="1" applyAlignment="1">
      <alignment horizontal="center" vertical="center"/>
    </xf>
    <xf numFmtId="1" fontId="3" fillId="0" borderId="1494" xfId="0" applyNumberFormat="1" applyFont="1" applyBorder="1" applyAlignment="1">
      <alignment horizontal="center" vertical="center" wrapText="1"/>
    </xf>
    <xf numFmtId="1" fontId="3" fillId="0" borderId="1533" xfId="0" applyNumberFormat="1" applyFont="1" applyBorder="1" applyAlignment="1">
      <alignment horizontal="center" vertical="center" wrapText="1"/>
    </xf>
    <xf numFmtId="1" fontId="3" fillId="0" borderId="1525" xfId="0" applyNumberFormat="1" applyFont="1" applyBorder="1" applyAlignment="1">
      <alignment horizontal="center" vertical="center"/>
    </xf>
    <xf numFmtId="1" fontId="3" fillId="0" borderId="1530" xfId="0" applyNumberFormat="1" applyFont="1" applyBorder="1" applyAlignment="1">
      <alignment horizontal="center" vertical="center"/>
    </xf>
    <xf numFmtId="1" fontId="3" fillId="0" borderId="1525" xfId="0" applyNumberFormat="1" applyFont="1" applyBorder="1" applyAlignment="1">
      <alignment horizontal="right"/>
    </xf>
    <xf numFmtId="1" fontId="3" fillId="0" borderId="1533" xfId="0" applyNumberFormat="1" applyFont="1" applyBorder="1" applyAlignment="1">
      <alignment horizontal="right"/>
    </xf>
    <xf numFmtId="1" fontId="3" fillId="0" borderId="1525" xfId="0" applyNumberFormat="1" applyFont="1" applyBorder="1" applyAlignment="1">
      <alignment horizontal="right" vertical="center"/>
    </xf>
    <xf numFmtId="1" fontId="3" fillId="0" borderId="1537" xfId="0" applyNumberFormat="1" applyFont="1" applyBorder="1" applyAlignment="1">
      <alignment horizontal="right" vertical="center"/>
    </xf>
    <xf numFmtId="1" fontId="3" fillId="0" borderId="1423" xfId="0" applyNumberFormat="1" applyFont="1" applyBorder="1" applyAlignment="1">
      <alignment horizontal="right" vertical="center"/>
    </xf>
    <xf numFmtId="1" fontId="3" fillId="0" borderId="1453" xfId="0" applyNumberFormat="1" applyFont="1" applyBorder="1" applyAlignment="1">
      <alignment horizontal="right"/>
    </xf>
    <xf numFmtId="1" fontId="3" fillId="3" borderId="1490" xfId="0" applyNumberFormat="1" applyFont="1" applyFill="1" applyBorder="1" applyAlignment="1">
      <alignment horizontal="right"/>
    </xf>
    <xf numFmtId="1" fontId="3" fillId="4" borderId="1490" xfId="0" applyNumberFormat="1" applyFont="1" applyFill="1" applyBorder="1" applyProtection="1">
      <protection locked="0"/>
    </xf>
    <xf numFmtId="1" fontId="3" fillId="4" borderId="1331" xfId="0" applyNumberFormat="1" applyFont="1" applyFill="1" applyBorder="1" applyAlignment="1" applyProtection="1">
      <alignment wrapText="1"/>
      <protection locked="0"/>
    </xf>
    <xf numFmtId="1" fontId="3" fillId="0" borderId="1464" xfId="0" applyNumberFormat="1" applyFont="1" applyBorder="1" applyAlignment="1">
      <alignment horizontal="right" wrapText="1"/>
    </xf>
    <xf numFmtId="1" fontId="6" fillId="0" borderId="1417" xfId="0" applyNumberFormat="1" applyFont="1" applyBorder="1"/>
    <xf numFmtId="1" fontId="6" fillId="0" borderId="1538" xfId="0" applyNumberFormat="1" applyFont="1" applyBorder="1"/>
    <xf numFmtId="1" fontId="3" fillId="0" borderId="1423" xfId="0" applyNumberFormat="1" applyFont="1" applyBorder="1" applyAlignment="1">
      <alignment horizontal="center" vertical="center"/>
    </xf>
    <xf numFmtId="1" fontId="3" fillId="0" borderId="1540" xfId="0" applyNumberFormat="1" applyFont="1" applyBorder="1" applyAlignment="1">
      <alignment horizontal="center" vertical="center" wrapText="1"/>
    </xf>
    <xf numFmtId="1" fontId="3" fillId="0" borderId="1541" xfId="0" applyNumberFormat="1" applyFont="1" applyBorder="1" applyAlignment="1">
      <alignment horizontal="center" vertical="center" wrapText="1"/>
    </xf>
    <xf numFmtId="1" fontId="3" fillId="0" borderId="1452" xfId="0" applyNumberFormat="1" applyFont="1" applyBorder="1" applyAlignment="1">
      <alignment horizontal="right"/>
    </xf>
    <xf numFmtId="1" fontId="3" fillId="0" borderId="1395" xfId="0" applyNumberFormat="1" applyFont="1" applyBorder="1" applyAlignment="1">
      <alignment horizontal="left"/>
    </xf>
    <xf numFmtId="1" fontId="3" fillId="0" borderId="1464" xfId="0" applyNumberFormat="1" applyFont="1" applyBorder="1" applyAlignment="1">
      <alignment horizontal="right"/>
    </xf>
    <xf numFmtId="1" fontId="3" fillId="4" borderId="1395" xfId="0" applyNumberFormat="1" applyFont="1" applyFill="1" applyBorder="1" applyProtection="1">
      <protection locked="0"/>
    </xf>
    <xf numFmtId="1" fontId="3" fillId="4" borderId="1476" xfId="0" applyNumberFormat="1" applyFont="1" applyFill="1" applyBorder="1" applyProtection="1">
      <protection locked="0"/>
    </xf>
    <xf numFmtId="0" fontId="3" fillId="0" borderId="1423" xfId="0" applyFont="1" applyBorder="1" applyAlignment="1">
      <alignment horizontal="center" wrapText="1"/>
    </xf>
    <xf numFmtId="0" fontId="3" fillId="0" borderId="1523" xfId="0" applyFont="1" applyBorder="1" applyAlignment="1">
      <alignment horizontal="center" wrapText="1"/>
    </xf>
    <xf numFmtId="0" fontId="3" fillId="0" borderId="1540" xfId="0" applyFont="1" applyBorder="1" applyAlignment="1">
      <alignment horizontal="center" wrapText="1"/>
    </xf>
    <xf numFmtId="0" fontId="3" fillId="0" borderId="1453" xfId="0" applyFont="1" applyBorder="1"/>
    <xf numFmtId="0" fontId="3" fillId="0" borderId="1490" xfId="0" applyFont="1" applyBorder="1"/>
    <xf numFmtId="0" fontId="3" fillId="9" borderId="1452" xfId="0" applyFont="1" applyFill="1" applyBorder="1" applyProtection="1">
      <protection locked="0"/>
    </xf>
    <xf numFmtId="0" fontId="7" fillId="0" borderId="1464" xfId="0" applyFont="1" applyBorder="1"/>
    <xf numFmtId="0" fontId="3" fillId="0" borderId="1395" xfId="0" applyFont="1" applyBorder="1"/>
    <xf numFmtId="1" fontId="5" fillId="0" borderId="1237" xfId="0" applyNumberFormat="1" applyFont="1" applyBorder="1"/>
    <xf numFmtId="1" fontId="6" fillId="0" borderId="1237" xfId="0" applyNumberFormat="1" applyFont="1" applyBorder="1"/>
    <xf numFmtId="1" fontId="6" fillId="0" borderId="1544" xfId="0" applyNumberFormat="1" applyFont="1" applyBorder="1"/>
    <xf numFmtId="1" fontId="6" fillId="0" borderId="1545" xfId="0" applyNumberFormat="1" applyFont="1" applyBorder="1"/>
    <xf numFmtId="1" fontId="1" fillId="0" borderId="1539" xfId="0" applyNumberFormat="1" applyFont="1" applyBorder="1" applyAlignment="1">
      <alignment horizontal="left" vertical="center"/>
    </xf>
    <xf numFmtId="1" fontId="3" fillId="0" borderId="1540" xfId="0" applyNumberFormat="1" applyFont="1" applyBorder="1" applyAlignment="1">
      <alignment horizontal="right"/>
    </xf>
    <xf numFmtId="1" fontId="3" fillId="0" borderId="1552" xfId="0" applyNumberFormat="1" applyFont="1" applyBorder="1"/>
    <xf numFmtId="1" fontId="3" fillId="0" borderId="918" xfId="0" applyNumberFormat="1" applyFont="1" applyBorder="1"/>
    <xf numFmtId="1" fontId="3" fillId="0" borderId="1553" xfId="0" applyNumberFormat="1" applyFont="1" applyBorder="1"/>
    <xf numFmtId="1" fontId="3" fillId="0" borderId="1528" xfId="0" applyNumberFormat="1" applyFont="1" applyBorder="1"/>
    <xf numFmtId="1" fontId="3" fillId="10" borderId="1554" xfId="1" applyNumberFormat="1" applyFont="1" applyBorder="1" applyAlignment="1" applyProtection="1">
      <alignment horizontal="right"/>
      <protection locked="0"/>
    </xf>
    <xf numFmtId="1" fontId="3" fillId="10" borderId="1555" xfId="1" applyNumberFormat="1" applyFont="1" applyBorder="1" applyAlignment="1" applyProtection="1">
      <alignment horizontal="right"/>
      <protection locked="0"/>
    </xf>
    <xf numFmtId="1" fontId="3" fillId="10" borderId="1556" xfId="1" applyNumberFormat="1" applyFont="1" applyBorder="1" applyAlignment="1" applyProtection="1">
      <alignment horizontal="right"/>
      <protection locked="0"/>
    </xf>
    <xf numFmtId="1" fontId="3" fillId="10" borderId="1557" xfId="1" applyNumberFormat="1" applyFont="1" applyBorder="1" applyAlignment="1" applyProtection="1">
      <alignment horizontal="right"/>
      <protection locked="0"/>
    </xf>
    <xf numFmtId="1" fontId="1" fillId="0" borderId="1552" xfId="0" applyNumberFormat="1" applyFont="1" applyBorder="1" applyAlignment="1">
      <alignment horizontal="left" vertical="center" wrapText="1"/>
    </xf>
    <xf numFmtId="1" fontId="3" fillId="0" borderId="1540" xfId="0" applyNumberFormat="1" applyFont="1" applyBorder="1" applyAlignment="1">
      <alignment horizontal="right" wrapText="1"/>
    </xf>
    <xf numFmtId="1" fontId="3" fillId="0" borderId="1533" xfId="0" applyNumberFormat="1" applyFont="1" applyBorder="1" applyAlignment="1">
      <alignment horizontal="right" wrapText="1"/>
    </xf>
    <xf numFmtId="1" fontId="3" fillId="0" borderId="1558" xfId="0" applyNumberFormat="1" applyFont="1" applyBorder="1" applyAlignment="1">
      <alignment horizontal="right"/>
    </xf>
    <xf numFmtId="1" fontId="3" fillId="0" borderId="1559" xfId="0" applyNumberFormat="1" applyFont="1" applyBorder="1"/>
    <xf numFmtId="1" fontId="3" fillId="0" borderId="1558" xfId="0" applyNumberFormat="1" applyFont="1" applyBorder="1"/>
    <xf numFmtId="1" fontId="3" fillId="10" borderId="1560" xfId="1" applyNumberFormat="1" applyFont="1" applyBorder="1" applyAlignment="1" applyProtection="1">
      <alignment horizontal="right"/>
      <protection locked="0"/>
    </xf>
    <xf numFmtId="1" fontId="3" fillId="10" borderId="1561" xfId="1" applyNumberFormat="1" applyFont="1" applyBorder="1" applyAlignment="1" applyProtection="1">
      <alignment horizontal="right"/>
      <protection locked="0"/>
    </xf>
    <xf numFmtId="1" fontId="5" fillId="0" borderId="1562" xfId="0" applyNumberFormat="1" applyFont="1" applyBorder="1"/>
    <xf numFmtId="1" fontId="3" fillId="0" borderId="1563" xfId="0" applyNumberFormat="1" applyFont="1" applyBorder="1" applyAlignment="1">
      <alignment horizontal="center" wrapText="1"/>
    </xf>
    <xf numFmtId="1" fontId="3" fillId="0" borderId="1564" xfId="0" applyNumberFormat="1" applyFont="1" applyBorder="1"/>
    <xf numFmtId="1" fontId="3" fillId="0" borderId="1565" xfId="0" applyNumberFormat="1" applyFont="1" applyBorder="1"/>
    <xf numFmtId="1" fontId="3" fillId="0" borderId="1566" xfId="0" applyNumberFormat="1" applyFont="1" applyBorder="1"/>
    <xf numFmtId="1" fontId="3" fillId="0" borderId="1571" xfId="0" applyNumberFormat="1" applyFont="1" applyBorder="1" applyAlignment="1">
      <alignment horizontal="center" vertical="center" wrapText="1"/>
    </xf>
    <xf numFmtId="1" fontId="3" fillId="0" borderId="1574" xfId="0" applyNumberFormat="1" applyFont="1" applyBorder="1" applyAlignment="1">
      <alignment horizontal="center" vertical="center" wrapText="1"/>
    </xf>
    <xf numFmtId="1" fontId="3" fillId="0" borderId="1575" xfId="0" applyNumberFormat="1" applyFont="1" applyBorder="1" applyAlignment="1">
      <alignment horizontal="center" vertical="center" wrapText="1"/>
    </xf>
    <xf numFmtId="1" fontId="3" fillId="0" borderId="1576" xfId="0" applyNumberFormat="1" applyFont="1" applyBorder="1" applyAlignment="1">
      <alignment horizontal="center" vertical="center" wrapText="1"/>
    </xf>
    <xf numFmtId="1" fontId="3" fillId="0" borderId="1577" xfId="0" applyNumberFormat="1" applyFont="1" applyBorder="1" applyAlignment="1">
      <alignment horizontal="center" vertical="center" wrapText="1"/>
    </xf>
    <xf numFmtId="1" fontId="3" fillId="0" borderId="1578" xfId="0" applyNumberFormat="1" applyFont="1" applyBorder="1" applyAlignment="1">
      <alignment horizontal="center" vertical="center" wrapText="1"/>
    </xf>
    <xf numFmtId="1" fontId="3" fillId="0" borderId="1490" xfId="0" applyNumberFormat="1" applyFont="1" applyBorder="1" applyAlignment="1">
      <alignment vertical="center"/>
    </xf>
    <xf numFmtId="1" fontId="3" fillId="10" borderId="1490" xfId="1" applyNumberFormat="1" applyFont="1" applyBorder="1" applyAlignment="1" applyProtection="1">
      <alignment horizontal="right"/>
      <protection locked="0"/>
    </xf>
    <xf numFmtId="1" fontId="3" fillId="0" borderId="1464" xfId="0" applyNumberFormat="1" applyFont="1" applyBorder="1" applyAlignment="1">
      <alignment vertical="center" wrapText="1"/>
    </xf>
    <xf numFmtId="1" fontId="3" fillId="0" borderId="1574" xfId="0" applyNumberFormat="1" applyFont="1" applyBorder="1" applyAlignment="1">
      <alignment vertical="center"/>
    </xf>
    <xf numFmtId="1" fontId="3" fillId="10" borderId="1574" xfId="1" applyNumberFormat="1" applyFont="1" applyBorder="1" applyAlignment="1" applyProtection="1">
      <alignment horizontal="right"/>
      <protection locked="0"/>
    </xf>
    <xf numFmtId="1" fontId="3" fillId="10" borderId="1464" xfId="1" applyNumberFormat="1" applyFont="1" applyBorder="1" applyAlignment="1" applyProtection="1">
      <alignment horizontal="right"/>
      <protection locked="0"/>
    </xf>
    <xf numFmtId="1" fontId="3" fillId="0" borderId="1563" xfId="0" applyNumberFormat="1" applyFont="1" applyBorder="1" applyAlignment="1">
      <alignment horizontal="center" vertical="center" wrapText="1"/>
    </xf>
    <xf numFmtId="1" fontId="3" fillId="0" borderId="1575" xfId="0" applyNumberFormat="1" applyFont="1" applyBorder="1" applyAlignment="1">
      <alignment vertical="center" wrapText="1"/>
    </xf>
    <xf numFmtId="1" fontId="3" fillId="11" borderId="1575" xfId="1" applyNumberFormat="1" applyFont="1" applyFill="1" applyBorder="1" applyAlignment="1" applyProtection="1">
      <alignment horizontal="right"/>
    </xf>
    <xf numFmtId="1" fontId="3" fillId="11" borderId="1558" xfId="1" applyNumberFormat="1" applyFont="1" applyFill="1" applyBorder="1" applyAlignment="1" applyProtection="1">
      <alignment horizontal="right"/>
    </xf>
    <xf numFmtId="1" fontId="3" fillId="0" borderId="1483" xfId="0" applyNumberFormat="1" applyFont="1" applyBorder="1" applyProtection="1">
      <protection hidden="1"/>
    </xf>
    <xf numFmtId="1" fontId="3" fillId="0" borderId="1484" xfId="0" applyNumberFormat="1" applyFont="1" applyBorder="1" applyProtection="1">
      <protection hidden="1"/>
    </xf>
    <xf numFmtId="1" fontId="3" fillId="0" borderId="1580" xfId="0" applyNumberFormat="1" applyFont="1" applyBorder="1" applyProtection="1">
      <protection hidden="1"/>
    </xf>
    <xf numFmtId="1" fontId="3" fillId="0" borderId="1566" xfId="0" applyNumberFormat="1" applyFont="1" applyBorder="1" applyProtection="1">
      <protection hidden="1"/>
    </xf>
    <xf numFmtId="1" fontId="3" fillId="0" borderId="1585" xfId="0" applyNumberFormat="1" applyFont="1" applyBorder="1" applyAlignment="1">
      <alignment horizontal="center" vertical="center" wrapText="1"/>
    </xf>
    <xf numFmtId="1" fontId="3" fillId="0" borderId="1571" xfId="0" applyNumberFormat="1" applyFont="1" applyBorder="1" applyAlignment="1">
      <alignment horizontal="center" vertical="center"/>
    </xf>
    <xf numFmtId="1" fontId="3" fillId="0" borderId="1581" xfId="0" applyNumberFormat="1" applyFont="1" applyBorder="1" applyAlignment="1">
      <alignment horizontal="center" vertical="center" wrapText="1"/>
    </xf>
    <xf numFmtId="1" fontId="3" fillId="0" borderId="1563" xfId="0" applyNumberFormat="1" applyFont="1" applyBorder="1" applyAlignment="1">
      <alignment horizontal="left"/>
    </xf>
    <xf numFmtId="1" fontId="3" fillId="0" borderId="1584" xfId="0" applyNumberFormat="1" applyFont="1" applyBorder="1" applyAlignment="1" applyProtection="1">
      <alignment horizontal="left" vertical="center"/>
      <protection hidden="1"/>
    </xf>
    <xf numFmtId="1" fontId="3" fillId="0" borderId="1575" xfId="0" applyNumberFormat="1" applyFont="1" applyBorder="1" applyAlignment="1">
      <alignment horizontal="right"/>
    </xf>
    <xf numFmtId="1" fontId="3" fillId="0" borderId="1577" xfId="0" applyNumberFormat="1" applyFont="1" applyBorder="1" applyAlignment="1">
      <alignment horizontal="right"/>
    </xf>
    <xf numFmtId="1" fontId="3" fillId="0" borderId="1571" xfId="0" applyNumberFormat="1" applyFont="1" applyBorder="1" applyAlignment="1">
      <alignment horizontal="right"/>
    </xf>
    <xf numFmtId="1" fontId="3" fillId="4" borderId="1585" xfId="0" applyNumberFormat="1" applyFont="1" applyFill="1" applyBorder="1" applyAlignment="1" applyProtection="1">
      <alignment horizontal="right"/>
      <protection locked="0"/>
    </xf>
    <xf numFmtId="1" fontId="3" fillId="4" borderId="1586" xfId="0" applyNumberFormat="1" applyFont="1" applyFill="1" applyBorder="1" applyAlignment="1" applyProtection="1">
      <alignment horizontal="right"/>
      <protection locked="0"/>
    </xf>
    <xf numFmtId="1" fontId="3" fillId="0" borderId="1563" xfId="0" applyNumberFormat="1" applyFont="1" applyBorder="1" applyAlignment="1">
      <alignment horizontal="left" vertical="center"/>
    </xf>
    <xf numFmtId="1" fontId="3" fillId="0" borderId="1563" xfId="0" applyNumberFormat="1" applyFont="1" applyBorder="1" applyAlignment="1" applyProtection="1">
      <alignment horizontal="left" vertical="center"/>
      <protection hidden="1"/>
    </xf>
    <xf numFmtId="1" fontId="3" fillId="4" borderId="1575" xfId="0" applyNumberFormat="1" applyFont="1" applyFill="1" applyBorder="1" applyAlignment="1" applyProtection="1">
      <alignment horizontal="right"/>
      <protection locked="0"/>
    </xf>
    <xf numFmtId="1" fontId="3" fillId="4" borderId="1558" xfId="0" applyNumberFormat="1" applyFont="1" applyFill="1" applyBorder="1" applyAlignment="1" applyProtection="1">
      <alignment horizontal="right"/>
      <protection locked="0"/>
    </xf>
    <xf numFmtId="1" fontId="3" fillId="4" borderId="1577" xfId="0" applyNumberFormat="1" applyFont="1" applyFill="1" applyBorder="1" applyAlignment="1" applyProtection="1">
      <alignment horizontal="right"/>
      <protection locked="0"/>
    </xf>
    <xf numFmtId="1" fontId="3" fillId="4" borderId="1576" xfId="0" applyNumberFormat="1" applyFont="1" applyFill="1" applyBorder="1" applyAlignment="1" applyProtection="1">
      <alignment horizontal="right"/>
      <protection locked="0"/>
    </xf>
    <xf numFmtId="1" fontId="3" fillId="4" borderId="1587" xfId="0" applyNumberFormat="1" applyFont="1" applyFill="1" applyBorder="1" applyAlignment="1" applyProtection="1">
      <alignment horizontal="right"/>
      <protection locked="0"/>
    </xf>
    <xf numFmtId="1" fontId="3" fillId="4" borderId="1588" xfId="0" applyNumberFormat="1" applyFont="1" applyFill="1" applyBorder="1" applyAlignment="1" applyProtection="1">
      <alignment horizontal="right"/>
      <protection locked="0"/>
    </xf>
    <xf numFmtId="1" fontId="3" fillId="4" borderId="1589" xfId="0" applyNumberFormat="1" applyFont="1" applyFill="1" applyBorder="1" applyAlignment="1" applyProtection="1">
      <alignment horizontal="right"/>
      <protection locked="0"/>
    </xf>
    <xf numFmtId="1" fontId="3" fillId="4" borderId="1585" xfId="0" applyNumberFormat="1" applyFont="1" applyFill="1" applyBorder="1" applyProtection="1">
      <protection locked="0"/>
    </xf>
    <xf numFmtId="1" fontId="1" fillId="0" borderId="1569" xfId="0" applyNumberFormat="1" applyFont="1" applyBorder="1" applyAlignment="1">
      <alignment vertical="center"/>
    </xf>
    <xf numFmtId="1" fontId="1" fillId="0" borderId="1559" xfId="0" applyNumberFormat="1" applyFont="1" applyBorder="1" applyAlignment="1">
      <alignment vertical="center"/>
    </xf>
    <xf numFmtId="1" fontId="1" fillId="0" borderId="1558" xfId="0" applyNumberFormat="1" applyFont="1" applyBorder="1" applyAlignment="1">
      <alignment vertical="center"/>
    </xf>
    <xf numFmtId="1" fontId="3" fillId="11" borderId="1566" xfId="0" applyNumberFormat="1" applyFont="1" applyFill="1" applyBorder="1"/>
    <xf numFmtId="1" fontId="3" fillId="0" borderId="1575" xfId="3" applyNumberFormat="1" applyFont="1" applyBorder="1" applyAlignment="1">
      <alignment horizontal="center" vertical="center" wrapText="1"/>
    </xf>
    <xf numFmtId="1" fontId="3" fillId="0" borderId="1558" xfId="3" applyNumberFormat="1" applyFont="1" applyBorder="1" applyAlignment="1">
      <alignment horizontal="center" vertical="center" wrapText="1"/>
    </xf>
    <xf numFmtId="1" fontId="3" fillId="0" borderId="1575" xfId="3" applyNumberFormat="1" applyFont="1" applyFill="1" applyBorder="1" applyAlignment="1">
      <alignment horizontal="center" vertical="center" wrapText="1"/>
    </xf>
    <xf numFmtId="1" fontId="3" fillId="0" borderId="1558" xfId="3" applyNumberFormat="1" applyFont="1" applyFill="1" applyBorder="1" applyAlignment="1">
      <alignment horizontal="center" vertical="center" wrapText="1"/>
    </xf>
    <xf numFmtId="1" fontId="3" fillId="0" borderId="1587" xfId="3" applyNumberFormat="1" applyFont="1" applyFill="1" applyBorder="1" applyAlignment="1">
      <alignment horizontal="center" vertical="center" wrapText="1"/>
    </xf>
    <xf numFmtId="1" fontId="3" fillId="0" borderId="1588" xfId="3" applyNumberFormat="1" applyFont="1" applyFill="1" applyBorder="1" applyAlignment="1">
      <alignment horizontal="center" vertical="center" wrapText="1"/>
    </xf>
    <xf numFmtId="1" fontId="3" fillId="0" borderId="1581" xfId="3" applyNumberFormat="1" applyFont="1" applyFill="1" applyBorder="1" applyAlignment="1">
      <alignment horizontal="center" vertical="center" wrapText="1"/>
    </xf>
    <xf numFmtId="1" fontId="3" fillId="0" borderId="1586" xfId="3" applyNumberFormat="1" applyFont="1" applyBorder="1" applyAlignment="1">
      <alignment horizontal="center" vertical="center" wrapText="1"/>
    </xf>
    <xf numFmtId="1" fontId="3" fillId="0" borderId="1576" xfId="3" applyNumberFormat="1" applyFont="1" applyBorder="1" applyAlignment="1">
      <alignment horizontal="center" vertical="center" wrapText="1"/>
    </xf>
    <xf numFmtId="1" fontId="3" fillId="4" borderId="1490" xfId="4" applyNumberFormat="1" applyFont="1" applyFill="1" applyBorder="1" applyProtection="1">
      <protection locked="0"/>
    </xf>
    <xf numFmtId="1" fontId="3" fillId="0" borderId="1569" xfId="2" applyNumberFormat="1" applyFont="1" applyBorder="1" applyAlignment="1">
      <alignment horizontal="center" vertical="center" wrapText="1"/>
    </xf>
    <xf numFmtId="1" fontId="3" fillId="0" borderId="1575" xfId="4" applyNumberFormat="1" applyFont="1" applyBorder="1" applyAlignment="1">
      <alignment horizontal="right"/>
    </xf>
    <xf numFmtId="1" fontId="3" fillId="0" borderId="1558" xfId="4" applyNumberFormat="1" applyFont="1" applyBorder="1" applyAlignment="1">
      <alignment horizontal="right"/>
    </xf>
    <xf numFmtId="1" fontId="3" fillId="0" borderId="1587" xfId="4" applyNumberFormat="1" applyFont="1" applyBorder="1" applyAlignment="1">
      <alignment horizontal="right"/>
    </xf>
    <xf numFmtId="1" fontId="3" fillId="0" borderId="1588" xfId="4" applyNumberFormat="1" applyFont="1" applyBorder="1" applyAlignment="1">
      <alignment horizontal="right"/>
    </xf>
    <xf numFmtId="1" fontId="3" fillId="0" borderId="1581" xfId="4" applyNumberFormat="1" applyFont="1" applyBorder="1" applyAlignment="1">
      <alignment horizontal="right"/>
    </xf>
    <xf numFmtId="1" fontId="3" fillId="0" borderId="1577" xfId="4" applyNumberFormat="1" applyFont="1" applyBorder="1" applyAlignment="1">
      <alignment horizontal="right"/>
    </xf>
    <xf numFmtId="1" fontId="3" fillId="0" borderId="1576" xfId="4" applyNumberFormat="1" applyFont="1" applyBorder="1" applyAlignment="1">
      <alignment horizontal="right"/>
    </xf>
    <xf numFmtId="1" fontId="7" fillId="0" borderId="1575" xfId="3" applyNumberFormat="1" applyFont="1" applyFill="1" applyBorder="1" applyAlignment="1">
      <alignment horizontal="center" vertical="center" wrapText="1"/>
    </xf>
    <xf numFmtId="1" fontId="7" fillId="0" borderId="1576" xfId="3" applyNumberFormat="1" applyFont="1" applyFill="1" applyBorder="1" applyAlignment="1">
      <alignment horizontal="center" vertical="center" wrapText="1"/>
    </xf>
    <xf numFmtId="1" fontId="3" fillId="8" borderId="1490" xfId="4" applyNumberFormat="1" applyFont="1" applyFill="1" applyBorder="1" applyProtection="1"/>
    <xf numFmtId="1" fontId="5" fillId="0" borderId="1584" xfId="0" applyNumberFormat="1" applyFont="1" applyBorder="1"/>
    <xf numFmtId="1" fontId="11" fillId="3" borderId="1584" xfId="0" applyNumberFormat="1" applyFont="1" applyFill="1" applyBorder="1" applyAlignment="1">
      <alignment vertical="center" wrapText="1"/>
    </xf>
    <xf numFmtId="1" fontId="4" fillId="0" borderId="1596" xfId="0" applyNumberFormat="1" applyFont="1" applyBorder="1"/>
    <xf numFmtId="1" fontId="4" fillId="0" borderId="1597" xfId="0" applyNumberFormat="1" applyFont="1" applyBorder="1"/>
    <xf numFmtId="1" fontId="3" fillId="0" borderId="1575" xfId="0" applyNumberFormat="1" applyFont="1" applyBorder="1" applyAlignment="1">
      <alignment horizontal="center" vertical="center"/>
    </xf>
    <xf numFmtId="1" fontId="3" fillId="0" borderId="1589" xfId="0" applyNumberFormat="1" applyFont="1" applyBorder="1" applyAlignment="1">
      <alignment horizontal="center" vertical="center"/>
    </xf>
    <xf numFmtId="1" fontId="3" fillId="0" borderId="1589" xfId="0" applyNumberFormat="1" applyFont="1" applyBorder="1" applyAlignment="1">
      <alignment horizontal="center" vertical="center" wrapText="1"/>
    </xf>
    <xf numFmtId="1" fontId="3" fillId="0" borderId="1558" xfId="0" applyNumberFormat="1" applyFont="1" applyBorder="1" applyAlignment="1">
      <alignment horizontal="center" vertical="center"/>
    </xf>
    <xf numFmtId="1" fontId="4" fillId="0" borderId="1584" xfId="0" applyNumberFormat="1" applyFont="1" applyBorder="1"/>
    <xf numFmtId="1" fontId="4" fillId="0" borderId="1601" xfId="0" applyNumberFormat="1" applyFont="1" applyBorder="1"/>
    <xf numFmtId="1" fontId="3" fillId="0" borderId="1585" xfId="0" applyNumberFormat="1" applyFont="1" applyBorder="1"/>
    <xf numFmtId="1" fontId="3" fillId="0" borderId="1599" xfId="0" applyNumberFormat="1" applyFont="1" applyBorder="1" applyAlignment="1">
      <alignment horizontal="left" wrapText="1"/>
    </xf>
    <xf numFmtId="1" fontId="3" fillId="2" borderId="1606" xfId="5" applyNumberFormat="1" applyFont="1" applyBorder="1" applyProtection="1">
      <protection locked="0"/>
    </xf>
    <xf numFmtId="1" fontId="3" fillId="2" borderId="1607" xfId="5" applyNumberFormat="1" applyFont="1" applyBorder="1" applyProtection="1">
      <protection locked="0"/>
    </xf>
    <xf numFmtId="1" fontId="3" fillId="2" borderId="1608" xfId="5" applyNumberFormat="1" applyFont="1" applyBorder="1" applyProtection="1">
      <protection locked="0"/>
    </xf>
    <xf numFmtId="1" fontId="3" fillId="2" borderId="1609" xfId="5" applyNumberFormat="1" applyFont="1" applyBorder="1" applyProtection="1">
      <protection locked="0"/>
    </xf>
    <xf numFmtId="1" fontId="3" fillId="2" borderId="1610" xfId="5" applyNumberFormat="1" applyFont="1" applyBorder="1" applyProtection="1">
      <protection locked="0"/>
    </xf>
    <xf numFmtId="1" fontId="3" fillId="2" borderId="1611" xfId="5" applyNumberFormat="1" applyFont="1" applyBorder="1" applyProtection="1">
      <protection locked="0"/>
    </xf>
    <xf numFmtId="1" fontId="3" fillId="2" borderId="1612" xfId="5" applyNumberFormat="1" applyFont="1" applyBorder="1" applyProtection="1">
      <protection locked="0"/>
    </xf>
    <xf numFmtId="1" fontId="3" fillId="2" borderId="1613" xfId="5" applyNumberFormat="1" applyFont="1" applyBorder="1" applyProtection="1">
      <protection locked="0"/>
    </xf>
    <xf numFmtId="1" fontId="3" fillId="2" borderId="1614" xfId="5" applyNumberFormat="1" applyFont="1" applyBorder="1" applyProtection="1">
      <protection locked="0"/>
    </xf>
    <xf numFmtId="1" fontId="3" fillId="2" borderId="1615" xfId="5" applyNumberFormat="1" applyFont="1" applyBorder="1" applyProtection="1">
      <protection locked="0"/>
    </xf>
    <xf numFmtId="1" fontId="3" fillId="2" borderId="1616" xfId="5" applyNumberFormat="1" applyFont="1" applyBorder="1" applyProtection="1">
      <protection locked="0"/>
    </xf>
    <xf numFmtId="1" fontId="3" fillId="2" borderId="1617" xfId="5" applyNumberFormat="1" applyFont="1" applyBorder="1" applyProtection="1">
      <protection locked="0"/>
    </xf>
    <xf numFmtId="1" fontId="3" fillId="2" borderId="1618" xfId="5" applyNumberFormat="1" applyFont="1" applyBorder="1" applyProtection="1">
      <protection locked="0"/>
    </xf>
    <xf numFmtId="1" fontId="3" fillId="2" borderId="1619" xfId="5" applyNumberFormat="1" applyFont="1" applyBorder="1" applyProtection="1">
      <protection locked="0"/>
    </xf>
    <xf numFmtId="1" fontId="3" fillId="2" borderId="1620" xfId="5" applyNumberFormat="1" applyFont="1" applyBorder="1" applyProtection="1">
      <protection locked="0"/>
    </xf>
    <xf numFmtId="1" fontId="3" fillId="2" borderId="1622" xfId="5" applyNumberFormat="1" applyFont="1" applyBorder="1" applyProtection="1">
      <protection locked="0"/>
    </xf>
    <xf numFmtId="1" fontId="3" fillId="2" borderId="1623" xfId="5" applyNumberFormat="1" applyFont="1" applyBorder="1" applyProtection="1">
      <protection locked="0"/>
    </xf>
    <xf numFmtId="1" fontId="3" fillId="2" borderId="1624" xfId="5" applyNumberFormat="1" applyFont="1" applyBorder="1" applyProtection="1">
      <protection locked="0"/>
    </xf>
    <xf numFmtId="1" fontId="3" fillId="8" borderId="1584" xfId="4" applyNumberFormat="1" applyFont="1" applyFill="1" applyBorder="1" applyProtection="1"/>
    <xf numFmtId="1" fontId="3" fillId="2" borderId="1625" xfId="5" applyNumberFormat="1" applyFont="1" applyBorder="1" applyProtection="1">
      <protection locked="0"/>
    </xf>
    <xf numFmtId="1" fontId="3" fillId="2" borderId="1626" xfId="5" applyNumberFormat="1" applyFont="1" applyBorder="1" applyProtection="1">
      <protection locked="0"/>
    </xf>
    <xf numFmtId="1" fontId="3" fillId="2" borderId="1627" xfId="5" applyNumberFormat="1" applyFont="1" applyBorder="1" applyProtection="1">
      <protection locked="0"/>
    </xf>
    <xf numFmtId="1" fontId="3" fillId="2" borderId="1628" xfId="5" applyNumberFormat="1" applyFont="1" applyBorder="1" applyProtection="1">
      <protection locked="0"/>
    </xf>
    <xf numFmtId="1" fontId="3" fillId="2" borderId="1629" xfId="5" applyNumberFormat="1" applyFont="1" applyBorder="1" applyProtection="1">
      <protection locked="0"/>
    </xf>
    <xf numFmtId="1" fontId="3" fillId="2" borderId="1630" xfId="5" applyNumberFormat="1" applyFont="1" applyBorder="1" applyProtection="1">
      <protection locked="0"/>
    </xf>
    <xf numFmtId="1" fontId="3" fillId="2" borderId="1631" xfId="5" applyNumberFormat="1" applyFont="1" applyBorder="1" applyProtection="1">
      <protection locked="0"/>
    </xf>
    <xf numFmtId="1" fontId="3" fillId="2" borderId="1632" xfId="5" applyNumberFormat="1" applyFont="1" applyBorder="1" applyProtection="1">
      <protection locked="0"/>
    </xf>
    <xf numFmtId="0" fontId="3" fillId="0" borderId="1637" xfId="0" applyFont="1" applyBorder="1" applyAlignment="1">
      <alignment horizontal="center" vertical="center"/>
    </xf>
    <xf numFmtId="1" fontId="3" fillId="0" borderId="1635" xfId="0" applyNumberFormat="1" applyFont="1" applyBorder="1" applyAlignment="1">
      <alignment horizontal="center" vertical="center" wrapText="1"/>
    </xf>
    <xf numFmtId="1" fontId="3" fillId="0" borderId="1638" xfId="0" applyNumberFormat="1" applyFont="1" applyBorder="1" applyAlignment="1">
      <alignment horizontal="center" vertical="center" wrapText="1"/>
    </xf>
    <xf numFmtId="1" fontId="3" fillId="0" borderId="1639" xfId="0" applyNumberFormat="1" applyFont="1" applyBorder="1" applyAlignment="1">
      <alignment horizontal="center" vertical="center" wrapText="1"/>
    </xf>
    <xf numFmtId="1" fontId="3" fillId="0" borderId="1640" xfId="0" applyNumberFormat="1" applyFont="1" applyBorder="1" applyAlignment="1">
      <alignment horizontal="center" vertical="center" wrapText="1"/>
    </xf>
    <xf numFmtId="1" fontId="3" fillId="0" borderId="1641" xfId="0" applyNumberFormat="1" applyFont="1" applyBorder="1" applyAlignment="1">
      <alignment horizontal="center" vertical="center" wrapText="1"/>
    </xf>
    <xf numFmtId="1" fontId="3" fillId="0" borderId="1490" xfId="0" applyNumberFormat="1" applyFont="1" applyBorder="1"/>
    <xf numFmtId="0" fontId="3" fillId="0" borderId="1639" xfId="0" applyFont="1" applyBorder="1" applyAlignment="1">
      <alignment horizontal="center" vertical="center"/>
    </xf>
    <xf numFmtId="0" fontId="3" fillId="0" borderId="1643" xfId="0" applyFont="1" applyBorder="1" applyAlignment="1">
      <alignment horizontal="center" vertical="center"/>
    </xf>
    <xf numFmtId="0" fontId="3" fillId="0" borderId="1237" xfId="0" applyFont="1" applyBorder="1" applyAlignment="1">
      <alignment horizontal="left" wrapText="1"/>
    </xf>
    <xf numFmtId="1" fontId="3" fillId="0" borderId="1639" xfId="0" applyNumberFormat="1" applyFont="1" applyBorder="1"/>
    <xf numFmtId="1" fontId="3" fillId="11" borderId="1638" xfId="0" applyNumberFormat="1" applyFont="1" applyFill="1" applyBorder="1" applyAlignment="1">
      <alignment horizontal="center" vertical="center" wrapText="1"/>
    </xf>
    <xf numFmtId="1" fontId="3" fillId="11" borderId="1633" xfId="0" applyNumberFormat="1" applyFont="1" applyFill="1" applyBorder="1" applyAlignment="1">
      <alignment horizontal="center" vertical="center" wrapText="1"/>
    </xf>
    <xf numFmtId="1" fontId="3" fillId="11" borderId="1634" xfId="0" applyNumberFormat="1" applyFont="1" applyFill="1" applyBorder="1" applyAlignment="1">
      <alignment horizontal="center" vertical="center" wrapText="1"/>
    </xf>
    <xf numFmtId="1" fontId="3" fillId="11" borderId="1647" xfId="0" applyNumberFormat="1" applyFont="1" applyFill="1" applyBorder="1" applyAlignment="1">
      <alignment horizontal="center" vertical="center" wrapText="1"/>
    </xf>
    <xf numFmtId="1" fontId="3" fillId="11" borderId="1639" xfId="0" applyNumberFormat="1" applyFont="1" applyFill="1" applyBorder="1" applyAlignment="1">
      <alignment horizontal="center" vertical="center" wrapText="1"/>
    </xf>
    <xf numFmtId="1" fontId="3" fillId="11" borderId="1640" xfId="0" applyNumberFormat="1" applyFont="1" applyFill="1" applyBorder="1" applyAlignment="1">
      <alignment horizontal="center" vertical="center" wrapText="1"/>
    </xf>
    <xf numFmtId="1" fontId="3" fillId="11" borderId="1648" xfId="0" applyNumberFormat="1" applyFont="1" applyFill="1" applyBorder="1" applyAlignment="1">
      <alignment horizontal="center" vertical="center" wrapText="1"/>
    </xf>
    <xf numFmtId="1" fontId="3" fillId="11" borderId="1237" xfId="0" applyNumberFormat="1" applyFont="1" applyFill="1" applyBorder="1" applyAlignment="1">
      <alignment horizontal="center" vertical="center" wrapText="1"/>
    </xf>
    <xf numFmtId="1" fontId="3" fillId="11" borderId="1641" xfId="0" applyNumberFormat="1" applyFont="1" applyFill="1" applyBorder="1" applyAlignment="1">
      <alignment horizontal="center" vertical="center" wrapText="1"/>
    </xf>
    <xf numFmtId="1" fontId="3" fillId="4" borderId="1622" xfId="0" applyNumberFormat="1" applyFont="1" applyFill="1" applyBorder="1" applyProtection="1">
      <protection locked="0"/>
    </xf>
    <xf numFmtId="1" fontId="5" fillId="0" borderId="1237" xfId="0" applyNumberFormat="1" applyFont="1" applyBorder="1" applyAlignment="1">
      <alignment horizontal="left"/>
    </xf>
    <xf numFmtId="1" fontId="3" fillId="0" borderId="1635" xfId="0" applyNumberFormat="1" applyFont="1" applyBorder="1" applyAlignment="1">
      <alignment horizontal="center" vertical="center"/>
    </xf>
    <xf numFmtId="1" fontId="3" fillId="0" borderId="1644" xfId="0" applyNumberFormat="1" applyFont="1" applyBorder="1" applyAlignment="1">
      <alignment horizontal="center" vertical="center" wrapText="1"/>
    </xf>
    <xf numFmtId="1" fontId="3" fillId="0" borderId="1649" xfId="0" applyNumberFormat="1" applyFont="1" applyBorder="1" applyAlignment="1">
      <alignment horizontal="center" vertical="center" wrapText="1"/>
    </xf>
    <xf numFmtId="1" fontId="3" fillId="0" borderId="1622" xfId="0" applyNumberFormat="1" applyFont="1" applyBorder="1" applyAlignment="1">
      <alignment horizontal="right" vertical="center" wrapText="1"/>
    </xf>
    <xf numFmtId="1" fontId="3" fillId="0" borderId="1395" xfId="0" applyNumberFormat="1" applyFont="1" applyBorder="1" applyAlignment="1">
      <alignment vertical="center"/>
    </xf>
    <xf numFmtId="1" fontId="3" fillId="3" borderId="1237" xfId="0" applyNumberFormat="1" applyFont="1" applyFill="1" applyBorder="1" applyAlignment="1">
      <alignment horizontal="right"/>
    </xf>
    <xf numFmtId="1" fontId="3" fillId="4" borderId="1586" xfId="0" applyNumberFormat="1" applyFont="1" applyFill="1" applyBorder="1" applyProtection="1">
      <protection locked="0"/>
    </xf>
    <xf numFmtId="1" fontId="3" fillId="0" borderId="1395" xfId="0" applyNumberFormat="1" applyFont="1" applyBorder="1" applyAlignment="1">
      <alignment vertical="center" wrapText="1"/>
    </xf>
    <xf numFmtId="0" fontId="0" fillId="0" borderId="1237" xfId="0" applyBorder="1"/>
    <xf numFmtId="1" fontId="5" fillId="0" borderId="1636" xfId="0" applyNumberFormat="1" applyFont="1" applyBorder="1" applyAlignment="1">
      <alignment horizontal="left"/>
    </xf>
    <xf numFmtId="0" fontId="15" fillId="0" borderId="1636" xfId="0" applyFont="1" applyBorder="1"/>
    <xf numFmtId="1" fontId="3" fillId="0" borderId="1637" xfId="0" applyNumberFormat="1" applyFont="1" applyBorder="1" applyAlignment="1">
      <alignment horizontal="center" vertical="center"/>
    </xf>
    <xf numFmtId="1" fontId="3" fillId="0" borderId="1652" xfId="0" applyNumberFormat="1" applyFont="1" applyBorder="1" applyAlignment="1">
      <alignment horizontal="center" vertical="center" wrapText="1"/>
    </xf>
    <xf numFmtId="1" fontId="3" fillId="0" borderId="1638" xfId="0" applyNumberFormat="1" applyFont="1" applyBorder="1" applyAlignment="1">
      <alignment horizontal="center" vertical="center"/>
    </xf>
    <xf numFmtId="1" fontId="3" fillId="0" borderId="1648" xfId="0" applyNumberFormat="1" applyFont="1" applyBorder="1" applyAlignment="1">
      <alignment horizontal="center" vertical="center" wrapText="1"/>
    </xf>
    <xf numFmtId="1" fontId="3" fillId="0" borderId="1639" xfId="0" applyNumberFormat="1" applyFont="1" applyBorder="1" applyAlignment="1">
      <alignment horizontal="center" vertical="center"/>
    </xf>
    <xf numFmtId="1" fontId="3" fillId="0" borderId="1645" xfId="0" applyNumberFormat="1" applyFont="1" applyBorder="1" applyAlignment="1">
      <alignment horizontal="center" vertical="center"/>
    </xf>
    <xf numFmtId="1" fontId="3" fillId="0" borderId="1639" xfId="0" applyNumberFormat="1" applyFont="1" applyBorder="1" applyAlignment="1">
      <alignment horizontal="right"/>
    </xf>
    <xf numFmtId="1" fontId="3" fillId="0" borderId="1648" xfId="0" applyNumberFormat="1" applyFont="1" applyBorder="1" applyAlignment="1">
      <alignment horizontal="right"/>
    </xf>
    <xf numFmtId="1" fontId="3" fillId="0" borderId="1639" xfId="0" applyNumberFormat="1" applyFont="1" applyBorder="1" applyAlignment="1">
      <alignment horizontal="right" vertical="center"/>
    </xf>
    <xf numFmtId="1" fontId="3" fillId="0" borderId="1643" xfId="0" applyNumberFormat="1" applyFont="1" applyBorder="1" applyAlignment="1">
      <alignment horizontal="right" vertical="center"/>
    </xf>
    <xf numFmtId="1" fontId="3" fillId="0" borderId="1638" xfId="0" applyNumberFormat="1" applyFont="1" applyBorder="1" applyAlignment="1">
      <alignment horizontal="right" vertical="center"/>
    </xf>
    <xf numFmtId="1" fontId="3" fillId="0" borderId="1653" xfId="0" applyNumberFormat="1" applyFont="1" applyBorder="1" applyAlignment="1">
      <alignment horizontal="right" wrapText="1"/>
    </xf>
    <xf numFmtId="1" fontId="3" fillId="3" borderId="1652" xfId="0" applyNumberFormat="1" applyFont="1" applyFill="1" applyBorder="1" applyAlignment="1">
      <alignment horizontal="right"/>
    </xf>
    <xf numFmtId="1" fontId="6" fillId="0" borderId="1654" xfId="0" applyNumberFormat="1" applyFont="1" applyBorder="1"/>
    <xf numFmtId="1" fontId="3" fillId="0" borderId="1656" xfId="0" applyNumberFormat="1" applyFont="1" applyBorder="1" applyAlignment="1">
      <alignment horizontal="center" vertical="center" wrapText="1"/>
    </xf>
    <xf numFmtId="1" fontId="3" fillId="0" borderId="1652" xfId="0" applyNumberFormat="1" applyFont="1" applyBorder="1" applyAlignment="1">
      <alignment horizontal="left"/>
    </xf>
    <xf numFmtId="1" fontId="3" fillId="0" borderId="1653" xfId="0" applyNumberFormat="1" applyFont="1" applyBorder="1" applyAlignment="1">
      <alignment horizontal="right"/>
    </xf>
    <xf numFmtId="1" fontId="3" fillId="4" borderId="1652" xfId="0" applyNumberFormat="1" applyFont="1" applyFill="1" applyBorder="1" applyProtection="1">
      <protection locked="0"/>
    </xf>
    <xf numFmtId="1" fontId="3" fillId="4" borderId="1657" xfId="0" applyNumberFormat="1" applyFont="1" applyFill="1" applyBorder="1" applyProtection="1">
      <protection locked="0"/>
    </xf>
    <xf numFmtId="1" fontId="3" fillId="4" borderId="1652" xfId="0" applyNumberFormat="1" applyFont="1" applyFill="1" applyBorder="1" applyAlignment="1" applyProtection="1">
      <alignment wrapText="1"/>
      <protection locked="0"/>
    </xf>
    <xf numFmtId="0" fontId="3" fillId="0" borderId="1638" xfId="0" applyFont="1" applyBorder="1" applyAlignment="1">
      <alignment horizontal="center" wrapText="1"/>
    </xf>
    <xf numFmtId="0" fontId="3" fillId="0" borderId="1637" xfId="0" applyFont="1" applyBorder="1" applyAlignment="1">
      <alignment horizontal="center" wrapText="1"/>
    </xf>
    <xf numFmtId="0" fontId="3" fillId="0" borderId="1656" xfId="0" applyFont="1" applyBorder="1" applyAlignment="1">
      <alignment horizontal="center" wrapText="1"/>
    </xf>
    <xf numFmtId="0" fontId="7" fillId="0" borderId="1653" xfId="0" applyFont="1" applyBorder="1"/>
    <xf numFmtId="0" fontId="3" fillId="0" borderId="1652" xfId="0" applyFont="1" applyBorder="1"/>
    <xf numFmtId="1" fontId="5" fillId="0" borderId="1651" xfId="0" applyNumberFormat="1" applyFont="1" applyBorder="1"/>
    <xf numFmtId="1" fontId="6" fillId="0" borderId="1651" xfId="0" applyNumberFormat="1" applyFont="1" applyBorder="1"/>
    <xf numFmtId="1" fontId="6" fillId="0" borderId="1659" xfId="0" applyNumberFormat="1" applyFont="1" applyBorder="1"/>
    <xf numFmtId="1" fontId="6" fillId="0" borderId="1660" xfId="0" applyNumberFormat="1" applyFont="1" applyBorder="1"/>
    <xf numFmtId="1" fontId="6" fillId="0" borderId="1661" xfId="0" applyNumberFormat="1" applyFont="1" applyBorder="1"/>
    <xf numFmtId="1" fontId="1" fillId="0" borderId="1655" xfId="0" applyNumberFormat="1" applyFont="1" applyBorder="1" applyAlignment="1">
      <alignment horizontal="left" vertical="center"/>
    </xf>
    <xf numFmtId="1" fontId="3" fillId="0" borderId="1656" xfId="0" applyNumberFormat="1" applyFont="1" applyBorder="1" applyAlignment="1">
      <alignment horizontal="right"/>
    </xf>
    <xf numFmtId="1" fontId="3" fillId="0" borderId="1638" xfId="0" applyNumberFormat="1" applyFont="1" applyBorder="1" applyAlignment="1">
      <alignment horizontal="right"/>
    </xf>
    <xf numFmtId="1" fontId="3" fillId="0" borderId="1668" xfId="0" applyNumberFormat="1" applyFont="1" applyBorder="1"/>
    <xf numFmtId="1" fontId="3" fillId="0" borderId="1638" xfId="0" applyNumberFormat="1" applyFont="1" applyBorder="1"/>
    <xf numFmtId="1" fontId="3" fillId="0" borderId="1669" xfId="0" applyNumberFormat="1" applyFont="1" applyBorder="1"/>
    <xf numFmtId="1" fontId="3" fillId="0" borderId="1642" xfId="0" applyNumberFormat="1" applyFont="1" applyBorder="1"/>
    <xf numFmtId="1" fontId="3" fillId="10" borderId="1670" xfId="1" applyNumberFormat="1" applyFont="1" applyBorder="1" applyAlignment="1" applyProtection="1">
      <alignment horizontal="right"/>
      <protection locked="0"/>
    </xf>
    <xf numFmtId="1" fontId="3" fillId="10" borderId="1671" xfId="1" applyNumberFormat="1" applyFont="1" applyBorder="1" applyAlignment="1" applyProtection="1">
      <alignment horizontal="right"/>
      <protection locked="0"/>
    </xf>
    <xf numFmtId="1" fontId="3" fillId="10" borderId="1672" xfId="1" applyNumberFormat="1" applyFont="1" applyBorder="1" applyAlignment="1" applyProtection="1">
      <alignment horizontal="right"/>
      <protection locked="0"/>
    </xf>
    <xf numFmtId="1" fontId="3" fillId="10" borderId="1673" xfId="1" applyNumberFormat="1" applyFont="1" applyBorder="1" applyAlignment="1" applyProtection="1">
      <alignment horizontal="right"/>
      <protection locked="0"/>
    </xf>
    <xf numFmtId="1" fontId="1" fillId="0" borderId="1668" xfId="0" applyNumberFormat="1" applyFont="1" applyBorder="1" applyAlignment="1">
      <alignment horizontal="left" vertical="center" wrapText="1"/>
    </xf>
    <xf numFmtId="1" fontId="3" fillId="0" borderId="1656" xfId="0" applyNumberFormat="1" applyFont="1" applyBorder="1" applyAlignment="1">
      <alignment horizontal="right" wrapText="1"/>
    </xf>
    <xf numFmtId="1" fontId="3" fillId="0" borderId="1648" xfId="0" applyNumberFormat="1" applyFont="1" applyBorder="1" applyAlignment="1">
      <alignment horizontal="right" wrapText="1"/>
    </xf>
    <xf numFmtId="1" fontId="3" fillId="0" borderId="1570" xfId="0" applyNumberFormat="1" applyFont="1" applyBorder="1"/>
    <xf numFmtId="1" fontId="3" fillId="0" borderId="1571" xfId="0" applyNumberFormat="1" applyFont="1" applyBorder="1"/>
    <xf numFmtId="1" fontId="3" fillId="10" borderId="1674" xfId="1" applyNumberFormat="1" applyFont="1" applyBorder="1" applyAlignment="1" applyProtection="1">
      <alignment horizontal="right"/>
      <protection locked="0"/>
    </xf>
    <xf numFmtId="1" fontId="3" fillId="10" borderId="1675" xfId="1" applyNumberFormat="1" applyFont="1" applyBorder="1" applyAlignment="1" applyProtection="1">
      <alignment horizontal="right"/>
      <protection locked="0"/>
    </xf>
    <xf numFmtId="1" fontId="5" fillId="0" borderId="1676" xfId="0" applyNumberFormat="1" applyFont="1" applyBorder="1"/>
    <xf numFmtId="1" fontId="3" fillId="0" borderId="1677" xfId="0" applyNumberFormat="1" applyFont="1" applyBorder="1" applyAlignment="1">
      <alignment horizontal="center" wrapText="1"/>
    </xf>
    <xf numFmtId="1" fontId="3" fillId="0" borderId="1678" xfId="0" applyNumberFormat="1" applyFont="1" applyBorder="1"/>
    <xf numFmtId="1" fontId="3" fillId="0" borderId="1679" xfId="0" applyNumberFormat="1" applyFont="1" applyBorder="1"/>
    <xf numFmtId="1" fontId="3" fillId="0" borderId="1680" xfId="0" applyNumberFormat="1" applyFont="1" applyBorder="1"/>
    <xf numFmtId="1" fontId="3" fillId="0" borderId="1685" xfId="0" applyNumberFormat="1" applyFont="1" applyBorder="1" applyAlignment="1">
      <alignment horizontal="center" vertical="center" wrapText="1"/>
    </xf>
    <xf numFmtId="1" fontId="3" fillId="0" borderId="1688" xfId="0" applyNumberFormat="1" applyFont="1" applyBorder="1" applyAlignment="1">
      <alignment horizontal="center" vertical="center" wrapText="1"/>
    </xf>
    <xf numFmtId="1" fontId="3" fillId="0" borderId="1689" xfId="0" applyNumberFormat="1" applyFont="1" applyBorder="1" applyAlignment="1">
      <alignment horizontal="center" vertical="center" wrapText="1"/>
    </xf>
    <xf numFmtId="1" fontId="3" fillId="0" borderId="1690" xfId="0" applyNumberFormat="1" applyFont="1" applyBorder="1" applyAlignment="1">
      <alignment horizontal="center" vertical="center" wrapText="1"/>
    </xf>
    <xf numFmtId="1" fontId="3" fillId="0" borderId="1691" xfId="0" applyNumberFormat="1" applyFont="1" applyBorder="1" applyAlignment="1">
      <alignment horizontal="center" vertical="center" wrapText="1"/>
    </xf>
    <xf numFmtId="1" fontId="3" fillId="0" borderId="1692" xfId="0" applyNumberFormat="1" applyFont="1" applyBorder="1" applyAlignment="1">
      <alignment horizontal="center" vertical="center" wrapText="1"/>
    </xf>
    <xf numFmtId="1" fontId="3" fillId="0" borderId="1653" xfId="0" applyNumberFormat="1" applyFont="1" applyBorder="1" applyAlignment="1">
      <alignment vertical="center" wrapText="1"/>
    </xf>
    <xf numFmtId="1" fontId="3" fillId="0" borderId="1688" xfId="0" applyNumberFormat="1" applyFont="1" applyBorder="1" applyAlignment="1">
      <alignment vertical="center"/>
    </xf>
    <xf numFmtId="1" fontId="3" fillId="10" borderId="1688" xfId="1" applyNumberFormat="1" applyFont="1" applyBorder="1" applyAlignment="1" applyProtection="1">
      <alignment horizontal="right"/>
      <protection locked="0"/>
    </xf>
    <xf numFmtId="1" fontId="3" fillId="10" borderId="1653" xfId="1" applyNumberFormat="1" applyFont="1" applyBorder="1" applyAlignment="1" applyProtection="1">
      <alignment horizontal="right"/>
      <protection locked="0"/>
    </xf>
    <xf numFmtId="1" fontId="3" fillId="0" borderId="1677" xfId="0" applyNumberFormat="1" applyFont="1" applyBorder="1" applyAlignment="1">
      <alignment horizontal="center" vertical="center" wrapText="1"/>
    </xf>
    <xf numFmtId="1" fontId="3" fillId="0" borderId="1689" xfId="0" applyNumberFormat="1" applyFont="1" applyBorder="1" applyAlignment="1">
      <alignment vertical="center" wrapText="1"/>
    </xf>
    <xf numFmtId="1" fontId="3" fillId="11" borderId="1689" xfId="1" applyNumberFormat="1" applyFont="1" applyFill="1" applyBorder="1" applyAlignment="1" applyProtection="1">
      <alignment horizontal="right"/>
    </xf>
    <xf numFmtId="1" fontId="3" fillId="11" borderId="1571" xfId="1" applyNumberFormat="1" applyFont="1" applyFill="1" applyBorder="1" applyAlignment="1" applyProtection="1">
      <alignment horizontal="right"/>
    </xf>
    <xf numFmtId="1" fontId="3" fillId="0" borderId="1694" xfId="0" applyNumberFormat="1" applyFont="1" applyBorder="1" applyProtection="1">
      <protection hidden="1"/>
    </xf>
    <xf numFmtId="1" fontId="3" fillId="0" borderId="1695" xfId="0" applyNumberFormat="1" applyFont="1" applyBorder="1" applyProtection="1">
      <protection hidden="1"/>
    </xf>
    <xf numFmtId="1" fontId="3" fillId="0" borderId="1696" xfId="0" applyNumberFormat="1" applyFont="1" applyBorder="1" applyProtection="1">
      <protection hidden="1"/>
    </xf>
    <xf numFmtId="1" fontId="3" fillId="0" borderId="1697" xfId="0" applyNumberFormat="1" applyFont="1" applyBorder="1" applyProtection="1">
      <protection hidden="1"/>
    </xf>
    <xf numFmtId="1" fontId="3" fillId="0" borderId="1700" xfId="0" applyNumberFormat="1" applyFont="1" applyBorder="1" applyAlignment="1">
      <alignment horizontal="center" vertical="center" wrapText="1"/>
    </xf>
    <xf numFmtId="1" fontId="3" fillId="0" borderId="1698" xfId="0" applyNumberFormat="1" applyFont="1" applyBorder="1" applyAlignment="1">
      <alignment horizontal="center" vertical="center" wrapText="1"/>
    </xf>
    <xf numFmtId="1" fontId="3" fillId="0" borderId="1677" xfId="0" applyNumberFormat="1" applyFont="1" applyBorder="1" applyAlignment="1">
      <alignment horizontal="left"/>
    </xf>
    <xf numFmtId="1" fontId="3" fillId="0" borderId="1699" xfId="0" applyNumberFormat="1" applyFont="1" applyBorder="1" applyAlignment="1" applyProtection="1">
      <alignment horizontal="left" vertical="center"/>
      <protection hidden="1"/>
    </xf>
    <xf numFmtId="1" fontId="3" fillId="0" borderId="1689" xfId="0" applyNumberFormat="1" applyFont="1" applyBorder="1" applyAlignment="1">
      <alignment horizontal="right"/>
    </xf>
    <xf numFmtId="1" fontId="3" fillId="0" borderId="1691" xfId="0" applyNumberFormat="1" applyFont="1" applyBorder="1" applyAlignment="1">
      <alignment horizontal="right"/>
    </xf>
    <xf numFmtId="1" fontId="3" fillId="0" borderId="1685" xfId="0" applyNumberFormat="1" applyFont="1" applyBorder="1" applyAlignment="1">
      <alignment horizontal="right"/>
    </xf>
    <xf numFmtId="1" fontId="3" fillId="4" borderId="1700" xfId="0" applyNumberFormat="1" applyFont="1" applyFill="1" applyBorder="1" applyAlignment="1" applyProtection="1">
      <alignment horizontal="right"/>
      <protection locked="0"/>
    </xf>
    <xf numFmtId="1" fontId="3" fillId="4" borderId="1701" xfId="0" applyNumberFormat="1" applyFont="1" applyFill="1" applyBorder="1" applyAlignment="1" applyProtection="1">
      <alignment horizontal="right"/>
      <protection locked="0"/>
    </xf>
    <xf numFmtId="1" fontId="3" fillId="0" borderId="1677" xfId="0" applyNumberFormat="1" applyFont="1" applyBorder="1" applyAlignment="1">
      <alignment horizontal="left" vertical="center"/>
    </xf>
    <xf numFmtId="1" fontId="3" fillId="0" borderId="1677" xfId="0" applyNumberFormat="1" applyFont="1" applyBorder="1" applyAlignment="1" applyProtection="1">
      <alignment horizontal="left" vertical="center"/>
      <protection hidden="1"/>
    </xf>
    <xf numFmtId="1" fontId="3" fillId="4" borderId="1689" xfId="0" applyNumberFormat="1" applyFont="1" applyFill="1" applyBorder="1" applyAlignment="1" applyProtection="1">
      <alignment horizontal="right"/>
      <protection locked="0"/>
    </xf>
    <xf numFmtId="1" fontId="3" fillId="4" borderId="1685" xfId="0" applyNumberFormat="1" applyFont="1" applyFill="1" applyBorder="1" applyAlignment="1" applyProtection="1">
      <alignment horizontal="right"/>
      <protection locked="0"/>
    </xf>
    <xf numFmtId="1" fontId="3" fillId="4" borderId="1691" xfId="0" applyNumberFormat="1" applyFont="1" applyFill="1" applyBorder="1" applyAlignment="1" applyProtection="1">
      <alignment horizontal="right"/>
      <protection locked="0"/>
    </xf>
    <xf numFmtId="1" fontId="3" fillId="4" borderId="1690" xfId="0" applyNumberFormat="1" applyFont="1" applyFill="1" applyBorder="1" applyAlignment="1" applyProtection="1">
      <alignment horizontal="right"/>
      <protection locked="0"/>
    </xf>
    <xf numFmtId="1" fontId="3" fillId="4" borderId="1702" xfId="0" applyNumberFormat="1" applyFont="1" applyFill="1" applyBorder="1" applyAlignment="1" applyProtection="1">
      <alignment horizontal="right"/>
      <protection locked="0"/>
    </xf>
    <xf numFmtId="1" fontId="3" fillId="4" borderId="1703" xfId="0" applyNumberFormat="1" applyFont="1" applyFill="1" applyBorder="1" applyAlignment="1" applyProtection="1">
      <alignment horizontal="right"/>
      <protection locked="0"/>
    </xf>
    <xf numFmtId="1" fontId="3" fillId="4" borderId="1704" xfId="0" applyNumberFormat="1" applyFont="1" applyFill="1" applyBorder="1" applyAlignment="1" applyProtection="1">
      <alignment horizontal="right"/>
      <protection locked="0"/>
    </xf>
    <xf numFmtId="1" fontId="3" fillId="4" borderId="1700" xfId="0" applyNumberFormat="1" applyFont="1" applyFill="1" applyBorder="1" applyProtection="1">
      <protection locked="0"/>
    </xf>
    <xf numFmtId="1" fontId="1" fillId="0" borderId="1683" xfId="0" applyNumberFormat="1" applyFont="1" applyBorder="1" applyAlignment="1">
      <alignment vertical="center"/>
    </xf>
    <xf numFmtId="1" fontId="1" fillId="0" borderId="1570" xfId="0" applyNumberFormat="1" applyFont="1" applyBorder="1" applyAlignment="1">
      <alignment vertical="center"/>
    </xf>
    <xf numFmtId="1" fontId="1" fillId="0" borderId="1685" xfId="0" applyNumberFormat="1" applyFont="1" applyBorder="1" applyAlignment="1">
      <alignment vertical="center"/>
    </xf>
    <xf numFmtId="1" fontId="3" fillId="11" borderId="1697" xfId="0" applyNumberFormat="1" applyFont="1" applyFill="1" applyBorder="1"/>
    <xf numFmtId="1" fontId="3" fillId="0" borderId="1689" xfId="3" applyNumberFormat="1" applyFont="1" applyBorder="1" applyAlignment="1">
      <alignment horizontal="center" vertical="center" wrapText="1"/>
    </xf>
    <xf numFmtId="1" fontId="3" fillId="0" borderId="1423" xfId="3" applyNumberFormat="1" applyFont="1" applyBorder="1" applyAlignment="1">
      <alignment horizontal="center" vertical="center" wrapText="1"/>
    </xf>
    <xf numFmtId="1" fontId="3" fillId="0" borderId="1689" xfId="3" applyNumberFormat="1" applyFont="1" applyFill="1" applyBorder="1" applyAlignment="1">
      <alignment horizontal="center" vertical="center" wrapText="1"/>
    </xf>
    <xf numFmtId="1" fontId="3" fillId="0" borderId="1423" xfId="3" applyNumberFormat="1" applyFont="1" applyFill="1" applyBorder="1" applyAlignment="1">
      <alignment horizontal="center" vertical="center" wrapText="1"/>
    </xf>
    <xf numFmtId="1" fontId="3" fillId="0" borderId="1702" xfId="3" applyNumberFormat="1" applyFont="1" applyFill="1" applyBorder="1" applyAlignment="1">
      <alignment horizontal="center" vertical="center" wrapText="1"/>
    </xf>
    <xf numFmtId="1" fontId="3" fillId="0" borderId="1703" xfId="3" applyNumberFormat="1" applyFont="1" applyFill="1" applyBorder="1" applyAlignment="1">
      <alignment horizontal="center" vertical="center" wrapText="1"/>
    </xf>
    <xf numFmtId="1" fontId="3" fillId="0" borderId="1698" xfId="3" applyNumberFormat="1" applyFont="1" applyFill="1" applyBorder="1" applyAlignment="1">
      <alignment horizontal="center" vertical="center" wrapText="1"/>
    </xf>
    <xf numFmtId="1" fontId="3" fillId="0" borderId="1701" xfId="3" applyNumberFormat="1" applyFont="1" applyBorder="1" applyAlignment="1">
      <alignment horizontal="center" vertical="center" wrapText="1"/>
    </xf>
    <xf numFmtId="1" fontId="3" fillId="0" borderId="1690" xfId="3" applyNumberFormat="1" applyFont="1" applyBorder="1" applyAlignment="1">
      <alignment horizontal="center" vertical="center" wrapText="1"/>
    </xf>
    <xf numFmtId="1" fontId="3" fillId="0" borderId="1683" xfId="2" applyNumberFormat="1" applyFont="1" applyBorder="1" applyAlignment="1">
      <alignment horizontal="center" vertical="center" wrapText="1"/>
    </xf>
    <xf numFmtId="1" fontId="3" fillId="0" borderId="1689" xfId="4" applyNumberFormat="1" applyFont="1" applyBorder="1" applyAlignment="1">
      <alignment horizontal="right"/>
    </xf>
    <xf numFmtId="1" fontId="3" fillId="0" borderId="1423" xfId="4" applyNumberFormat="1" applyFont="1" applyBorder="1" applyAlignment="1">
      <alignment horizontal="right"/>
    </xf>
    <xf numFmtId="1" fontId="3" fillId="0" borderId="1702" xfId="4" applyNumberFormat="1" applyFont="1" applyBorder="1" applyAlignment="1">
      <alignment horizontal="right"/>
    </xf>
    <xf numFmtId="1" fontId="3" fillId="0" borderId="1703" xfId="4" applyNumberFormat="1" applyFont="1" applyBorder="1" applyAlignment="1">
      <alignment horizontal="right"/>
    </xf>
    <xf numFmtId="1" fontId="3" fillId="0" borderId="1698" xfId="4" applyNumberFormat="1" applyFont="1" applyBorder="1" applyAlignment="1">
      <alignment horizontal="right"/>
    </xf>
    <xf numFmtId="1" fontId="3" fillId="0" borderId="1691" xfId="4" applyNumberFormat="1" applyFont="1" applyBorder="1" applyAlignment="1">
      <alignment horizontal="right"/>
    </xf>
    <xf numFmtId="1" fontId="3" fillId="0" borderId="1690" xfId="4" applyNumberFormat="1" applyFont="1" applyBorder="1" applyAlignment="1">
      <alignment horizontal="right"/>
    </xf>
    <xf numFmtId="1" fontId="3" fillId="11" borderId="1710" xfId="0" applyNumberFormat="1" applyFont="1" applyFill="1" applyBorder="1"/>
    <xf numFmtId="1" fontId="7" fillId="0" borderId="1689" xfId="3" applyNumberFormat="1" applyFont="1" applyFill="1" applyBorder="1" applyAlignment="1">
      <alignment horizontal="center" vertical="center" wrapText="1"/>
    </xf>
    <xf numFmtId="1" fontId="7" fillId="0" borderId="1690" xfId="3" applyNumberFormat="1" applyFont="1" applyFill="1" applyBorder="1" applyAlignment="1">
      <alignment horizontal="center" vertical="center" wrapText="1"/>
    </xf>
    <xf numFmtId="1" fontId="5" fillId="0" borderId="1699" xfId="0" applyNumberFormat="1" applyFont="1" applyBorder="1"/>
    <xf numFmtId="1" fontId="11" fillId="3" borderId="1699" xfId="0" applyNumberFormat="1" applyFont="1" applyFill="1" applyBorder="1" applyAlignment="1">
      <alignment vertical="center" wrapText="1"/>
    </xf>
    <xf numFmtId="1" fontId="4" fillId="0" borderId="1711" xfId="0" applyNumberFormat="1" applyFont="1" applyBorder="1"/>
    <xf numFmtId="1" fontId="4" fillId="0" borderId="1712" xfId="0" applyNumberFormat="1" applyFont="1" applyBorder="1"/>
    <xf numFmtId="1" fontId="3" fillId="0" borderId="1689" xfId="0" applyNumberFormat="1" applyFont="1" applyBorder="1" applyAlignment="1">
      <alignment horizontal="center" vertical="center"/>
    </xf>
    <xf numFmtId="1" fontId="3" fillId="0" borderId="1704" xfId="0" applyNumberFormat="1" applyFont="1" applyBorder="1" applyAlignment="1">
      <alignment horizontal="center" vertical="center"/>
    </xf>
    <xf numFmtId="1" fontId="3" fillId="0" borderId="1704" xfId="0" applyNumberFormat="1" applyFont="1" applyBorder="1" applyAlignment="1">
      <alignment horizontal="center" vertical="center" wrapText="1"/>
    </xf>
    <xf numFmtId="1" fontId="4" fillId="0" borderId="1699" xfId="0" applyNumberFormat="1" applyFont="1" applyBorder="1"/>
    <xf numFmtId="1" fontId="3" fillId="0" borderId="1418" xfId="0" applyNumberFormat="1" applyFont="1" applyBorder="1" applyAlignment="1">
      <alignment horizontal="center" vertical="center" wrapText="1"/>
    </xf>
    <xf numFmtId="1" fontId="3" fillId="4" borderId="1714" xfId="0" applyNumberFormat="1" applyFont="1" applyFill="1" applyBorder="1" applyAlignment="1" applyProtection="1">
      <alignment wrapText="1"/>
      <protection locked="0"/>
    </xf>
    <xf numFmtId="1" fontId="3" fillId="4" borderId="1715" xfId="0" applyNumberFormat="1" applyFont="1" applyFill="1" applyBorder="1" applyAlignment="1" applyProtection="1">
      <alignment wrapText="1"/>
      <protection locked="0"/>
    </xf>
    <xf numFmtId="1" fontId="3" fillId="0" borderId="1700" xfId="0" applyNumberFormat="1" applyFont="1" applyBorder="1"/>
    <xf numFmtId="1" fontId="3" fillId="0" borderId="338" xfId="0" applyNumberFormat="1" applyFont="1" applyBorder="1" applyAlignment="1">
      <alignment horizontal="center" vertical="center" wrapText="1"/>
    </xf>
    <xf numFmtId="1" fontId="3" fillId="0" borderId="368" xfId="0" applyNumberFormat="1" applyFont="1" applyBorder="1" applyAlignment="1">
      <alignment horizontal="left" wrapText="1"/>
    </xf>
    <xf numFmtId="1" fontId="3" fillId="0" borderId="1716" xfId="0" applyNumberFormat="1" applyFont="1" applyBorder="1"/>
    <xf numFmtId="1" fontId="3" fillId="2" borderId="1717" xfId="5" applyNumberFormat="1" applyFont="1" applyBorder="1" applyProtection="1">
      <protection locked="0"/>
    </xf>
    <xf numFmtId="1" fontId="3" fillId="2" borderId="1718" xfId="5" applyNumberFormat="1" applyFont="1" applyBorder="1" applyProtection="1">
      <protection locked="0"/>
    </xf>
    <xf numFmtId="1" fontId="3" fillId="2" borderId="1719" xfId="5" applyNumberFormat="1" applyFont="1" applyBorder="1" applyProtection="1">
      <protection locked="0"/>
    </xf>
    <xf numFmtId="1" fontId="3" fillId="2" borderId="1720" xfId="5" applyNumberFormat="1" applyFont="1" applyBorder="1" applyProtection="1">
      <protection locked="0"/>
    </xf>
    <xf numFmtId="1" fontId="3" fillId="2" borderId="1721" xfId="5" applyNumberFormat="1" applyFont="1" applyBorder="1" applyProtection="1">
      <protection locked="0"/>
    </xf>
    <xf numFmtId="1" fontId="3" fillId="2" borderId="1722" xfId="5" applyNumberFormat="1" applyFont="1" applyBorder="1" applyProtection="1">
      <protection locked="0"/>
    </xf>
    <xf numFmtId="1" fontId="3" fillId="2" borderId="1723" xfId="5" applyNumberFormat="1" applyFont="1" applyBorder="1" applyProtection="1">
      <protection locked="0"/>
    </xf>
    <xf numFmtId="1" fontId="3" fillId="2" borderId="1724" xfId="5" applyNumberFormat="1" applyFont="1" applyBorder="1" applyProtection="1">
      <protection locked="0"/>
    </xf>
    <xf numFmtId="1" fontId="3" fillId="2" borderId="1725" xfId="5" applyNumberFormat="1" applyFont="1" applyBorder="1" applyProtection="1">
      <protection locked="0"/>
    </xf>
    <xf numFmtId="1" fontId="3" fillId="2" borderId="1726" xfId="5" applyNumberFormat="1" applyFont="1" applyBorder="1" applyProtection="1">
      <protection locked="0"/>
    </xf>
    <xf numFmtId="1" fontId="3" fillId="2" borderId="1727" xfId="5" applyNumberFormat="1" applyFont="1" applyBorder="1" applyProtection="1">
      <protection locked="0"/>
    </xf>
    <xf numFmtId="1" fontId="3" fillId="2" borderId="1728" xfId="5" applyNumberFormat="1" applyFont="1" applyBorder="1" applyProtection="1">
      <protection locked="0"/>
    </xf>
    <xf numFmtId="1" fontId="3" fillId="2" borderId="1729" xfId="5" applyNumberFormat="1" applyFont="1" applyBorder="1" applyProtection="1">
      <protection locked="0"/>
    </xf>
    <xf numFmtId="1" fontId="3" fillId="2" borderId="1730" xfId="5" applyNumberFormat="1" applyFont="1" applyBorder="1" applyProtection="1">
      <protection locked="0"/>
    </xf>
    <xf numFmtId="1" fontId="3" fillId="2" borderId="1731" xfId="5" applyNumberFormat="1" applyFont="1" applyBorder="1" applyProtection="1">
      <protection locked="0"/>
    </xf>
    <xf numFmtId="1" fontId="3" fillId="0" borderId="1733" xfId="0" applyNumberFormat="1" applyFont="1" applyBorder="1" applyAlignment="1">
      <alignment horizontal="left" wrapText="1"/>
    </xf>
    <xf numFmtId="1" fontId="3" fillId="8" borderId="1716" xfId="4" applyNumberFormat="1" applyFont="1" applyFill="1" applyBorder="1" applyProtection="1"/>
    <xf numFmtId="1" fontId="3" fillId="8" borderId="1714" xfId="4" applyNumberFormat="1" applyFont="1" applyFill="1" applyBorder="1" applyProtection="1"/>
    <xf numFmtId="1" fontId="3" fillId="8" borderId="1734" xfId="4" applyNumberFormat="1" applyFont="1" applyFill="1" applyBorder="1" applyProtection="1"/>
    <xf numFmtId="1" fontId="3" fillId="2" borderId="1735" xfId="5" applyNumberFormat="1" applyFont="1" applyBorder="1" applyProtection="1">
      <protection locked="0"/>
    </xf>
    <xf numFmtId="1" fontId="3" fillId="2" borderId="1736" xfId="5" applyNumberFormat="1" applyFont="1" applyBorder="1" applyProtection="1">
      <protection locked="0"/>
    </xf>
    <xf numFmtId="1" fontId="3" fillId="2" borderId="1737" xfId="5" applyNumberFormat="1" applyFont="1" applyBorder="1" applyProtection="1">
      <protection locked="0"/>
    </xf>
    <xf numFmtId="1" fontId="3" fillId="8" borderId="1699" xfId="4" applyNumberFormat="1" applyFont="1" applyFill="1" applyBorder="1" applyProtection="1"/>
    <xf numFmtId="1" fontId="3" fillId="2" borderId="1738" xfId="5" applyNumberFormat="1" applyFont="1" applyBorder="1" applyProtection="1">
      <protection locked="0"/>
    </xf>
    <xf numFmtId="1" fontId="3" fillId="2" borderId="1739" xfId="5" applyNumberFormat="1" applyFont="1" applyBorder="1" applyProtection="1">
      <protection locked="0"/>
    </xf>
    <xf numFmtId="1" fontId="3" fillId="2" borderId="1740" xfId="5" applyNumberFormat="1" applyFont="1" applyBorder="1" applyProtection="1">
      <protection locked="0"/>
    </xf>
    <xf numFmtId="1" fontId="3" fillId="2" borderId="1741" xfId="5" applyNumberFormat="1" applyFont="1" applyBorder="1" applyProtection="1">
      <protection locked="0"/>
    </xf>
    <xf numFmtId="1" fontId="3" fillId="2" borderId="1742" xfId="5" applyNumberFormat="1" applyFont="1" applyBorder="1" applyProtection="1">
      <protection locked="0"/>
    </xf>
    <xf numFmtId="1" fontId="3" fillId="2" borderId="1743" xfId="5" applyNumberFormat="1" applyFont="1" applyBorder="1" applyProtection="1">
      <protection locked="0"/>
    </xf>
    <xf numFmtId="1" fontId="3" fillId="2" borderId="1744" xfId="5" applyNumberFormat="1" applyFont="1" applyBorder="1" applyProtection="1">
      <protection locked="0"/>
    </xf>
    <xf numFmtId="1" fontId="3" fillId="2" borderId="1745" xfId="5" applyNumberFormat="1" applyFont="1" applyBorder="1" applyProtection="1">
      <protection locked="0"/>
    </xf>
    <xf numFmtId="0" fontId="3" fillId="0" borderId="1750" xfId="0" applyFont="1" applyBorder="1" applyAlignment="1">
      <alignment horizontal="center" vertical="center"/>
    </xf>
    <xf numFmtId="1" fontId="3" fillId="0" borderId="1748" xfId="0" applyNumberFormat="1" applyFont="1" applyBorder="1" applyAlignment="1">
      <alignment horizontal="center" vertical="center" wrapText="1"/>
    </xf>
    <xf numFmtId="1" fontId="3" fillId="0" borderId="1750" xfId="0" applyNumberFormat="1" applyFont="1" applyBorder="1" applyAlignment="1">
      <alignment horizontal="center" vertical="center" wrapText="1"/>
    </xf>
    <xf numFmtId="1" fontId="3" fillId="0" borderId="1752" xfId="0" applyNumberFormat="1" applyFont="1" applyBorder="1" applyAlignment="1">
      <alignment horizontal="center" vertical="center" wrapText="1"/>
    </xf>
    <xf numFmtId="1" fontId="3" fillId="0" borderId="1753" xfId="0" applyNumberFormat="1" applyFont="1" applyBorder="1" applyAlignment="1">
      <alignment horizontal="center" vertical="center" wrapText="1"/>
    </xf>
    <xf numFmtId="1" fontId="3" fillId="0" borderId="1754" xfId="0" applyNumberFormat="1" applyFont="1" applyBorder="1" applyAlignment="1">
      <alignment horizontal="center" vertical="center" wrapText="1"/>
    </xf>
    <xf numFmtId="1" fontId="3" fillId="0" borderId="1733" xfId="0" applyNumberFormat="1" applyFont="1" applyBorder="1"/>
    <xf numFmtId="1" fontId="3" fillId="0" borderId="1755" xfId="0" applyNumberFormat="1" applyFont="1" applyBorder="1"/>
    <xf numFmtId="1" fontId="3" fillId="0" borderId="1715" xfId="0" applyNumberFormat="1" applyFont="1" applyBorder="1"/>
    <xf numFmtId="1" fontId="3" fillId="4" borderId="1716" xfId="0" applyNumberFormat="1" applyFont="1" applyFill="1" applyBorder="1" applyProtection="1">
      <protection locked="0"/>
    </xf>
    <xf numFmtId="1" fontId="3" fillId="4" borderId="1715" xfId="0" applyNumberFormat="1" applyFont="1" applyFill="1" applyBorder="1" applyProtection="1">
      <protection locked="0"/>
    </xf>
    <xf numFmtId="1" fontId="3" fillId="4" borderId="1756" xfId="0" applyNumberFormat="1" applyFont="1" applyFill="1" applyBorder="1" applyProtection="1">
      <protection locked="0"/>
    </xf>
    <xf numFmtId="1" fontId="3" fillId="4" borderId="1755" xfId="0" applyNumberFormat="1" applyFont="1" applyFill="1" applyBorder="1" applyProtection="1">
      <protection locked="0"/>
    </xf>
    <xf numFmtId="0" fontId="3" fillId="0" borderId="1752" xfId="0" applyFont="1" applyBorder="1" applyAlignment="1">
      <alignment horizontal="center" vertical="center"/>
    </xf>
    <xf numFmtId="0" fontId="3" fillId="0" borderId="1758" xfId="0" applyFont="1" applyBorder="1" applyAlignment="1">
      <alignment horizontal="center" vertical="center"/>
    </xf>
    <xf numFmtId="0" fontId="3" fillId="0" borderId="1651" xfId="0" applyFont="1" applyBorder="1" applyAlignment="1">
      <alignment horizontal="left" wrapText="1"/>
    </xf>
    <xf numFmtId="1" fontId="3" fillId="0" borderId="1752" xfId="0" applyNumberFormat="1" applyFont="1" applyBorder="1"/>
    <xf numFmtId="1" fontId="3" fillId="11" borderId="1751" xfId="0" applyNumberFormat="1" applyFont="1" applyFill="1" applyBorder="1" applyAlignment="1">
      <alignment horizontal="center" vertical="center" wrapText="1"/>
    </xf>
    <xf numFmtId="1" fontId="3" fillId="11" borderId="1746" xfId="0" applyNumberFormat="1" applyFont="1" applyFill="1" applyBorder="1" applyAlignment="1">
      <alignment horizontal="center" vertical="center" wrapText="1"/>
    </xf>
    <xf numFmtId="1" fontId="3" fillId="11" borderId="1747" xfId="0" applyNumberFormat="1" applyFont="1" applyFill="1" applyBorder="1" applyAlignment="1">
      <alignment horizontal="center" vertical="center" wrapText="1"/>
    </xf>
    <xf numFmtId="1" fontId="3" fillId="11" borderId="1762" xfId="0" applyNumberFormat="1" applyFont="1" applyFill="1" applyBorder="1" applyAlignment="1">
      <alignment horizontal="center" vertical="center" wrapText="1"/>
    </xf>
    <xf numFmtId="1" fontId="3" fillId="11" borderId="1752" xfId="0" applyNumberFormat="1" applyFont="1" applyFill="1" applyBorder="1" applyAlignment="1">
      <alignment horizontal="center" vertical="center" wrapText="1"/>
    </xf>
    <xf numFmtId="1" fontId="3" fillId="11" borderId="1753" xfId="0" applyNumberFormat="1" applyFont="1" applyFill="1" applyBorder="1" applyAlignment="1">
      <alignment horizontal="center" vertical="center" wrapText="1"/>
    </xf>
    <xf numFmtId="1" fontId="3" fillId="11" borderId="1763" xfId="0" applyNumberFormat="1" applyFont="1" applyFill="1" applyBorder="1" applyAlignment="1">
      <alignment horizontal="center" vertical="center" wrapText="1"/>
    </xf>
    <xf numFmtId="1" fontId="3" fillId="11" borderId="1651" xfId="0" applyNumberFormat="1" applyFont="1" applyFill="1" applyBorder="1" applyAlignment="1">
      <alignment horizontal="center" vertical="center" wrapText="1"/>
    </xf>
    <xf numFmtId="1" fontId="3" fillId="11" borderId="1754" xfId="0" applyNumberFormat="1" applyFont="1" applyFill="1" applyBorder="1" applyAlignment="1">
      <alignment horizontal="center" vertical="center" wrapText="1"/>
    </xf>
    <xf numFmtId="1" fontId="3" fillId="0" borderId="1764" xfId="0" applyNumberFormat="1" applyFont="1" applyBorder="1" applyAlignment="1">
      <alignment horizontal="left" vertical="center" wrapText="1"/>
    </xf>
    <xf numFmtId="1" fontId="3" fillId="11" borderId="1733" xfId="0" applyNumberFormat="1" applyFont="1" applyFill="1" applyBorder="1" applyAlignment="1">
      <alignment horizontal="right" wrapText="1"/>
    </xf>
    <xf numFmtId="1" fontId="3" fillId="11" borderId="1716" xfId="0" applyNumberFormat="1" applyFont="1" applyFill="1" applyBorder="1" applyAlignment="1">
      <alignment horizontal="right" wrapText="1"/>
    </xf>
    <xf numFmtId="1" fontId="3" fillId="0" borderId="1734" xfId="0" applyNumberFormat="1" applyFont="1" applyBorder="1"/>
    <xf numFmtId="1" fontId="3" fillId="4" borderId="1734" xfId="0" applyNumberFormat="1" applyFont="1" applyFill="1" applyBorder="1" applyProtection="1">
      <protection locked="0"/>
    </xf>
    <xf numFmtId="0" fontId="3" fillId="0" borderId="1716" xfId="0" applyFont="1" applyBorder="1"/>
    <xf numFmtId="1" fontId="3" fillId="4" borderId="1765" xfId="0" applyNumberFormat="1" applyFont="1" applyFill="1" applyBorder="1" applyProtection="1">
      <protection locked="0"/>
    </xf>
    <xf numFmtId="1" fontId="3" fillId="4" borderId="1735" xfId="0" applyNumberFormat="1" applyFont="1" applyFill="1" applyBorder="1" applyProtection="1">
      <protection locked="0"/>
    </xf>
    <xf numFmtId="1" fontId="3" fillId="11" borderId="1755" xfId="0" applyNumberFormat="1" applyFont="1" applyFill="1" applyBorder="1" applyAlignment="1">
      <alignment horizontal="right" wrapText="1"/>
    </xf>
    <xf numFmtId="1" fontId="3" fillId="11" borderId="1734" xfId="0" applyNumberFormat="1" applyFont="1" applyFill="1" applyBorder="1" applyAlignment="1">
      <alignment horizontal="right" wrapText="1"/>
    </xf>
    <xf numFmtId="1" fontId="5" fillId="0" borderId="1651" xfId="0" applyNumberFormat="1" applyFont="1" applyBorder="1" applyAlignment="1">
      <alignment horizontal="left"/>
    </xf>
    <xf numFmtId="1" fontId="3" fillId="0" borderId="1748" xfId="0" applyNumberFormat="1" applyFont="1" applyBorder="1" applyAlignment="1">
      <alignment horizontal="center" vertical="center"/>
    </xf>
    <xf numFmtId="1" fontId="3" fillId="0" borderId="1764" xfId="0" applyNumberFormat="1" applyFont="1" applyBorder="1" applyAlignment="1">
      <alignment vertical="center" wrapText="1"/>
    </xf>
    <xf numFmtId="1" fontId="3" fillId="3" borderId="1733" xfId="0" applyNumberFormat="1" applyFont="1" applyFill="1" applyBorder="1" applyAlignment="1">
      <alignment horizontal="right"/>
    </xf>
    <xf numFmtId="1" fontId="3" fillId="0" borderId="1715" xfId="0" applyNumberFormat="1" applyFont="1" applyBorder="1" applyAlignment="1">
      <alignment vertical="center"/>
    </xf>
    <xf numFmtId="1" fontId="3" fillId="0" borderId="1735" xfId="0" applyNumberFormat="1" applyFont="1" applyBorder="1" applyAlignment="1">
      <alignment horizontal="right" vertical="center" wrapText="1"/>
    </xf>
    <xf numFmtId="1" fontId="3" fillId="4" borderId="1714" xfId="0" applyNumberFormat="1" applyFont="1" applyFill="1" applyBorder="1" applyProtection="1">
      <protection locked="0"/>
    </xf>
    <xf numFmtId="1" fontId="3" fillId="3" borderId="1651" xfId="0" applyNumberFormat="1" applyFont="1" applyFill="1" applyBorder="1" applyAlignment="1">
      <alignment horizontal="right"/>
    </xf>
    <xf numFmtId="1" fontId="3" fillId="4" borderId="1701" xfId="0" applyNumberFormat="1" applyFont="1" applyFill="1" applyBorder="1" applyProtection="1">
      <protection locked="0"/>
    </xf>
    <xf numFmtId="1" fontId="3" fillId="4" borderId="1688" xfId="0" applyNumberFormat="1" applyFont="1" applyFill="1" applyBorder="1" applyProtection="1">
      <protection locked="0"/>
    </xf>
    <xf numFmtId="1" fontId="3" fillId="0" borderId="1767" xfId="0" applyNumberFormat="1" applyFont="1" applyBorder="1" applyAlignment="1">
      <alignment horizontal="center" vertical="center" wrapText="1"/>
    </xf>
    <xf numFmtId="1" fontId="3" fillId="0" borderId="1768" xfId="0" applyNumberFormat="1" applyFont="1" applyBorder="1" applyAlignment="1">
      <alignment horizontal="center" vertical="center" wrapText="1"/>
    </xf>
    <xf numFmtId="1" fontId="3" fillId="0" borderId="1733" xfId="0" applyNumberFormat="1" applyFont="1" applyBorder="1" applyAlignment="1">
      <alignment vertical="center" wrapText="1"/>
    </xf>
    <xf numFmtId="1" fontId="3" fillId="0" borderId="1688" xfId="0" applyNumberFormat="1" applyFont="1" applyBorder="1" applyAlignment="1">
      <alignment vertical="center" wrapText="1"/>
    </xf>
    <xf numFmtId="0" fontId="0" fillId="0" borderId="1651" xfId="0" applyBorder="1"/>
    <xf numFmtId="1" fontId="5" fillId="0" borderId="1766" xfId="0" applyNumberFormat="1" applyFont="1" applyBorder="1" applyAlignment="1">
      <alignment horizontal="left"/>
    </xf>
    <xf numFmtId="0" fontId="15" fillId="0" borderId="1766" xfId="0" applyFont="1" applyBorder="1"/>
    <xf numFmtId="1" fontId="3" fillId="3" borderId="1715" xfId="0" applyNumberFormat="1" applyFont="1" applyFill="1" applyBorder="1" applyAlignment="1">
      <alignment horizontal="right"/>
    </xf>
    <xf numFmtId="1" fontId="3" fillId="0" borderId="173" xfId="0" applyNumberFormat="1" applyFont="1" applyBorder="1" applyAlignment="1">
      <alignment horizontal="center" vertical="center"/>
    </xf>
    <xf numFmtId="1" fontId="3" fillId="0" borderId="134" xfId="0" applyNumberFormat="1" applyFont="1" applyBorder="1" applyAlignment="1">
      <alignment horizontal="center" vertical="center"/>
    </xf>
    <xf numFmtId="1" fontId="3" fillId="0" borderId="173" xfId="0" applyNumberFormat="1" applyFont="1" applyBorder="1" applyAlignment="1">
      <alignment horizontal="center" vertical="center" wrapText="1"/>
    </xf>
    <xf numFmtId="1" fontId="3" fillId="0" borderId="134" xfId="0" applyNumberFormat="1" applyFont="1" applyBorder="1" applyAlignment="1">
      <alignment horizontal="center" vertical="center" wrapText="1"/>
    </xf>
    <xf numFmtId="1" fontId="3" fillId="0" borderId="248" xfId="0" applyNumberFormat="1" applyFont="1" applyBorder="1" applyAlignment="1">
      <alignment horizontal="center" vertical="center" wrapText="1"/>
    </xf>
    <xf numFmtId="1" fontId="3" fillId="0" borderId="182" xfId="0" applyNumberFormat="1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 wrapText="1"/>
    </xf>
    <xf numFmtId="1" fontId="3" fillId="0" borderId="182" xfId="0" applyNumberFormat="1" applyFont="1" applyBorder="1" applyAlignment="1">
      <alignment horizontal="center" vertical="center"/>
    </xf>
    <xf numFmtId="1" fontId="3" fillId="0" borderId="19" xfId="0" applyNumberFormat="1" applyFont="1" applyBorder="1" applyAlignment="1">
      <alignment horizontal="center" vertical="center"/>
    </xf>
    <xf numFmtId="1" fontId="3" fillId="0" borderId="247" xfId="0" applyNumberFormat="1" applyFont="1" applyBorder="1" applyAlignment="1">
      <alignment horizontal="center" vertical="center" wrapText="1"/>
    </xf>
    <xf numFmtId="1" fontId="3" fillId="0" borderId="249" xfId="0" applyNumberFormat="1" applyFont="1" applyBorder="1" applyAlignment="1">
      <alignment horizontal="center" vertical="center" wrapText="1"/>
    </xf>
    <xf numFmtId="1" fontId="3" fillId="0" borderId="132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3" fillId="0" borderId="235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1" fontId="3" fillId="11" borderId="214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11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186" xfId="0" applyNumberFormat="1" applyFont="1" applyFill="1" applyBorder="1" applyAlignment="1">
      <alignment horizontal="center" vertical="center"/>
    </xf>
    <xf numFmtId="1" fontId="3" fillId="11" borderId="187" xfId="0" applyNumberFormat="1" applyFont="1" applyFill="1" applyBorder="1" applyAlignment="1">
      <alignment horizontal="center" vertical="center"/>
    </xf>
    <xf numFmtId="1" fontId="3" fillId="11" borderId="191" xfId="0" applyNumberFormat="1" applyFont="1" applyFill="1" applyBorder="1" applyAlignment="1">
      <alignment horizontal="center" vertical="center"/>
    </xf>
    <xf numFmtId="0" fontId="3" fillId="0" borderId="186" xfId="0" applyFont="1" applyBorder="1" applyAlignment="1">
      <alignment horizontal="center" vertical="center"/>
    </xf>
    <xf numFmtId="0" fontId="3" fillId="0" borderId="187" xfId="0" applyFont="1" applyBorder="1" applyAlignment="1">
      <alignment horizontal="center" vertical="center"/>
    </xf>
    <xf numFmtId="0" fontId="3" fillId="0" borderId="191" xfId="0" applyFont="1" applyBorder="1" applyAlignment="1">
      <alignment horizontal="center" vertical="center"/>
    </xf>
    <xf numFmtId="0" fontId="3" fillId="0" borderId="188" xfId="0" applyFont="1" applyBorder="1" applyAlignment="1">
      <alignment horizontal="center" vertical="center"/>
    </xf>
    <xf numFmtId="1" fontId="3" fillId="11" borderId="186" xfId="0" applyNumberFormat="1" applyFont="1" applyFill="1" applyBorder="1" applyAlignment="1">
      <alignment horizontal="center" vertical="center" wrapText="1"/>
    </xf>
    <xf numFmtId="1" fontId="3" fillId="11" borderId="187" xfId="0" applyNumberFormat="1" applyFont="1" applyFill="1" applyBorder="1" applyAlignment="1">
      <alignment horizontal="center" vertical="center" wrapText="1"/>
    </xf>
    <xf numFmtId="1" fontId="3" fillId="11" borderId="191" xfId="0" applyNumberFormat="1" applyFont="1" applyFill="1" applyBorder="1" applyAlignment="1">
      <alignment horizontal="center" vertical="center" wrapText="1"/>
    </xf>
    <xf numFmtId="1" fontId="3" fillId="11" borderId="192" xfId="0" applyNumberFormat="1" applyFont="1" applyFill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" fontId="3" fillId="0" borderId="214" xfId="0" applyNumberFormat="1" applyFont="1" applyBorder="1" applyAlignment="1">
      <alignment horizontal="left" vertical="center" wrapText="1"/>
    </xf>
    <xf numFmtId="1" fontId="3" fillId="0" borderId="11" xfId="0" applyNumberFormat="1" applyFont="1" applyBorder="1" applyAlignment="1">
      <alignment horizontal="left" vertical="center" wrapText="1"/>
    </xf>
    <xf numFmtId="1" fontId="3" fillId="0" borderId="19" xfId="0" applyNumberFormat="1" applyFont="1" applyBorder="1" applyAlignment="1">
      <alignment horizontal="left" vertical="center" wrapText="1"/>
    </xf>
    <xf numFmtId="1" fontId="3" fillId="0" borderId="214" xfId="0" applyNumberFormat="1" applyFont="1" applyBorder="1" applyAlignment="1">
      <alignment horizontal="center" vertical="center" wrapText="1"/>
    </xf>
    <xf numFmtId="0" fontId="3" fillId="0" borderId="2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4" xfId="0" applyFont="1" applyBorder="1" applyAlignment="1">
      <alignment horizontal="center" vertical="center" wrapText="1"/>
    </xf>
    <xf numFmtId="1" fontId="3" fillId="0" borderId="186" xfId="0" applyNumberFormat="1" applyFont="1" applyBorder="1" applyAlignment="1">
      <alignment horizontal="center" vertical="center" wrapText="1"/>
    </xf>
    <xf numFmtId="1" fontId="3" fillId="0" borderId="191" xfId="0" applyNumberFormat="1" applyFont="1" applyBorder="1" applyAlignment="1">
      <alignment horizontal="center" vertical="center" wrapText="1"/>
    </xf>
    <xf numFmtId="1" fontId="3" fillId="0" borderId="187" xfId="0" applyNumberFormat="1" applyFont="1" applyBorder="1" applyAlignment="1">
      <alignment horizontal="center" vertical="center" wrapText="1"/>
    </xf>
    <xf numFmtId="1" fontId="3" fillId="0" borderId="188" xfId="0" applyNumberFormat="1" applyFont="1" applyBorder="1" applyAlignment="1">
      <alignment horizontal="center" vertical="center" wrapText="1"/>
    </xf>
    <xf numFmtId="1" fontId="3" fillId="0" borderId="245" xfId="0" applyNumberFormat="1" applyFont="1" applyBorder="1" applyAlignment="1">
      <alignment horizontal="center" vertical="center" wrapText="1"/>
    </xf>
    <xf numFmtId="1" fontId="3" fillId="0" borderId="151" xfId="0" applyNumberFormat="1" applyFont="1" applyBorder="1" applyAlignment="1">
      <alignment horizontal="center" vertical="center" wrapText="1"/>
    </xf>
    <xf numFmtId="1" fontId="3" fillId="0" borderId="190" xfId="0" applyNumberFormat="1" applyFont="1" applyBorder="1" applyAlignment="1">
      <alignment horizontal="center" vertical="center" wrapText="1"/>
    </xf>
    <xf numFmtId="1" fontId="3" fillId="0" borderId="23" xfId="0" applyNumberFormat="1" applyFont="1" applyBorder="1" applyAlignment="1">
      <alignment horizontal="center" vertical="center" wrapText="1"/>
    </xf>
    <xf numFmtId="1" fontId="3" fillId="0" borderId="230" xfId="0" applyNumberFormat="1" applyFont="1" applyBorder="1" applyAlignment="1">
      <alignment horizontal="center" vertical="center" wrapText="1"/>
    </xf>
    <xf numFmtId="1" fontId="3" fillId="11" borderId="192" xfId="0" applyNumberFormat="1" applyFont="1" applyFill="1" applyBorder="1" applyAlignment="1">
      <alignment horizontal="center" vertical="center" wrapText="1"/>
    </xf>
    <xf numFmtId="0" fontId="3" fillId="0" borderId="191" xfId="0" applyFont="1" applyBorder="1" applyAlignment="1">
      <alignment horizontal="center" vertical="center" wrapText="1"/>
    </xf>
    <xf numFmtId="1" fontId="3" fillId="0" borderId="229" xfId="0" applyNumberFormat="1" applyFont="1" applyBorder="1" applyAlignment="1">
      <alignment horizontal="center" vertical="center" wrapText="1"/>
    </xf>
    <xf numFmtId="1" fontId="3" fillId="0" borderId="82" xfId="0" applyNumberFormat="1" applyFont="1" applyBorder="1" applyAlignment="1">
      <alignment horizontal="center" vertical="center" wrapText="1"/>
    </xf>
    <xf numFmtId="1" fontId="3" fillId="0" borderId="219" xfId="0" applyNumberFormat="1" applyFont="1" applyBorder="1" applyAlignment="1">
      <alignment horizontal="center" vertical="center"/>
    </xf>
    <xf numFmtId="1" fontId="3" fillId="11" borderId="236" xfId="0" applyNumberFormat="1" applyFont="1" applyFill="1" applyBorder="1" applyAlignment="1">
      <alignment horizontal="center" vertical="center" wrapText="1"/>
    </xf>
    <xf numFmtId="1" fontId="3" fillId="0" borderId="182" xfId="0" applyNumberFormat="1" applyFont="1" applyBorder="1" applyAlignment="1">
      <alignment horizontal="left" vertical="center" wrapText="1"/>
    </xf>
    <xf numFmtId="0" fontId="3" fillId="0" borderId="2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1" fontId="3" fillId="0" borderId="228" xfId="0" applyNumberFormat="1" applyFont="1" applyBorder="1" applyAlignment="1">
      <alignment horizontal="center" vertical="center" wrapText="1"/>
    </xf>
    <xf numFmtId="1" fontId="3" fillId="0" borderId="75" xfId="0" applyNumberFormat="1" applyFont="1" applyBorder="1" applyAlignment="1">
      <alignment horizontal="center" vertical="center" wrapText="1"/>
    </xf>
    <xf numFmtId="1" fontId="3" fillId="0" borderId="58" xfId="0" applyNumberFormat="1" applyFont="1" applyBorder="1" applyAlignment="1">
      <alignment horizontal="center" vertical="center" wrapText="1"/>
    </xf>
    <xf numFmtId="1" fontId="3" fillId="0" borderId="149" xfId="0" applyNumberFormat="1" applyFont="1" applyBorder="1" applyAlignment="1">
      <alignment horizontal="center" vertical="center"/>
    </xf>
    <xf numFmtId="1" fontId="3" fillId="0" borderId="150" xfId="0" applyNumberFormat="1" applyFont="1" applyBorder="1" applyAlignment="1">
      <alignment horizontal="center" vertical="center"/>
    </xf>
    <xf numFmtId="1" fontId="3" fillId="0" borderId="186" xfId="0" applyNumberFormat="1" applyFont="1" applyBorder="1" applyAlignment="1">
      <alignment horizontal="center" vertical="center"/>
    </xf>
    <xf numFmtId="1" fontId="3" fillId="0" borderId="187" xfId="0" applyNumberFormat="1" applyFont="1" applyBorder="1" applyAlignment="1">
      <alignment horizontal="center" vertical="center"/>
    </xf>
    <xf numFmtId="1" fontId="3" fillId="0" borderId="191" xfId="0" applyNumberFormat="1" applyFont="1" applyBorder="1" applyAlignment="1">
      <alignment horizontal="center" vertical="center"/>
    </xf>
    <xf numFmtId="1" fontId="3" fillId="0" borderId="189" xfId="0" applyNumberFormat="1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 wrapText="1"/>
    </xf>
    <xf numFmtId="1" fontId="3" fillId="0" borderId="185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1" fontId="3" fillId="0" borderId="150" xfId="0" applyNumberFormat="1" applyFont="1" applyBorder="1" applyAlignment="1">
      <alignment horizontal="center" vertical="center" wrapText="1"/>
    </xf>
    <xf numFmtId="1" fontId="3" fillId="0" borderId="188" xfId="0" applyNumberFormat="1" applyFont="1" applyBorder="1" applyAlignment="1">
      <alignment horizontal="center" vertical="center"/>
    </xf>
    <xf numFmtId="1" fontId="3" fillId="0" borderId="171" xfId="2" applyNumberFormat="1" applyFont="1" applyBorder="1" applyAlignment="1">
      <alignment horizontal="center" vertical="center" wrapText="1"/>
    </xf>
    <xf numFmtId="1" fontId="3" fillId="0" borderId="179" xfId="2" applyNumberFormat="1" applyFont="1" applyBorder="1" applyAlignment="1">
      <alignment horizontal="center" vertical="center" wrapText="1"/>
    </xf>
    <xf numFmtId="1" fontId="3" fillId="0" borderId="170" xfId="2" applyNumberFormat="1" applyFont="1" applyBorder="1" applyAlignment="1">
      <alignment horizontal="center" vertical="center" wrapText="1"/>
    </xf>
    <xf numFmtId="1" fontId="3" fillId="0" borderId="19" xfId="2" applyNumberFormat="1" applyFont="1" applyBorder="1" applyAlignment="1">
      <alignment horizontal="center" vertical="center" wrapText="1"/>
    </xf>
    <xf numFmtId="1" fontId="3" fillId="0" borderId="129" xfId="2" applyNumberFormat="1" applyFont="1" applyBorder="1" applyAlignment="1">
      <alignment horizontal="center" vertical="center" wrapText="1"/>
    </xf>
    <xf numFmtId="1" fontId="3" fillId="0" borderId="178" xfId="2" applyNumberFormat="1" applyFont="1" applyBorder="1" applyAlignment="1">
      <alignment horizontal="center" vertical="center" wrapText="1"/>
    </xf>
    <xf numFmtId="1" fontId="3" fillId="0" borderId="175" xfId="2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/>
    </xf>
    <xf numFmtId="1" fontId="3" fillId="0" borderId="183" xfId="0" applyNumberFormat="1" applyFont="1" applyBorder="1" applyAlignment="1">
      <alignment horizontal="center" vertical="center" wrapText="1"/>
    </xf>
    <xf numFmtId="1" fontId="3" fillId="0" borderId="184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1" fontId="3" fillId="0" borderId="149" xfId="0" applyNumberFormat="1" applyFont="1" applyBorder="1" applyAlignment="1">
      <alignment horizontal="center" vertical="center" wrapText="1"/>
    </xf>
    <xf numFmtId="1" fontId="3" fillId="0" borderId="128" xfId="3" applyNumberFormat="1" applyFont="1" applyBorder="1" applyAlignment="1">
      <alignment horizontal="center" vertical="center" wrapText="1"/>
    </xf>
    <xf numFmtId="1" fontId="3" fillId="0" borderId="18" xfId="3" applyNumberFormat="1" applyFont="1" applyBorder="1" applyAlignment="1">
      <alignment horizontal="center" vertical="center" wrapText="1"/>
    </xf>
    <xf numFmtId="1" fontId="3" fillId="0" borderId="150" xfId="3" applyNumberFormat="1" applyFont="1" applyBorder="1" applyAlignment="1">
      <alignment horizontal="center" vertical="center" wrapText="1"/>
    </xf>
    <xf numFmtId="1" fontId="3" fillId="0" borderId="127" xfId="3" applyNumberFormat="1" applyFont="1" applyBorder="1" applyAlignment="1">
      <alignment horizontal="center" vertical="center" wrapText="1"/>
    </xf>
    <xf numFmtId="1" fontId="3" fillId="0" borderId="132" xfId="3" applyNumberFormat="1" applyFont="1" applyBorder="1" applyAlignment="1">
      <alignment horizontal="center" vertical="center" wrapText="1"/>
    </xf>
    <xf numFmtId="1" fontId="3" fillId="0" borderId="12" xfId="3" applyNumberFormat="1" applyFont="1" applyBorder="1" applyAlignment="1">
      <alignment horizontal="center" vertical="center" wrapText="1"/>
    </xf>
    <xf numFmtId="1" fontId="3" fillId="0" borderId="149" xfId="3" applyNumberFormat="1" applyFont="1" applyBorder="1" applyAlignment="1">
      <alignment horizontal="center" vertical="center" wrapText="1"/>
    </xf>
    <xf numFmtId="1" fontId="10" fillId="11" borderId="130" xfId="2" quotePrefix="1" applyNumberFormat="1" applyFont="1" applyFill="1" applyBorder="1" applyAlignment="1">
      <alignment horizontal="left"/>
    </xf>
    <xf numFmtId="1" fontId="10" fillId="11" borderId="168" xfId="2" quotePrefix="1" applyNumberFormat="1" applyFont="1" applyFill="1" applyBorder="1" applyAlignment="1">
      <alignment horizontal="left"/>
    </xf>
    <xf numFmtId="1" fontId="7" fillId="0" borderId="170" xfId="2" applyNumberFormat="1" applyFont="1" applyBorder="1" applyAlignment="1">
      <alignment horizontal="center" vertical="center" wrapText="1"/>
    </xf>
    <xf numFmtId="1" fontId="7" fillId="0" borderId="11" xfId="2" applyNumberFormat="1" applyFont="1" applyBorder="1" applyAlignment="1">
      <alignment horizontal="center" vertical="center" wrapText="1"/>
    </xf>
    <xf numFmtId="1" fontId="7" fillId="0" borderId="19" xfId="2" applyNumberFormat="1" applyFont="1" applyBorder="1" applyAlignment="1">
      <alignment horizontal="center" vertical="center" wrapText="1"/>
    </xf>
    <xf numFmtId="1" fontId="3" fillId="0" borderId="171" xfId="3" applyNumberFormat="1" applyFont="1" applyBorder="1" applyAlignment="1">
      <alignment horizontal="center" vertical="center"/>
    </xf>
    <xf numFmtId="1" fontId="3" fillId="0" borderId="172" xfId="3" applyNumberFormat="1" applyFont="1" applyBorder="1" applyAlignment="1">
      <alignment horizontal="center" vertical="center"/>
    </xf>
    <xf numFmtId="1" fontId="3" fillId="0" borderId="173" xfId="3" applyNumberFormat="1" applyFont="1" applyBorder="1" applyAlignment="1">
      <alignment horizontal="center" vertical="center"/>
    </xf>
    <xf numFmtId="1" fontId="3" fillId="0" borderId="12" xfId="3" applyNumberFormat="1" applyFont="1" applyBorder="1" applyAlignment="1">
      <alignment horizontal="center" vertical="center"/>
    </xf>
    <xf numFmtId="1" fontId="3" fillId="0" borderId="149" xfId="3" applyNumberFormat="1" applyFont="1" applyBorder="1" applyAlignment="1">
      <alignment horizontal="center" vertical="center"/>
    </xf>
    <xf numFmtId="1" fontId="3" fillId="0" borderId="150" xfId="3" applyNumberFormat="1" applyFont="1" applyBorder="1" applyAlignment="1">
      <alignment horizontal="center" vertical="center"/>
    </xf>
    <xf numFmtId="1" fontId="3" fillId="0" borderId="174" xfId="3" applyNumberFormat="1" applyFont="1" applyBorder="1" applyAlignment="1">
      <alignment horizontal="center" vertical="center"/>
    </xf>
    <xf numFmtId="1" fontId="3" fillId="0" borderId="162" xfId="3" applyNumberFormat="1" applyFont="1" applyBorder="1" applyAlignment="1">
      <alignment horizontal="center" vertical="center"/>
    </xf>
    <xf numFmtId="1" fontId="3" fillId="0" borderId="173" xfId="3" applyNumberFormat="1" applyFont="1" applyBorder="1" applyAlignment="1">
      <alignment horizontal="center" vertical="center" wrapText="1"/>
    </xf>
    <xf numFmtId="1" fontId="7" fillId="0" borderId="171" xfId="3" applyNumberFormat="1" applyFont="1" applyBorder="1" applyAlignment="1">
      <alignment horizontal="center" vertical="center"/>
    </xf>
    <xf numFmtId="1" fontId="7" fillId="0" borderId="173" xfId="3" applyNumberFormat="1" applyFont="1" applyBorder="1" applyAlignment="1">
      <alignment horizontal="center" vertical="center"/>
    </xf>
    <xf numFmtId="1" fontId="7" fillId="0" borderId="12" xfId="3" applyNumberFormat="1" applyFont="1" applyBorder="1" applyAlignment="1">
      <alignment horizontal="center" vertical="center"/>
    </xf>
    <xf numFmtId="1" fontId="7" fillId="0" borderId="150" xfId="3" applyNumberFormat="1" applyFont="1" applyBorder="1" applyAlignment="1">
      <alignment horizontal="center" vertical="center"/>
    </xf>
    <xf numFmtId="1" fontId="5" fillId="11" borderId="149" xfId="2" quotePrefix="1" applyNumberFormat="1" applyFont="1" applyFill="1" applyBorder="1" applyAlignment="1">
      <alignment horizontal="left"/>
    </xf>
    <xf numFmtId="1" fontId="5" fillId="11" borderId="159" xfId="2" quotePrefix="1" applyNumberFormat="1" applyFont="1" applyFill="1" applyBorder="1" applyAlignment="1">
      <alignment horizontal="left"/>
    </xf>
    <xf numFmtId="1" fontId="3" fillId="0" borderId="137" xfId="2" applyNumberFormat="1" applyFont="1" applyBorder="1" applyAlignment="1">
      <alignment horizontal="center" vertical="center" wrapText="1"/>
    </xf>
    <xf numFmtId="1" fontId="3" fillId="0" borderId="11" xfId="2" applyNumberFormat="1" applyFont="1" applyBorder="1" applyAlignment="1">
      <alignment horizontal="center" vertical="center" wrapText="1"/>
    </xf>
    <xf numFmtId="1" fontId="3" fillId="0" borderId="127" xfId="3" applyNumberFormat="1" applyFont="1" applyBorder="1" applyAlignment="1">
      <alignment horizontal="center" vertical="center"/>
    </xf>
    <xf numFmtId="1" fontId="3" fillId="0" borderId="132" xfId="3" applyNumberFormat="1" applyFont="1" applyBorder="1" applyAlignment="1">
      <alignment horizontal="center" vertical="center"/>
    </xf>
    <xf numFmtId="1" fontId="3" fillId="0" borderId="128" xfId="3" applyNumberFormat="1" applyFont="1" applyBorder="1" applyAlignment="1">
      <alignment horizontal="center" vertical="center"/>
    </xf>
    <xf numFmtId="1" fontId="3" fillId="0" borderId="160" xfId="3" applyNumberFormat="1" applyFont="1" applyBorder="1" applyAlignment="1">
      <alignment horizontal="center" vertical="center"/>
    </xf>
    <xf numFmtId="1" fontId="3" fillId="0" borderId="161" xfId="3" applyNumberFormat="1" applyFont="1" applyBorder="1" applyAlignment="1">
      <alignment horizontal="center" vertical="center" wrapText="1"/>
    </xf>
    <xf numFmtId="1" fontId="3" fillId="0" borderId="160" xfId="3" applyNumberFormat="1" applyFont="1" applyBorder="1" applyAlignment="1">
      <alignment horizontal="center" vertical="center" wrapText="1"/>
    </xf>
    <xf numFmtId="1" fontId="3" fillId="0" borderId="163" xfId="3" applyNumberFormat="1" applyFont="1" applyBorder="1" applyAlignment="1">
      <alignment horizontal="center" vertical="center" wrapText="1"/>
    </xf>
    <xf numFmtId="1" fontId="3" fillId="0" borderId="162" xfId="3" applyNumberFormat="1" applyFont="1" applyBorder="1" applyAlignment="1">
      <alignment horizontal="center" vertical="center" wrapText="1"/>
    </xf>
    <xf numFmtId="1" fontId="1" fillId="0" borderId="129" xfId="0" applyNumberFormat="1" applyFont="1" applyBorder="1" applyAlignment="1">
      <alignment horizontal="left" vertical="center"/>
    </xf>
    <xf numFmtId="1" fontId="1" fillId="0" borderId="130" xfId="0" applyNumberFormat="1" applyFont="1" applyBorder="1" applyAlignment="1">
      <alignment horizontal="left" vertical="center"/>
    </xf>
    <xf numFmtId="1" fontId="1" fillId="0" borderId="131" xfId="0" applyNumberFormat="1" applyFont="1" applyBorder="1" applyAlignment="1">
      <alignment horizontal="left" vertical="center"/>
    </xf>
    <xf numFmtId="1" fontId="3" fillId="0" borderId="116" xfId="0" applyNumberFormat="1" applyFont="1" applyBorder="1" applyAlignment="1">
      <alignment horizontal="center" vertical="center"/>
    </xf>
    <xf numFmtId="1" fontId="3" fillId="0" borderId="116" xfId="0" applyNumberFormat="1" applyFont="1" applyBorder="1" applyAlignment="1">
      <alignment horizontal="center" vertical="center" wrapText="1"/>
    </xf>
    <xf numFmtId="1" fontId="3" fillId="0" borderId="131" xfId="0" applyNumberFormat="1" applyFont="1" applyBorder="1" applyAlignment="1">
      <alignment horizontal="center" vertical="center" wrapText="1"/>
    </xf>
    <xf numFmtId="1" fontId="3" fillId="0" borderId="116" xfId="0" applyNumberFormat="1" applyFont="1" applyBorder="1" applyAlignment="1">
      <alignment horizontal="left" vertical="center"/>
    </xf>
    <xf numFmtId="1" fontId="3" fillId="8" borderId="116" xfId="0" applyNumberFormat="1" applyFont="1" applyFill="1" applyBorder="1" applyAlignment="1">
      <alignment horizontal="center" vertical="center" wrapText="1"/>
    </xf>
    <xf numFmtId="1" fontId="3" fillId="0" borderId="119" xfId="0" applyNumberFormat="1" applyFont="1" applyBorder="1" applyAlignment="1">
      <alignment horizontal="center" vertical="center" wrapText="1"/>
    </xf>
    <xf numFmtId="1" fontId="3" fillId="0" borderId="129" xfId="0" applyNumberFormat="1" applyFont="1" applyBorder="1" applyAlignment="1">
      <alignment horizontal="center" vertical="center" wrapText="1"/>
    </xf>
    <xf numFmtId="1" fontId="3" fillId="0" borderId="148" xfId="0" applyNumberFormat="1" applyFont="1" applyBorder="1" applyAlignment="1">
      <alignment horizontal="center" vertical="center" wrapText="1"/>
    </xf>
    <xf numFmtId="1" fontId="3" fillId="0" borderId="128" xfId="0" applyNumberFormat="1" applyFont="1" applyBorder="1" applyAlignment="1">
      <alignment horizontal="center" vertical="center" wrapText="1"/>
    </xf>
    <xf numFmtId="1" fontId="3" fillId="0" borderId="129" xfId="0" applyNumberFormat="1" applyFont="1" applyBorder="1" applyAlignment="1">
      <alignment horizontal="center" vertical="center"/>
    </xf>
    <xf numFmtId="1" fontId="3" fillId="0" borderId="131" xfId="0" applyNumberFormat="1" applyFont="1" applyBorder="1" applyAlignment="1">
      <alignment horizontal="center" vertical="center"/>
    </xf>
    <xf numFmtId="1" fontId="3" fillId="0" borderId="137" xfId="0" applyNumberFormat="1" applyFont="1" applyBorder="1" applyAlignment="1">
      <alignment horizontal="center" vertical="center" wrapText="1"/>
    </xf>
    <xf numFmtId="1" fontId="5" fillId="0" borderId="130" xfId="0" applyNumberFormat="1" applyFont="1" applyBorder="1" applyAlignment="1">
      <alignment horizontal="left"/>
    </xf>
    <xf numFmtId="1" fontId="3" fillId="0" borderId="137" xfId="0" applyNumberFormat="1" applyFont="1" applyBorder="1" applyAlignment="1">
      <alignment horizontal="center" vertical="center"/>
    </xf>
    <xf numFmtId="1" fontId="3" fillId="0" borderId="127" xfId="0" applyNumberFormat="1" applyFont="1" applyBorder="1" applyAlignment="1">
      <alignment horizontal="center" vertical="center" wrapText="1"/>
    </xf>
    <xf numFmtId="1" fontId="3" fillId="0" borderId="81" xfId="0" applyNumberFormat="1" applyFont="1" applyBorder="1" applyAlignment="1">
      <alignment horizontal="center" vertical="center" wrapText="1"/>
    </xf>
    <xf numFmtId="1" fontId="3" fillId="0" borderId="132" xfId="0" applyNumberFormat="1" applyFont="1" applyBorder="1" applyAlignment="1">
      <alignment horizontal="center" vertical="center" wrapText="1"/>
    </xf>
    <xf numFmtId="1" fontId="3" fillId="0" borderId="130" xfId="0" applyNumberFormat="1" applyFont="1" applyBorder="1" applyAlignment="1">
      <alignment horizontal="center" vertical="center"/>
    </xf>
    <xf numFmtId="1" fontId="3" fillId="0" borderId="146" xfId="0" applyNumberFormat="1" applyFont="1" applyBorder="1" applyAlignment="1">
      <alignment horizontal="center" vertical="center"/>
    </xf>
    <xf numFmtId="1" fontId="3" fillId="0" borderId="147" xfId="0" applyNumberFormat="1" applyFont="1" applyBorder="1" applyAlignment="1">
      <alignment horizontal="center" vertical="center" wrapText="1"/>
    </xf>
    <xf numFmtId="1" fontId="3" fillId="0" borderId="130" xfId="0" applyNumberFormat="1" applyFont="1" applyBorder="1" applyAlignment="1">
      <alignment horizontal="center" vertical="center" wrapText="1"/>
    </xf>
    <xf numFmtId="1" fontId="3" fillId="0" borderId="127" xfId="0" applyNumberFormat="1" applyFont="1" applyBorder="1" applyAlignment="1">
      <alignment horizontal="center" vertical="center"/>
    </xf>
    <xf numFmtId="1" fontId="3" fillId="0" borderId="128" xfId="0" applyNumberFormat="1" applyFont="1" applyBorder="1" applyAlignment="1">
      <alignment horizontal="center" vertical="center"/>
    </xf>
    <xf numFmtId="1" fontId="3" fillId="0" borderId="81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3" fillId="0" borderId="133" xfId="0" applyNumberFormat="1" applyFont="1" applyBorder="1" applyAlignment="1">
      <alignment horizontal="center" vertical="center" wrapText="1"/>
    </xf>
    <xf numFmtId="1" fontId="3" fillId="0" borderId="82" xfId="0" applyNumberFormat="1" applyFont="1" applyBorder="1" applyAlignment="1">
      <alignment horizontal="center" vertical="center"/>
    </xf>
    <xf numFmtId="1" fontId="3" fillId="0" borderId="59" xfId="0" applyNumberFormat="1" applyFont="1" applyBorder="1" applyAlignment="1">
      <alignment horizontal="center" vertical="center"/>
    </xf>
    <xf numFmtId="1" fontId="3" fillId="0" borderId="94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99" xfId="0" applyNumberFormat="1" applyFont="1" applyBorder="1" applyAlignment="1">
      <alignment horizontal="center" vertical="center" wrapText="1"/>
    </xf>
    <xf numFmtId="1" fontId="3" fillId="0" borderId="77" xfId="0" applyNumberFormat="1" applyFont="1" applyBorder="1" applyAlignment="1">
      <alignment horizontal="center" vertical="center" wrapText="1"/>
    </xf>
    <xf numFmtId="1" fontId="3" fillId="0" borderId="91" xfId="0" applyNumberFormat="1" applyFont="1" applyBorder="1" applyAlignment="1">
      <alignment horizontal="center" vertical="center" wrapText="1"/>
    </xf>
    <xf numFmtId="1" fontId="3" fillId="0" borderId="9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1" fontId="3" fillId="0" borderId="92" xfId="0" applyNumberFormat="1" applyFont="1" applyBorder="1" applyAlignment="1">
      <alignment horizontal="center" vertical="center" wrapText="1"/>
    </xf>
    <xf numFmtId="1" fontId="3" fillId="0" borderId="93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1" fontId="3" fillId="0" borderId="95" xfId="0" applyNumberFormat="1" applyFont="1" applyBorder="1" applyAlignment="1">
      <alignment horizontal="center" vertical="center"/>
    </xf>
    <xf numFmtId="1" fontId="3" fillId="0" borderId="96" xfId="0" applyNumberFormat="1" applyFont="1" applyBorder="1" applyAlignment="1">
      <alignment horizontal="center" vertical="center"/>
    </xf>
    <xf numFmtId="1" fontId="3" fillId="0" borderId="97" xfId="0" applyNumberFormat="1" applyFont="1" applyBorder="1" applyAlignment="1">
      <alignment horizontal="center" vertical="center"/>
    </xf>
    <xf numFmtId="1" fontId="3" fillId="0" borderId="98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3" fillId="0" borderId="444" xfId="0" applyNumberFormat="1" applyFont="1" applyBorder="1" applyAlignment="1">
      <alignment horizontal="center" vertical="center"/>
    </xf>
    <xf numFmtId="1" fontId="3" fillId="0" borderId="291" xfId="0" applyNumberFormat="1" applyFont="1" applyBorder="1" applyAlignment="1">
      <alignment horizontal="center" vertical="center"/>
    </xf>
    <xf numFmtId="1" fontId="3" fillId="0" borderId="444" xfId="0" applyNumberFormat="1" applyFont="1" applyBorder="1" applyAlignment="1">
      <alignment horizontal="center" vertical="center" wrapText="1"/>
    </xf>
    <xf numFmtId="1" fontId="3" fillId="0" borderId="291" xfId="0" applyNumberFormat="1" applyFont="1" applyBorder="1" applyAlignment="1">
      <alignment horizontal="center" vertical="center" wrapText="1"/>
    </xf>
    <xf numFmtId="1" fontId="3" fillId="0" borderId="446" xfId="0" applyNumberFormat="1" applyFont="1" applyBorder="1" applyAlignment="1">
      <alignment horizontal="center" vertical="center" wrapText="1"/>
    </xf>
    <xf numFmtId="1" fontId="3" fillId="0" borderId="451" xfId="0" applyNumberFormat="1" applyFont="1" applyBorder="1" applyAlignment="1">
      <alignment horizontal="center" vertical="center" wrapText="1"/>
    </xf>
    <xf numFmtId="1" fontId="3" fillId="0" borderId="411" xfId="0" applyNumberFormat="1" applyFont="1" applyBorder="1" applyAlignment="1">
      <alignment horizontal="center" vertical="center"/>
    </xf>
    <xf numFmtId="1" fontId="3" fillId="0" borderId="411" xfId="0" applyNumberFormat="1" applyFont="1" applyBorder="1" applyAlignment="1">
      <alignment horizontal="center" vertical="center" wrapText="1"/>
    </xf>
    <xf numFmtId="1" fontId="3" fillId="0" borderId="428" xfId="0" applyNumberFormat="1" applyFont="1" applyBorder="1" applyAlignment="1">
      <alignment horizontal="center" vertical="center" wrapText="1"/>
    </xf>
    <xf numFmtId="1" fontId="3" fillId="0" borderId="429" xfId="0" applyNumberFormat="1" applyFont="1" applyBorder="1" applyAlignment="1">
      <alignment horizontal="center" vertical="center" wrapText="1"/>
    </xf>
    <xf numFmtId="1" fontId="3" fillId="0" borderId="431" xfId="0" applyNumberFormat="1" applyFont="1" applyBorder="1" applyAlignment="1">
      <alignment horizontal="center" vertical="center" wrapText="1"/>
    </xf>
    <xf numFmtId="1" fontId="3" fillId="0" borderId="443" xfId="0" applyNumberFormat="1" applyFont="1" applyBorder="1" applyAlignment="1">
      <alignment horizontal="center" vertical="center"/>
    </xf>
    <xf numFmtId="1" fontId="3" fillId="0" borderId="289" xfId="0" applyNumberFormat="1" applyFont="1" applyBorder="1" applyAlignment="1">
      <alignment horizontal="center" vertical="center"/>
    </xf>
    <xf numFmtId="1" fontId="3" fillId="0" borderId="445" xfId="0" applyNumberFormat="1" applyFont="1" applyBorder="1" applyAlignment="1">
      <alignment horizontal="center" vertical="center" wrapText="1"/>
    </xf>
    <xf numFmtId="1" fontId="3" fillId="0" borderId="447" xfId="0" applyNumberFormat="1" applyFont="1" applyBorder="1" applyAlignment="1">
      <alignment horizontal="center" vertical="center" wrapText="1"/>
    </xf>
    <xf numFmtId="0" fontId="3" fillId="0" borderId="437" xfId="0" applyFont="1" applyBorder="1" applyAlignment="1">
      <alignment horizontal="center" vertical="center"/>
    </xf>
    <xf numFmtId="1" fontId="3" fillId="11" borderId="411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428" xfId="0" applyNumberFormat="1" applyFont="1" applyFill="1" applyBorder="1" applyAlignment="1">
      <alignment horizontal="center" vertical="center"/>
    </xf>
    <xf numFmtId="1" fontId="3" fillId="11" borderId="429" xfId="0" applyNumberFormat="1" applyFont="1" applyFill="1" applyBorder="1" applyAlignment="1">
      <alignment horizontal="center" vertical="center"/>
    </xf>
    <xf numFmtId="1" fontId="3" fillId="11" borderId="431" xfId="0" applyNumberFormat="1" applyFont="1" applyFill="1" applyBorder="1" applyAlignment="1">
      <alignment horizontal="center" vertical="center"/>
    </xf>
    <xf numFmtId="0" fontId="3" fillId="0" borderId="428" xfId="0" applyFont="1" applyBorder="1" applyAlignment="1">
      <alignment horizontal="center" vertical="center"/>
    </xf>
    <xf numFmtId="0" fontId="3" fillId="0" borderId="429" xfId="0" applyFont="1" applyBorder="1" applyAlignment="1">
      <alignment horizontal="center" vertical="center"/>
    </xf>
    <xf numFmtId="0" fontId="3" fillId="0" borderId="431" xfId="0" applyFont="1" applyBorder="1" applyAlignment="1">
      <alignment horizontal="center" vertical="center"/>
    </xf>
    <xf numFmtId="0" fontId="3" fillId="0" borderId="430" xfId="0" applyFont="1" applyBorder="1" applyAlignment="1">
      <alignment horizontal="center" vertical="center"/>
    </xf>
    <xf numFmtId="1" fontId="3" fillId="11" borderId="428" xfId="0" applyNumberFormat="1" applyFont="1" applyFill="1" applyBorder="1" applyAlignment="1">
      <alignment horizontal="center" vertical="center" wrapText="1"/>
    </xf>
    <xf numFmtId="1" fontId="3" fillId="11" borderId="429" xfId="0" applyNumberFormat="1" applyFont="1" applyFill="1" applyBorder="1" applyAlignment="1">
      <alignment horizontal="center" vertical="center" wrapText="1"/>
    </xf>
    <xf numFmtId="1" fontId="3" fillId="11" borderId="431" xfId="0" applyNumberFormat="1" applyFont="1" applyFill="1" applyBorder="1" applyAlignment="1">
      <alignment horizontal="center" vertical="center" wrapText="1"/>
    </xf>
    <xf numFmtId="1" fontId="3" fillId="11" borderId="438" xfId="0" applyNumberFormat="1" applyFont="1" applyFill="1" applyBorder="1" applyAlignment="1">
      <alignment horizontal="center" vertical="center"/>
    </xf>
    <xf numFmtId="1" fontId="3" fillId="0" borderId="411" xfId="0" applyNumberFormat="1" applyFont="1" applyBorder="1" applyAlignment="1">
      <alignment horizontal="left" vertical="center" wrapText="1"/>
    </xf>
    <xf numFmtId="0" fontId="3" fillId="0" borderId="411" xfId="0" applyFont="1" applyBorder="1" applyAlignment="1">
      <alignment horizontal="center" vertical="center"/>
    </xf>
    <xf numFmtId="0" fontId="3" fillId="0" borderId="435" xfId="0" applyFont="1" applyBorder="1" applyAlignment="1">
      <alignment horizontal="center" vertical="center" wrapText="1"/>
    </xf>
    <xf numFmtId="1" fontId="3" fillId="0" borderId="314" xfId="0" applyNumberFormat="1" applyFont="1" applyBorder="1" applyAlignment="1">
      <alignment horizontal="center" vertical="center"/>
    </xf>
    <xf numFmtId="1" fontId="3" fillId="0" borderId="314" xfId="0" applyNumberFormat="1" applyFont="1" applyBorder="1" applyAlignment="1">
      <alignment horizontal="center" vertical="center" wrapText="1"/>
    </xf>
    <xf numFmtId="1" fontId="3" fillId="0" borderId="430" xfId="0" applyNumberFormat="1" applyFont="1" applyBorder="1" applyAlignment="1">
      <alignment horizontal="center" vertical="center" wrapText="1"/>
    </xf>
    <xf numFmtId="1" fontId="3" fillId="0" borderId="427" xfId="0" applyNumberFormat="1" applyFont="1" applyBorder="1" applyAlignment="1">
      <alignment horizontal="center" vertical="center" wrapText="1"/>
    </xf>
    <xf numFmtId="1" fontId="3" fillId="0" borderId="379" xfId="0" applyNumberFormat="1" applyFont="1" applyBorder="1" applyAlignment="1">
      <alignment horizontal="center" vertical="center" wrapText="1"/>
    </xf>
    <xf numFmtId="1" fontId="3" fillId="0" borderId="442" xfId="0" applyNumberFormat="1" applyFont="1" applyBorder="1" applyAlignment="1">
      <alignment horizontal="center" vertical="center" wrapText="1"/>
    </xf>
    <xf numFmtId="1" fontId="3" fillId="0" borderId="433" xfId="0" applyNumberFormat="1" applyFont="1" applyBorder="1" applyAlignment="1">
      <alignment horizontal="center" vertical="center" wrapText="1"/>
    </xf>
    <xf numFmtId="1" fontId="3" fillId="11" borderId="438" xfId="0" applyNumberFormat="1" applyFont="1" applyFill="1" applyBorder="1" applyAlignment="1">
      <alignment horizontal="center" vertical="center" wrapText="1"/>
    </xf>
    <xf numFmtId="0" fontId="3" fillId="0" borderId="431" xfId="0" applyFont="1" applyBorder="1" applyAlignment="1">
      <alignment horizontal="center" vertical="center" wrapText="1"/>
    </xf>
    <xf numFmtId="1" fontId="3" fillId="0" borderId="414" xfId="0" applyNumberFormat="1" applyFont="1" applyBorder="1" applyAlignment="1">
      <alignment horizontal="center" vertical="center"/>
    </xf>
    <xf numFmtId="1" fontId="3" fillId="11" borderId="439" xfId="0" applyNumberFormat="1" applyFont="1" applyFill="1" applyBorder="1" applyAlignment="1">
      <alignment horizontal="center" vertical="center" wrapText="1"/>
    </xf>
    <xf numFmtId="1" fontId="3" fillId="0" borderId="315" xfId="0" applyNumberFormat="1" applyFont="1" applyBorder="1" applyAlignment="1">
      <alignment horizontal="left" vertical="center" wrapText="1"/>
    </xf>
    <xf numFmtId="0" fontId="3" fillId="0" borderId="414" xfId="0" applyFont="1" applyBorder="1" applyAlignment="1">
      <alignment horizontal="center" vertical="center"/>
    </xf>
    <xf numFmtId="0" fontId="3" fillId="0" borderId="291" xfId="0" applyFont="1" applyBorder="1" applyAlignment="1">
      <alignment horizontal="center" vertical="center"/>
    </xf>
    <xf numFmtId="1" fontId="3" fillId="0" borderId="426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1" fontId="3" fillId="0" borderId="303" xfId="0" applyNumberFormat="1" applyFont="1" applyBorder="1" applyAlignment="1">
      <alignment horizontal="center" vertical="center"/>
    </xf>
    <xf numFmtId="1" fontId="3" fillId="0" borderId="377" xfId="0" applyNumberFormat="1" applyFont="1" applyBorder="1" applyAlignment="1">
      <alignment horizontal="center" vertical="center"/>
    </xf>
    <xf numFmtId="1" fontId="3" fillId="0" borderId="315" xfId="0" applyNumberFormat="1" applyFont="1" applyBorder="1" applyAlignment="1">
      <alignment horizontal="center" vertical="center"/>
    </xf>
    <xf numFmtId="1" fontId="3" fillId="0" borderId="360" xfId="0" applyNumberFormat="1" applyFont="1" applyBorder="1" applyAlignment="1">
      <alignment horizontal="center" vertical="center"/>
    </xf>
    <xf numFmtId="1" fontId="3" fillId="0" borderId="372" xfId="0" applyNumberFormat="1" applyFont="1" applyBorder="1" applyAlignment="1">
      <alignment horizontal="center" vertical="center"/>
    </xf>
    <xf numFmtId="1" fontId="3" fillId="0" borderId="378" xfId="0" applyNumberFormat="1" applyFont="1" applyBorder="1" applyAlignment="1">
      <alignment horizontal="center" vertical="center"/>
    </xf>
    <xf numFmtId="1" fontId="3" fillId="0" borderId="374" xfId="0" applyNumberFormat="1" applyFont="1" applyBorder="1" applyAlignment="1">
      <alignment horizontal="center" vertical="center" wrapText="1"/>
    </xf>
    <xf numFmtId="1" fontId="3" fillId="0" borderId="375" xfId="0" applyNumberFormat="1" applyFont="1" applyBorder="1" applyAlignment="1">
      <alignment horizontal="center" vertical="center" wrapText="1"/>
    </xf>
    <xf numFmtId="1" fontId="3" fillId="0" borderId="377" xfId="0" applyNumberFormat="1" applyFont="1" applyBorder="1" applyAlignment="1">
      <alignment horizontal="center" vertical="center" wrapText="1"/>
    </xf>
    <xf numFmtId="1" fontId="3" fillId="0" borderId="360" xfId="0" applyNumberFormat="1" applyFont="1" applyBorder="1" applyAlignment="1">
      <alignment horizontal="center" vertical="center" wrapText="1"/>
    </xf>
    <xf numFmtId="1" fontId="3" fillId="0" borderId="373" xfId="0" applyNumberFormat="1" applyFont="1" applyBorder="1" applyAlignment="1">
      <alignment horizontal="center" vertical="center"/>
    </xf>
    <xf numFmtId="1" fontId="3" fillId="0" borderId="326" xfId="2" applyNumberFormat="1" applyFont="1" applyBorder="1" applyAlignment="1">
      <alignment horizontal="center" vertical="center" wrapText="1"/>
    </xf>
    <xf numFmtId="1" fontId="3" fillId="0" borderId="12" xfId="2" applyNumberFormat="1" applyFont="1" applyBorder="1" applyAlignment="1">
      <alignment horizontal="center" vertical="center" wrapText="1"/>
    </xf>
    <xf numFmtId="1" fontId="3" fillId="0" borderId="315" xfId="2" applyNumberFormat="1" applyFont="1" applyBorder="1" applyAlignment="1">
      <alignment horizontal="center" vertical="center" wrapText="1"/>
    </xf>
    <xf numFmtId="1" fontId="3" fillId="0" borderId="360" xfId="2" applyNumberFormat="1" applyFont="1" applyBorder="1" applyAlignment="1">
      <alignment horizontal="center" vertical="center" wrapText="1"/>
    </xf>
    <xf numFmtId="1" fontId="3" fillId="0" borderId="372" xfId="2" applyNumberFormat="1" applyFont="1" applyBorder="1" applyAlignment="1">
      <alignment horizontal="center" vertical="center" wrapText="1"/>
    </xf>
    <xf numFmtId="1" fontId="3" fillId="0" borderId="378" xfId="2" applyNumberFormat="1" applyFont="1" applyBorder="1" applyAlignment="1">
      <alignment horizontal="center" vertical="center" wrapText="1"/>
    </xf>
    <xf numFmtId="1" fontId="3" fillId="0" borderId="326" xfId="0" applyNumberFormat="1" applyFont="1" applyBorder="1" applyAlignment="1">
      <alignment horizontal="center" vertical="center" wrapText="1"/>
    </xf>
    <xf numFmtId="1" fontId="3" fillId="0" borderId="303" xfId="0" applyNumberFormat="1" applyFont="1" applyBorder="1" applyAlignment="1">
      <alignment horizontal="center" vertical="center" wrapText="1"/>
    </xf>
    <xf numFmtId="1" fontId="3" fillId="0" borderId="387" xfId="3" applyNumberFormat="1" applyFont="1" applyBorder="1" applyAlignment="1">
      <alignment horizontal="center" vertical="center" wrapText="1"/>
    </xf>
    <xf numFmtId="1" fontId="3" fillId="0" borderId="377" xfId="3" applyNumberFormat="1" applyFont="1" applyBorder="1" applyAlignment="1">
      <alignment horizontal="center" vertical="center" wrapText="1"/>
    </xf>
    <xf numFmtId="1" fontId="3" fillId="0" borderId="385" xfId="3" applyNumberFormat="1" applyFont="1" applyBorder="1" applyAlignment="1">
      <alignment horizontal="center" vertical="center" wrapText="1"/>
    </xf>
    <xf numFmtId="1" fontId="3" fillId="0" borderId="386" xfId="3" applyNumberFormat="1" applyFont="1" applyBorder="1" applyAlignment="1">
      <alignment horizontal="center" vertical="center" wrapText="1"/>
    </xf>
    <xf numFmtId="1" fontId="3" fillId="0" borderId="303" xfId="3" applyNumberFormat="1" applyFont="1" applyBorder="1" applyAlignment="1">
      <alignment horizontal="center" vertical="center" wrapText="1"/>
    </xf>
    <xf numFmtId="1" fontId="10" fillId="11" borderId="372" xfId="2" quotePrefix="1" applyNumberFormat="1" applyFont="1" applyFill="1" applyBorder="1" applyAlignment="1">
      <alignment horizontal="left"/>
    </xf>
    <xf numFmtId="1" fontId="10" fillId="11" borderId="391" xfId="2" quotePrefix="1" applyNumberFormat="1" applyFont="1" applyFill="1" applyBorder="1" applyAlignment="1">
      <alignment horizontal="left"/>
    </xf>
    <xf numFmtId="1" fontId="7" fillId="0" borderId="315" xfId="2" applyNumberFormat="1" applyFont="1" applyBorder="1" applyAlignment="1">
      <alignment horizontal="center" vertical="center" wrapText="1"/>
    </xf>
    <xf numFmtId="1" fontId="3" fillId="0" borderId="326" xfId="3" applyNumberFormat="1" applyFont="1" applyBorder="1" applyAlignment="1">
      <alignment horizontal="center" vertical="center"/>
    </xf>
    <xf numFmtId="1" fontId="3" fillId="0" borderId="4" xfId="3" applyNumberFormat="1" applyFont="1" applyBorder="1" applyAlignment="1">
      <alignment horizontal="center" vertical="center"/>
    </xf>
    <xf numFmtId="1" fontId="3" fillId="0" borderId="314" xfId="3" applyNumberFormat="1" applyFont="1" applyBorder="1" applyAlignment="1">
      <alignment horizontal="center" vertical="center"/>
    </xf>
    <xf numFmtId="1" fontId="3" fillId="0" borderId="303" xfId="3" applyNumberFormat="1" applyFont="1" applyBorder="1" applyAlignment="1">
      <alignment horizontal="center" vertical="center"/>
    </xf>
    <xf numFmtId="1" fontId="3" fillId="0" borderId="377" xfId="3" applyNumberFormat="1" applyFont="1" applyBorder="1" applyAlignment="1">
      <alignment horizontal="center" vertical="center"/>
    </xf>
    <xf numFmtId="1" fontId="3" fillId="0" borderId="309" xfId="3" applyNumberFormat="1" applyFont="1" applyBorder="1" applyAlignment="1">
      <alignment horizontal="center" vertical="center"/>
    </xf>
    <xf numFmtId="1" fontId="3" fillId="0" borderId="390" xfId="3" applyNumberFormat="1" applyFont="1" applyBorder="1" applyAlignment="1">
      <alignment horizontal="center" vertical="center"/>
    </xf>
    <xf numFmtId="1" fontId="3" fillId="0" borderId="314" xfId="3" applyNumberFormat="1" applyFont="1" applyBorder="1" applyAlignment="1">
      <alignment horizontal="center" vertical="center" wrapText="1"/>
    </xf>
    <xf numFmtId="1" fontId="7" fillId="0" borderId="326" xfId="3" applyNumberFormat="1" applyFont="1" applyBorder="1" applyAlignment="1">
      <alignment horizontal="center" vertical="center"/>
    </xf>
    <xf numFmtId="1" fontId="7" fillId="0" borderId="314" xfId="3" applyNumberFormat="1" applyFont="1" applyBorder="1" applyAlignment="1">
      <alignment horizontal="center" vertical="center"/>
    </xf>
    <xf numFmtId="1" fontId="7" fillId="0" borderId="377" xfId="3" applyNumberFormat="1" applyFont="1" applyBorder="1" applyAlignment="1">
      <alignment horizontal="center" vertical="center"/>
    </xf>
    <xf numFmtId="1" fontId="5" fillId="11" borderId="303" xfId="2" quotePrefix="1" applyNumberFormat="1" applyFont="1" applyFill="1" applyBorder="1" applyAlignment="1">
      <alignment horizontal="left"/>
    </xf>
    <xf numFmtId="1" fontId="5" fillId="11" borderId="382" xfId="2" quotePrefix="1" applyNumberFormat="1" applyFont="1" applyFill="1" applyBorder="1" applyAlignment="1">
      <alignment horizontal="left"/>
    </xf>
    <xf numFmtId="1" fontId="3" fillId="0" borderId="384" xfId="2" applyNumberFormat="1" applyFont="1" applyBorder="1" applyAlignment="1">
      <alignment horizontal="center" vertical="center" wrapText="1"/>
    </xf>
    <xf numFmtId="1" fontId="3" fillId="0" borderId="385" xfId="3" applyNumberFormat="1" applyFont="1" applyBorder="1" applyAlignment="1">
      <alignment horizontal="center" vertical="center"/>
    </xf>
    <xf numFmtId="1" fontId="3" fillId="0" borderId="386" xfId="3" applyNumberFormat="1" applyFont="1" applyBorder="1" applyAlignment="1">
      <alignment horizontal="center" vertical="center"/>
    </xf>
    <xf numFmtId="1" fontId="3" fillId="0" borderId="387" xfId="3" applyNumberFormat="1" applyFont="1" applyBorder="1" applyAlignment="1">
      <alignment horizontal="center" vertical="center"/>
    </xf>
    <xf numFmtId="1" fontId="3" fillId="0" borderId="388" xfId="3" applyNumberFormat="1" applyFont="1" applyBorder="1" applyAlignment="1">
      <alignment horizontal="center" vertical="center"/>
    </xf>
    <xf numFmtId="1" fontId="3" fillId="0" borderId="389" xfId="3" applyNumberFormat="1" applyFont="1" applyBorder="1" applyAlignment="1">
      <alignment horizontal="center" vertical="center" wrapText="1"/>
    </xf>
    <xf numFmtId="1" fontId="3" fillId="0" borderId="388" xfId="3" applyNumberFormat="1" applyFont="1" applyBorder="1" applyAlignment="1">
      <alignment horizontal="center" vertical="center" wrapText="1"/>
    </xf>
    <xf numFmtId="1" fontId="3" fillId="0" borderId="390" xfId="3" applyNumberFormat="1" applyFont="1" applyBorder="1" applyAlignment="1">
      <alignment horizontal="center" vertical="center" wrapText="1"/>
    </xf>
    <xf numFmtId="1" fontId="1" fillId="0" borderId="360" xfId="0" applyNumberFormat="1" applyFont="1" applyBorder="1" applyAlignment="1">
      <alignment horizontal="left" vertical="center"/>
    </xf>
    <xf numFmtId="1" fontId="1" fillId="0" borderId="372" xfId="0" applyNumberFormat="1" applyFont="1" applyBorder="1" applyAlignment="1">
      <alignment horizontal="left" vertical="center"/>
    </xf>
    <xf numFmtId="1" fontId="1" fillId="0" borderId="378" xfId="0" applyNumberFormat="1" applyFont="1" applyBorder="1" applyAlignment="1">
      <alignment horizontal="left" vertical="center"/>
    </xf>
    <xf numFmtId="1" fontId="3" fillId="0" borderId="349" xfId="0" applyNumberFormat="1" applyFont="1" applyBorder="1" applyAlignment="1">
      <alignment horizontal="center" vertical="center"/>
    </xf>
    <xf numFmtId="1" fontId="3" fillId="0" borderId="349" xfId="0" applyNumberFormat="1" applyFont="1" applyBorder="1" applyAlignment="1">
      <alignment horizontal="center" vertical="center" wrapText="1"/>
    </xf>
    <xf numFmtId="1" fontId="3" fillId="0" borderId="378" xfId="0" applyNumberFormat="1" applyFont="1" applyBorder="1" applyAlignment="1">
      <alignment horizontal="center" vertical="center" wrapText="1"/>
    </xf>
    <xf numFmtId="1" fontId="3" fillId="0" borderId="349" xfId="0" applyNumberFormat="1" applyFont="1" applyBorder="1" applyAlignment="1">
      <alignment horizontal="left" vertical="center"/>
    </xf>
    <xf numFmtId="1" fontId="3" fillId="8" borderId="349" xfId="0" applyNumberFormat="1" applyFont="1" applyFill="1" applyBorder="1" applyAlignment="1">
      <alignment horizontal="center" vertical="center" wrapText="1"/>
    </xf>
    <xf numFmtId="1" fontId="3" fillId="0" borderId="352" xfId="0" applyNumberFormat="1" applyFont="1" applyBorder="1" applyAlignment="1">
      <alignment horizontal="center" vertical="center" wrapText="1"/>
    </xf>
    <xf numFmtId="1" fontId="3" fillId="0" borderId="371" xfId="0" applyNumberFormat="1" applyFont="1" applyBorder="1" applyAlignment="1">
      <alignment horizontal="center" vertical="center" wrapText="1"/>
    </xf>
    <xf numFmtId="1" fontId="3" fillId="0" borderId="335" xfId="0" applyNumberFormat="1" applyFont="1" applyBorder="1" applyAlignment="1">
      <alignment horizontal="center" vertical="center" wrapText="1"/>
    </xf>
    <xf numFmtId="1" fontId="3" fillId="0" borderId="336" xfId="0" applyNumberFormat="1" applyFont="1" applyBorder="1" applyAlignment="1">
      <alignment horizontal="center" vertical="center" wrapText="1"/>
    </xf>
    <xf numFmtId="1" fontId="3" fillId="0" borderId="315" xfId="0" applyNumberFormat="1" applyFont="1" applyBorder="1" applyAlignment="1">
      <alignment horizontal="center" vertical="center" wrapText="1"/>
    </xf>
    <xf numFmtId="1" fontId="5" fillId="0" borderId="333" xfId="0" applyNumberFormat="1" applyFont="1" applyBorder="1" applyAlignment="1">
      <alignment horizontal="left"/>
    </xf>
    <xf numFmtId="1" fontId="3" fillId="0" borderId="368" xfId="0" applyNumberFormat="1" applyFont="1" applyBorder="1" applyAlignment="1">
      <alignment horizontal="center" vertical="center"/>
    </xf>
    <xf numFmtId="1" fontId="3" fillId="0" borderId="369" xfId="0" applyNumberFormat="1" applyFont="1" applyBorder="1" applyAlignment="1">
      <alignment horizontal="center" vertical="center" wrapText="1"/>
    </xf>
    <xf numFmtId="1" fontId="3" fillId="0" borderId="370" xfId="0" applyNumberFormat="1" applyFont="1" applyBorder="1" applyAlignment="1">
      <alignment horizontal="center" vertical="center" wrapText="1"/>
    </xf>
    <xf numFmtId="1" fontId="3" fillId="0" borderId="376" xfId="0" applyNumberFormat="1" applyFont="1" applyBorder="1" applyAlignment="1">
      <alignment horizontal="center" vertical="center" wrapText="1"/>
    </xf>
    <xf numFmtId="1" fontId="3" fillId="0" borderId="333" xfId="0" applyNumberFormat="1" applyFont="1" applyBorder="1" applyAlignment="1">
      <alignment horizontal="center" vertical="center" wrapText="1"/>
    </xf>
    <xf numFmtId="1" fontId="3" fillId="0" borderId="326" xfId="0" applyNumberFormat="1" applyFont="1" applyBorder="1" applyAlignment="1">
      <alignment horizontal="center" vertical="center"/>
    </xf>
    <xf numFmtId="1" fontId="3" fillId="0" borderId="361" xfId="0" applyNumberFormat="1" applyFont="1" applyBorder="1" applyAlignment="1">
      <alignment horizontal="center" vertical="center"/>
    </xf>
    <xf numFmtId="1" fontId="3" fillId="0" borderId="322" xfId="0" applyNumberFormat="1" applyFont="1" applyBorder="1" applyAlignment="1">
      <alignment horizontal="center" vertical="center" wrapText="1"/>
    </xf>
    <xf numFmtId="1" fontId="3" fillId="0" borderId="339" xfId="0" applyNumberFormat="1" applyFont="1" applyBorder="1" applyAlignment="1">
      <alignment horizontal="center" vertical="center"/>
    </xf>
    <xf numFmtId="1" fontId="3" fillId="0" borderId="361" xfId="0" applyNumberFormat="1" applyFont="1" applyBorder="1" applyAlignment="1">
      <alignment horizontal="center" vertical="center" wrapText="1"/>
    </xf>
    <xf numFmtId="1" fontId="3" fillId="0" borderId="309" xfId="0" applyNumberFormat="1" applyFont="1" applyBorder="1" applyAlignment="1">
      <alignment horizontal="center" vertical="center" wrapText="1"/>
    </xf>
    <xf numFmtId="1" fontId="3" fillId="0" borderId="341" xfId="0" applyNumberFormat="1" applyFont="1" applyBorder="1" applyAlignment="1">
      <alignment horizontal="center" vertical="center" wrapText="1"/>
    </xf>
    <xf numFmtId="0" fontId="3" fillId="0" borderId="332" xfId="0" applyFont="1" applyBorder="1" applyAlignment="1">
      <alignment horizontal="center"/>
    </xf>
    <xf numFmtId="0" fontId="3" fillId="0" borderId="336" xfId="0" applyFont="1" applyBorder="1" applyAlignment="1">
      <alignment horizontal="center"/>
    </xf>
    <xf numFmtId="0" fontId="3" fillId="0" borderId="332" xfId="0" applyFont="1" applyBorder="1" applyAlignment="1">
      <alignment horizontal="center" wrapText="1"/>
    </xf>
    <xf numFmtId="0" fontId="3" fillId="0" borderId="336" xfId="0" applyFont="1" applyBorder="1" applyAlignment="1">
      <alignment horizontal="center" wrapText="1"/>
    </xf>
    <xf numFmtId="0" fontId="3" fillId="0" borderId="324" xfId="0" applyFont="1" applyBorder="1" applyAlignment="1">
      <alignment horizontal="center" wrapText="1"/>
    </xf>
    <xf numFmtId="0" fontId="3" fillId="0" borderId="322" xfId="0" applyFont="1" applyBorder="1" applyAlignment="1">
      <alignment horizontal="center" vertical="center" wrapText="1"/>
    </xf>
    <xf numFmtId="0" fontId="3" fillId="0" borderId="329" xfId="0" applyFont="1" applyBorder="1" applyAlignment="1">
      <alignment horizontal="center" vertical="center" wrapText="1"/>
    </xf>
    <xf numFmtId="1" fontId="3" fillId="0" borderId="332" xfId="0" applyNumberFormat="1" applyFont="1" applyBorder="1" applyAlignment="1">
      <alignment horizontal="center" vertical="center"/>
    </xf>
    <xf numFmtId="1" fontId="3" fillId="0" borderId="333" xfId="0" applyNumberFormat="1" applyFont="1" applyBorder="1" applyAlignment="1">
      <alignment horizontal="center" vertical="center"/>
    </xf>
    <xf numFmtId="1" fontId="3" fillId="0" borderId="324" xfId="0" applyNumberFormat="1" applyFont="1" applyBorder="1" applyAlignment="1">
      <alignment horizontal="center" vertical="center"/>
    </xf>
    <xf numFmtId="1" fontId="3" fillId="0" borderId="316" xfId="0" applyNumberFormat="1" applyFont="1" applyBorder="1" applyAlignment="1">
      <alignment horizontal="center" vertical="center" wrapText="1"/>
    </xf>
    <xf numFmtId="0" fontId="3" fillId="0" borderId="326" xfId="0" applyFont="1" applyBorder="1" applyAlignment="1">
      <alignment horizontal="center" vertical="center" wrapText="1"/>
    </xf>
    <xf numFmtId="0" fontId="3" fillId="0" borderId="323" xfId="0" applyFont="1" applyBorder="1" applyAlignment="1">
      <alignment horizontal="center" vertical="center" wrapText="1"/>
    </xf>
    <xf numFmtId="0" fontId="3" fillId="0" borderId="339" xfId="0" applyFont="1" applyBorder="1" applyAlignment="1">
      <alignment horizontal="center" vertical="center" wrapText="1"/>
    </xf>
    <xf numFmtId="0" fontId="3" fillId="0" borderId="314" xfId="0" applyFont="1" applyBorder="1" applyAlignment="1">
      <alignment horizontal="center" vertical="center" wrapText="1"/>
    </xf>
    <xf numFmtId="0" fontId="3" fillId="0" borderId="335" xfId="0" applyFont="1" applyBorder="1" applyAlignment="1">
      <alignment horizontal="center" vertical="center" wrapText="1"/>
    </xf>
    <xf numFmtId="0" fontId="3" fillId="0" borderId="333" xfId="0" applyFont="1" applyBorder="1" applyAlignment="1">
      <alignment horizontal="center" wrapText="1"/>
    </xf>
    <xf numFmtId="0" fontId="3" fillId="0" borderId="303" xfId="0" applyFont="1" applyBorder="1" applyAlignment="1">
      <alignment horizontal="center" vertical="center" wrapText="1"/>
    </xf>
    <xf numFmtId="1" fontId="3" fillId="0" borderId="331" xfId="0" applyNumberFormat="1" applyFont="1" applyBorder="1" applyAlignment="1">
      <alignment horizontal="center" vertical="center" wrapText="1"/>
    </xf>
    <xf numFmtId="1" fontId="3" fillId="0" borderId="332" xfId="0" applyNumberFormat="1" applyFont="1" applyBorder="1" applyAlignment="1">
      <alignment horizontal="center" vertical="center" wrapText="1"/>
    </xf>
    <xf numFmtId="1" fontId="3" fillId="0" borderId="336" xfId="0" applyNumberFormat="1" applyFont="1" applyBorder="1" applyAlignment="1">
      <alignment horizontal="center" vertical="center"/>
    </xf>
    <xf numFmtId="1" fontId="3" fillId="0" borderId="304" xfId="0" applyNumberFormat="1" applyFont="1" applyBorder="1" applyAlignment="1">
      <alignment horizontal="center" vertical="center" wrapText="1"/>
    </xf>
    <xf numFmtId="1" fontId="3" fillId="0" borderId="313" xfId="0" applyNumberFormat="1" applyFont="1" applyBorder="1" applyAlignment="1">
      <alignment horizontal="center" vertical="center" wrapText="1"/>
    </xf>
    <xf numFmtId="1" fontId="3" fillId="0" borderId="334" xfId="0" applyNumberFormat="1" applyFont="1" applyBorder="1" applyAlignment="1">
      <alignment horizontal="center" vertical="center" wrapText="1"/>
    </xf>
    <xf numFmtId="1" fontId="3" fillId="0" borderId="531" xfId="0" applyNumberFormat="1" applyFont="1" applyBorder="1" applyAlignment="1">
      <alignment horizontal="center" vertical="center"/>
    </xf>
    <xf numFmtId="1" fontId="3" fillId="0" borderId="531" xfId="0" applyNumberFormat="1" applyFont="1" applyBorder="1" applyAlignment="1">
      <alignment horizontal="center" vertical="center" wrapText="1"/>
    </xf>
    <xf numFmtId="1" fontId="3" fillId="0" borderId="541" xfId="0" applyNumberFormat="1" applyFont="1" applyBorder="1" applyAlignment="1">
      <alignment horizontal="center" vertical="center" wrapText="1"/>
    </xf>
    <xf numFmtId="1" fontId="3" fillId="0" borderId="528" xfId="0" applyNumberFormat="1" applyFont="1" applyBorder="1" applyAlignment="1">
      <alignment horizontal="center" vertical="center" wrapText="1"/>
    </xf>
    <xf numFmtId="1" fontId="3" fillId="0" borderId="528" xfId="0" applyNumberFormat="1" applyFont="1" applyBorder="1" applyAlignment="1">
      <alignment horizontal="center" vertical="center"/>
    </xf>
    <xf numFmtId="1" fontId="3" fillId="0" borderId="540" xfId="0" applyNumberFormat="1" applyFont="1" applyBorder="1" applyAlignment="1">
      <alignment horizontal="center" vertical="center" wrapText="1"/>
    </xf>
    <xf numFmtId="1" fontId="3" fillId="0" borderId="543" xfId="0" applyNumberFormat="1" applyFont="1" applyBorder="1" applyAlignment="1">
      <alignment horizontal="center" vertical="center" wrapText="1"/>
    </xf>
    <xf numFmtId="1" fontId="3" fillId="0" borderId="290" xfId="0" applyNumberFormat="1" applyFont="1" applyBorder="1" applyAlignment="1">
      <alignment horizontal="center" vertical="center"/>
    </xf>
    <xf numFmtId="0" fontId="3" fillId="0" borderId="549" xfId="0" applyFont="1" applyBorder="1" applyAlignment="1">
      <alignment horizontal="center" vertical="center"/>
    </xf>
    <xf numFmtId="1" fontId="3" fillId="11" borderId="528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540" xfId="0" applyNumberFormat="1" applyFont="1" applyFill="1" applyBorder="1" applyAlignment="1">
      <alignment horizontal="center" vertical="center"/>
    </xf>
    <xf numFmtId="1" fontId="3" fillId="11" borderId="541" xfId="0" applyNumberFormat="1" applyFont="1" applyFill="1" applyBorder="1" applyAlignment="1">
      <alignment horizontal="center" vertical="center"/>
    </xf>
    <xf numFmtId="1" fontId="3" fillId="11" borderId="543" xfId="0" applyNumberFormat="1" applyFont="1" applyFill="1" applyBorder="1" applyAlignment="1">
      <alignment horizontal="center" vertical="center"/>
    </xf>
    <xf numFmtId="0" fontId="3" fillId="0" borderId="540" xfId="0" applyFont="1" applyBorder="1" applyAlignment="1">
      <alignment horizontal="center" vertical="center"/>
    </xf>
    <xf numFmtId="0" fontId="3" fillId="0" borderId="541" xfId="0" applyFont="1" applyBorder="1" applyAlignment="1">
      <alignment horizontal="center" vertical="center"/>
    </xf>
    <xf numFmtId="0" fontId="3" fillId="0" borderId="543" xfId="0" applyFont="1" applyBorder="1" applyAlignment="1">
      <alignment horizontal="center" vertical="center"/>
    </xf>
    <xf numFmtId="0" fontId="3" fillId="0" borderId="542" xfId="0" applyFont="1" applyBorder="1" applyAlignment="1">
      <alignment horizontal="center" vertical="center"/>
    </xf>
    <xf numFmtId="1" fontId="3" fillId="11" borderId="540" xfId="0" applyNumberFormat="1" applyFont="1" applyFill="1" applyBorder="1" applyAlignment="1">
      <alignment horizontal="center" vertical="center" wrapText="1"/>
    </xf>
    <xf numFmtId="1" fontId="3" fillId="11" borderId="541" xfId="0" applyNumberFormat="1" applyFont="1" applyFill="1" applyBorder="1" applyAlignment="1">
      <alignment horizontal="center" vertical="center" wrapText="1"/>
    </xf>
    <xf numFmtId="1" fontId="3" fillId="11" borderId="543" xfId="0" applyNumberFormat="1" applyFont="1" applyFill="1" applyBorder="1" applyAlignment="1">
      <alignment horizontal="center" vertical="center" wrapText="1"/>
    </xf>
    <xf numFmtId="1" fontId="3" fillId="11" borderId="550" xfId="0" applyNumberFormat="1" applyFont="1" applyFill="1" applyBorder="1" applyAlignment="1">
      <alignment horizontal="center" vertical="center"/>
    </xf>
    <xf numFmtId="1" fontId="3" fillId="0" borderId="528" xfId="0" applyNumberFormat="1" applyFont="1" applyBorder="1" applyAlignment="1">
      <alignment horizontal="left" vertical="center" wrapText="1"/>
    </xf>
    <xf numFmtId="0" fontId="3" fillId="0" borderId="528" xfId="0" applyFont="1" applyBorder="1" applyAlignment="1">
      <alignment horizontal="center" vertical="center"/>
    </xf>
    <xf numFmtId="0" fontId="3" fillId="0" borderId="547" xfId="0" applyFont="1" applyBorder="1" applyAlignment="1">
      <alignment horizontal="center" vertical="center" wrapText="1"/>
    </xf>
    <xf numFmtId="1" fontId="3" fillId="0" borderId="542" xfId="0" applyNumberFormat="1" applyFont="1" applyBorder="1" applyAlignment="1">
      <alignment horizontal="center" vertical="center" wrapText="1"/>
    </xf>
    <xf numFmtId="1" fontId="3" fillId="0" borderId="539" xfId="0" applyNumberFormat="1" applyFont="1" applyBorder="1" applyAlignment="1">
      <alignment horizontal="center" vertical="center" wrapText="1"/>
    </xf>
    <xf numFmtId="1" fontId="3" fillId="0" borderId="488" xfId="0" applyNumberFormat="1" applyFont="1" applyBorder="1" applyAlignment="1">
      <alignment horizontal="center" vertical="center" wrapText="1"/>
    </xf>
    <xf numFmtId="1" fontId="3" fillId="0" borderId="554" xfId="0" applyNumberFormat="1" applyFont="1" applyBorder="1" applyAlignment="1">
      <alignment horizontal="center" vertical="center" wrapText="1"/>
    </xf>
    <xf numFmtId="1" fontId="3" fillId="0" borderId="545" xfId="0" applyNumberFormat="1" applyFont="1" applyBorder="1" applyAlignment="1">
      <alignment horizontal="center" vertical="center" wrapText="1"/>
    </xf>
    <xf numFmtId="1" fontId="3" fillId="11" borderId="550" xfId="0" applyNumberFormat="1" applyFont="1" applyFill="1" applyBorder="1" applyAlignment="1">
      <alignment horizontal="center" vertical="center" wrapText="1"/>
    </xf>
    <xf numFmtId="0" fontId="3" fillId="0" borderId="543" xfId="0" applyFont="1" applyBorder="1" applyAlignment="1">
      <alignment horizontal="center" vertical="center" wrapText="1"/>
    </xf>
    <xf numFmtId="1" fontId="3" fillId="11" borderId="551" xfId="0" applyNumberFormat="1" applyFont="1" applyFill="1" applyBorder="1" applyAlignment="1">
      <alignment horizontal="center" vertical="center" wrapText="1"/>
    </xf>
    <xf numFmtId="1" fontId="3" fillId="0" borderId="451" xfId="0" applyNumberFormat="1" applyFont="1" applyBorder="1" applyAlignment="1">
      <alignment horizontal="left" vertical="center" wrapText="1"/>
    </xf>
    <xf numFmtId="0" fontId="3" fillId="0" borderId="531" xfId="0" applyFont="1" applyBorder="1" applyAlignment="1">
      <alignment horizontal="center" vertical="center"/>
    </xf>
    <xf numFmtId="1" fontId="3" fillId="0" borderId="538" xfId="0" applyNumberFormat="1" applyFont="1" applyBorder="1" applyAlignment="1">
      <alignment horizontal="center" vertical="center" wrapText="1"/>
    </xf>
    <xf numFmtId="1" fontId="3" fillId="0" borderId="453" xfId="0" applyNumberFormat="1" applyFont="1" applyBorder="1" applyAlignment="1">
      <alignment horizontal="center" vertical="center"/>
    </xf>
    <xf numFmtId="1" fontId="3" fillId="0" borderId="451" xfId="0" applyNumberFormat="1" applyFont="1" applyBorder="1" applyAlignment="1">
      <alignment horizontal="center" vertical="center"/>
    </xf>
    <xf numFmtId="1" fontId="3" fillId="0" borderId="508" xfId="0" applyNumberFormat="1" applyFont="1" applyBorder="1" applyAlignment="1">
      <alignment horizontal="center" vertical="center"/>
    </xf>
    <xf numFmtId="1" fontId="3" fillId="0" borderId="509" xfId="0" applyNumberFormat="1" applyFont="1" applyBorder="1" applyAlignment="1">
      <alignment horizontal="center" vertical="center"/>
    </xf>
    <xf numFmtId="1" fontId="3" fillId="0" borderId="510" xfId="0" applyNumberFormat="1" applyFont="1" applyBorder="1" applyAlignment="1">
      <alignment horizontal="center" vertical="center"/>
    </xf>
    <xf numFmtId="1" fontId="3" fillId="0" borderId="413" xfId="0" applyNumberFormat="1" applyFont="1" applyBorder="1" applyAlignment="1">
      <alignment horizontal="center" vertical="center" wrapText="1"/>
    </xf>
    <xf numFmtId="1" fontId="3" fillId="0" borderId="455" xfId="0" applyNumberFormat="1" applyFont="1" applyBorder="1" applyAlignment="1">
      <alignment horizontal="center" vertical="center"/>
    </xf>
    <xf numFmtId="1" fontId="3" fillId="0" borderId="447" xfId="0" applyNumberFormat="1" applyFont="1" applyBorder="1" applyAlignment="1">
      <alignment horizontal="center" vertical="center"/>
    </xf>
    <xf numFmtId="1" fontId="3" fillId="0" borderId="504" xfId="0" applyNumberFormat="1" applyFont="1" applyBorder="1" applyAlignment="1">
      <alignment horizontal="center" vertical="center" wrapText="1"/>
    </xf>
    <xf numFmtId="1" fontId="3" fillId="0" borderId="505" xfId="0" applyNumberFormat="1" applyFont="1" applyBorder="1" applyAlignment="1">
      <alignment horizontal="center" vertical="center" wrapText="1"/>
    </xf>
    <xf numFmtId="1" fontId="3" fillId="0" borderId="486" xfId="0" applyNumberFormat="1" applyFont="1" applyBorder="1" applyAlignment="1">
      <alignment horizontal="center" vertical="center" wrapText="1"/>
    </xf>
    <xf numFmtId="1" fontId="3" fillId="0" borderId="453" xfId="0" applyNumberFormat="1" applyFont="1" applyBorder="1" applyAlignment="1">
      <alignment horizontal="center" vertical="center" wrapText="1"/>
    </xf>
    <xf numFmtId="1" fontId="3" fillId="0" borderId="455" xfId="0" applyNumberFormat="1" applyFont="1" applyBorder="1" applyAlignment="1">
      <alignment horizontal="center" vertical="center" wrapText="1"/>
    </xf>
    <xf numFmtId="1" fontId="3" fillId="0" borderId="502" xfId="0" applyNumberFormat="1" applyFont="1" applyBorder="1" applyAlignment="1">
      <alignment horizontal="center" vertical="center"/>
    </xf>
    <xf numFmtId="1" fontId="3" fillId="0" borderId="430" xfId="0" applyNumberFormat="1" applyFont="1" applyBorder="1" applyAlignment="1">
      <alignment horizontal="center" vertical="center"/>
    </xf>
    <xf numFmtId="1" fontId="3" fillId="0" borderId="496" xfId="2" applyNumberFormat="1" applyFont="1" applyBorder="1" applyAlignment="1">
      <alignment horizontal="center" vertical="center" wrapText="1"/>
    </xf>
    <xf numFmtId="1" fontId="3" fillId="0" borderId="503" xfId="2" applyNumberFormat="1" applyFont="1" applyBorder="1" applyAlignment="1">
      <alignment horizontal="center" vertical="center" wrapText="1"/>
    </xf>
    <xf numFmtId="1" fontId="3" fillId="0" borderId="495" xfId="2" applyNumberFormat="1" applyFont="1" applyBorder="1" applyAlignment="1">
      <alignment horizontal="center" vertical="center" wrapText="1"/>
    </xf>
    <xf numFmtId="1" fontId="3" fillId="0" borderId="455" xfId="2" applyNumberFormat="1" applyFont="1" applyBorder="1" applyAlignment="1">
      <alignment horizontal="center" vertical="center" wrapText="1"/>
    </xf>
    <xf numFmtId="1" fontId="3" fillId="0" borderId="502" xfId="2" applyNumberFormat="1" applyFont="1" applyBorder="1" applyAlignment="1">
      <alignment horizontal="center" vertical="center" wrapText="1"/>
    </xf>
    <xf numFmtId="1" fontId="3" fillId="0" borderId="447" xfId="2" applyNumberFormat="1" applyFont="1" applyBorder="1" applyAlignment="1">
      <alignment horizontal="center" vertical="center" wrapText="1"/>
    </xf>
    <xf numFmtId="1" fontId="3" fillId="0" borderId="495" xfId="0" applyNumberFormat="1" applyFont="1" applyBorder="1" applyAlignment="1">
      <alignment horizontal="center" vertical="center"/>
    </xf>
    <xf numFmtId="1" fontId="3" fillId="0" borderId="496" xfId="0" applyNumberFormat="1" applyFont="1" applyBorder="1" applyAlignment="1">
      <alignment horizontal="center" vertical="center" wrapText="1"/>
    </xf>
    <xf numFmtId="1" fontId="3" fillId="0" borderId="465" xfId="0" applyNumberFormat="1" applyFont="1" applyBorder="1" applyAlignment="1">
      <alignment horizontal="center" vertical="center" wrapText="1"/>
    </xf>
    <xf numFmtId="1" fontId="3" fillId="0" borderId="486" xfId="3" applyNumberFormat="1" applyFont="1" applyBorder="1" applyAlignment="1">
      <alignment horizontal="center" vertical="center" wrapText="1"/>
    </xf>
    <xf numFmtId="1" fontId="3" fillId="0" borderId="453" xfId="3" applyNumberFormat="1" applyFont="1" applyBorder="1" applyAlignment="1">
      <alignment horizontal="center" vertical="center" wrapText="1"/>
    </xf>
    <xf numFmtId="1" fontId="3" fillId="0" borderId="484" xfId="3" applyNumberFormat="1" applyFont="1" applyBorder="1" applyAlignment="1">
      <alignment horizontal="center" vertical="center" wrapText="1"/>
    </xf>
    <xf numFmtId="1" fontId="3" fillId="0" borderId="465" xfId="3" applyNumberFormat="1" applyFont="1" applyBorder="1" applyAlignment="1">
      <alignment horizontal="center" vertical="center" wrapText="1"/>
    </xf>
    <xf numFmtId="1" fontId="10" fillId="11" borderId="446" xfId="2" quotePrefix="1" applyNumberFormat="1" applyFont="1" applyFill="1" applyBorder="1" applyAlignment="1">
      <alignment horizontal="left"/>
    </xf>
    <xf numFmtId="1" fontId="10" fillId="11" borderId="493" xfId="2" quotePrefix="1" applyNumberFormat="1" applyFont="1" applyFill="1" applyBorder="1" applyAlignment="1">
      <alignment horizontal="left"/>
    </xf>
    <xf numFmtId="1" fontId="7" fillId="0" borderId="495" xfId="2" applyNumberFormat="1" applyFont="1" applyBorder="1" applyAlignment="1">
      <alignment horizontal="center" vertical="center" wrapText="1"/>
    </xf>
    <xf numFmtId="1" fontId="3" fillId="0" borderId="496" xfId="3" applyNumberFormat="1" applyFont="1" applyBorder="1" applyAlignment="1">
      <alignment horizontal="center" vertical="center"/>
    </xf>
    <xf numFmtId="1" fontId="3" fillId="0" borderId="497" xfId="3" applyNumberFormat="1" applyFont="1" applyBorder="1" applyAlignment="1">
      <alignment horizontal="center" vertical="center"/>
    </xf>
    <xf numFmtId="1" fontId="3" fillId="0" borderId="498" xfId="3" applyNumberFormat="1" applyFont="1" applyBorder="1" applyAlignment="1">
      <alignment horizontal="center" vertical="center"/>
    </xf>
    <xf numFmtId="1" fontId="3" fillId="0" borderId="453" xfId="3" applyNumberFormat="1" applyFont="1" applyBorder="1" applyAlignment="1">
      <alignment horizontal="center" vertical="center"/>
    </xf>
    <xf numFmtId="1" fontId="3" fillId="0" borderId="499" xfId="3" applyNumberFormat="1" applyFont="1" applyBorder="1" applyAlignment="1">
      <alignment horizontal="center" vertical="center"/>
    </xf>
    <xf numFmtId="1" fontId="3" fillId="0" borderId="492" xfId="3" applyNumberFormat="1" applyFont="1" applyBorder="1" applyAlignment="1">
      <alignment horizontal="center" vertical="center"/>
    </xf>
    <xf numFmtId="1" fontId="3" fillId="0" borderId="498" xfId="3" applyNumberFormat="1" applyFont="1" applyBorder="1" applyAlignment="1">
      <alignment horizontal="center" vertical="center" wrapText="1"/>
    </xf>
    <xf numFmtId="1" fontId="7" fillId="0" borderId="496" xfId="3" applyNumberFormat="1" applyFont="1" applyBorder="1" applyAlignment="1">
      <alignment horizontal="center" vertical="center"/>
    </xf>
    <xf numFmtId="1" fontId="7" fillId="0" borderId="498" xfId="3" applyNumberFormat="1" applyFont="1" applyBorder="1" applyAlignment="1">
      <alignment horizontal="center" vertical="center"/>
    </xf>
    <xf numFmtId="1" fontId="7" fillId="0" borderId="453" xfId="3" applyNumberFormat="1" applyFont="1" applyBorder="1" applyAlignment="1">
      <alignment horizontal="center" vertical="center"/>
    </xf>
    <xf numFmtId="1" fontId="5" fillId="11" borderId="489" xfId="2" quotePrefix="1" applyNumberFormat="1" applyFont="1" applyFill="1" applyBorder="1" applyAlignment="1">
      <alignment horizontal="left"/>
    </xf>
    <xf numFmtId="1" fontId="3" fillId="0" borderId="483" xfId="2" applyNumberFormat="1" applyFont="1" applyBorder="1" applyAlignment="1">
      <alignment horizontal="center" vertical="center" wrapText="1"/>
    </xf>
    <xf numFmtId="1" fontId="3" fillId="0" borderId="484" xfId="3" applyNumberFormat="1" applyFont="1" applyBorder="1" applyAlignment="1">
      <alignment horizontal="center" vertical="center"/>
    </xf>
    <xf numFmtId="1" fontId="3" fillId="0" borderId="465" xfId="3" applyNumberFormat="1" applyFont="1" applyBorder="1" applyAlignment="1">
      <alignment horizontal="center" vertical="center"/>
    </xf>
    <xf numFmtId="1" fontId="3" fillId="0" borderId="486" xfId="3" applyNumberFormat="1" applyFont="1" applyBorder="1" applyAlignment="1">
      <alignment horizontal="center" vertical="center"/>
    </xf>
    <xf numFmtId="1" fontId="3" fillId="0" borderId="490" xfId="3" applyNumberFormat="1" applyFont="1" applyBorder="1" applyAlignment="1">
      <alignment horizontal="center" vertical="center"/>
    </xf>
    <xf numFmtId="1" fontId="3" fillId="0" borderId="491" xfId="3" applyNumberFormat="1" applyFont="1" applyBorder="1" applyAlignment="1">
      <alignment horizontal="center" vertical="center" wrapText="1"/>
    </xf>
    <xf numFmtId="1" fontId="3" fillId="0" borderId="490" xfId="3" applyNumberFormat="1" applyFont="1" applyBorder="1" applyAlignment="1">
      <alignment horizontal="center" vertical="center" wrapText="1"/>
    </xf>
    <xf numFmtId="1" fontId="3" fillId="0" borderId="492" xfId="3" applyNumberFormat="1" applyFont="1" applyBorder="1" applyAlignment="1">
      <alignment horizontal="center" vertical="center" wrapText="1"/>
    </xf>
    <xf numFmtId="1" fontId="1" fillId="0" borderId="455" xfId="0" applyNumberFormat="1" applyFont="1" applyBorder="1" applyAlignment="1">
      <alignment horizontal="left" vertical="center"/>
    </xf>
    <xf numFmtId="1" fontId="1" fillId="0" borderId="446" xfId="0" applyNumberFormat="1" applyFont="1" applyBorder="1" applyAlignment="1">
      <alignment horizontal="left" vertical="center"/>
    </xf>
    <xf numFmtId="1" fontId="1" fillId="0" borderId="447" xfId="0" applyNumberFormat="1" applyFont="1" applyBorder="1" applyAlignment="1">
      <alignment horizontal="left" vertical="center"/>
    </xf>
    <xf numFmtId="1" fontId="3" fillId="0" borderId="469" xfId="0" applyNumberFormat="1" applyFont="1" applyBorder="1" applyAlignment="1">
      <alignment horizontal="center" vertical="center"/>
    </xf>
    <xf numFmtId="1" fontId="3" fillId="0" borderId="469" xfId="0" applyNumberFormat="1" applyFont="1" applyBorder="1" applyAlignment="1">
      <alignment horizontal="center" vertical="center" wrapText="1"/>
    </xf>
    <xf numFmtId="1" fontId="3" fillId="0" borderId="469" xfId="0" applyNumberFormat="1" applyFont="1" applyBorder="1" applyAlignment="1">
      <alignment horizontal="left" vertical="center"/>
    </xf>
    <xf numFmtId="1" fontId="3" fillId="8" borderId="469" xfId="0" applyNumberFormat="1" applyFont="1" applyFill="1" applyBorder="1" applyAlignment="1">
      <alignment horizontal="center" vertical="center" wrapText="1"/>
    </xf>
    <xf numFmtId="1" fontId="3" fillId="0" borderId="470" xfId="0" applyNumberFormat="1" applyFont="1" applyBorder="1" applyAlignment="1">
      <alignment horizontal="center" vertical="center" wrapText="1"/>
    </xf>
    <xf numFmtId="1" fontId="3" fillId="0" borderId="449" xfId="0" applyNumberFormat="1" applyFont="1" applyBorder="1" applyAlignment="1">
      <alignment horizontal="center" vertical="center" wrapText="1"/>
    </xf>
    <xf numFmtId="1" fontId="3" fillId="0" borderId="306" xfId="0" applyNumberFormat="1" applyFont="1" applyBorder="1" applyAlignment="1">
      <alignment horizontal="center" vertical="center" wrapText="1"/>
    </xf>
    <xf numFmtId="1" fontId="3" fillId="0" borderId="463" xfId="0" applyNumberFormat="1" applyFont="1" applyBorder="1" applyAlignment="1">
      <alignment horizontal="center" vertical="center" wrapText="1"/>
    </xf>
    <xf numFmtId="1" fontId="5" fillId="0" borderId="446" xfId="0" applyNumberFormat="1" applyFont="1" applyBorder="1" applyAlignment="1">
      <alignment horizontal="left"/>
    </xf>
    <xf numFmtId="1" fontId="3" fillId="0" borderId="483" xfId="0" applyNumberFormat="1" applyFont="1" applyBorder="1" applyAlignment="1">
      <alignment horizontal="center" vertical="center"/>
    </xf>
    <xf numFmtId="1" fontId="3" fillId="0" borderId="484" xfId="0" applyNumberFormat="1" applyFont="1" applyBorder="1" applyAlignment="1">
      <alignment horizontal="center" vertical="center" wrapText="1"/>
    </xf>
    <xf numFmtId="1" fontId="3" fillId="0" borderId="485" xfId="0" applyNumberFormat="1" applyFont="1" applyBorder="1" applyAlignment="1">
      <alignment horizontal="center" vertical="center" wrapText="1"/>
    </xf>
    <xf numFmtId="1" fontId="3" fillId="0" borderId="452" xfId="0" applyNumberFormat="1" applyFont="1" applyBorder="1" applyAlignment="1">
      <alignment horizontal="center" vertical="center" wrapText="1"/>
    </xf>
    <xf numFmtId="1" fontId="3" fillId="0" borderId="446" xfId="0" applyNumberFormat="1" applyFont="1" applyBorder="1" applyAlignment="1">
      <alignment horizontal="center" vertical="center"/>
    </xf>
    <xf numFmtId="1" fontId="3" fillId="0" borderId="487" xfId="0" applyNumberFormat="1" applyFont="1" applyBorder="1" applyAlignment="1">
      <alignment horizontal="center" vertical="center" wrapText="1"/>
    </xf>
    <xf numFmtId="1" fontId="3" fillId="0" borderId="464" xfId="0" applyNumberFormat="1" applyFont="1" applyBorder="1" applyAlignment="1">
      <alignment horizontal="center" vertical="center"/>
    </xf>
    <xf numFmtId="1" fontId="3" fillId="0" borderId="466" xfId="0" applyNumberFormat="1" applyFont="1" applyBorder="1" applyAlignment="1">
      <alignment horizontal="center" vertical="center"/>
    </xf>
    <xf numFmtId="1" fontId="3" fillId="0" borderId="479" xfId="0" applyNumberFormat="1" applyFont="1" applyBorder="1" applyAlignment="1">
      <alignment horizontal="center" vertical="center"/>
    </xf>
    <xf numFmtId="1" fontId="3" fillId="0" borderId="306" xfId="0" applyNumberFormat="1" applyFont="1" applyBorder="1" applyAlignment="1">
      <alignment horizontal="center" vertical="center"/>
    </xf>
    <xf numFmtId="1" fontId="3" fillId="0" borderId="464" xfId="0" applyNumberFormat="1" applyFont="1" applyBorder="1" applyAlignment="1">
      <alignment horizontal="center" vertical="center" wrapText="1"/>
    </xf>
    <xf numFmtId="1" fontId="3" fillId="0" borderId="466" xfId="0" applyNumberFormat="1" applyFont="1" applyBorder="1" applyAlignment="1">
      <alignment horizontal="center" vertical="center" wrapText="1"/>
    </xf>
    <xf numFmtId="1" fontId="3" fillId="0" borderId="478" xfId="0" applyNumberFormat="1" applyFont="1" applyBorder="1" applyAlignment="1">
      <alignment horizontal="center" vertical="center" wrapText="1"/>
    </xf>
    <xf numFmtId="1" fontId="3" fillId="0" borderId="307" xfId="0" applyNumberFormat="1" applyFont="1" applyBorder="1" applyAlignment="1">
      <alignment horizontal="center" vertical="center"/>
    </xf>
    <xf numFmtId="1" fontId="3" fillId="0" borderId="468" xfId="0" applyNumberFormat="1" applyFont="1" applyBorder="1" applyAlignment="1">
      <alignment horizontal="center" vertical="center" wrapText="1"/>
    </xf>
    <xf numFmtId="1" fontId="3" fillId="0" borderId="310" xfId="0" applyNumberFormat="1" applyFont="1" applyBorder="1" applyAlignment="1">
      <alignment horizontal="center" vertical="center" wrapText="1"/>
    </xf>
    <xf numFmtId="1" fontId="3" fillId="0" borderId="463" xfId="0" applyNumberFormat="1" applyFont="1" applyBorder="1" applyAlignment="1">
      <alignment horizontal="center" vertical="center"/>
    </xf>
    <xf numFmtId="0" fontId="3" fillId="0" borderId="455" xfId="0" applyFont="1" applyBorder="1" applyAlignment="1">
      <alignment horizontal="center"/>
    </xf>
    <xf numFmtId="0" fontId="3" fillId="0" borderId="447" xfId="0" applyFont="1" applyBorder="1" applyAlignment="1">
      <alignment horizontal="center"/>
    </xf>
    <xf numFmtId="0" fontId="3" fillId="0" borderId="455" xfId="0" applyFont="1" applyBorder="1" applyAlignment="1">
      <alignment horizontal="center" wrapText="1"/>
    </xf>
    <xf numFmtId="0" fontId="3" fillId="0" borderId="447" xfId="0" applyFont="1" applyBorder="1" applyAlignment="1">
      <alignment horizontal="center" wrapText="1"/>
    </xf>
    <xf numFmtId="0" fontId="3" fillId="0" borderId="430" xfId="0" applyFont="1" applyBorder="1" applyAlignment="1">
      <alignment horizontal="center" wrapText="1"/>
    </xf>
    <xf numFmtId="0" fontId="3" fillId="0" borderId="458" xfId="0" applyFont="1" applyBorder="1" applyAlignment="1">
      <alignment horizontal="center" vertical="center" wrapText="1"/>
    </xf>
    <xf numFmtId="0" fontId="3" fillId="0" borderId="440" xfId="0" applyFont="1" applyBorder="1" applyAlignment="1">
      <alignment horizontal="center" vertical="center" wrapText="1"/>
    </xf>
    <xf numFmtId="1" fontId="3" fillId="0" borderId="467" xfId="0" applyNumberFormat="1" applyFont="1" applyBorder="1" applyAlignment="1">
      <alignment horizontal="center" vertical="center" wrapText="1"/>
    </xf>
    <xf numFmtId="0" fontId="3" fillId="0" borderId="448" xfId="0" applyFont="1" applyBorder="1" applyAlignment="1">
      <alignment horizontal="center" vertical="center" wrapText="1"/>
    </xf>
    <xf numFmtId="0" fontId="3" fillId="0" borderId="459" xfId="0" applyFont="1" applyBorder="1" applyAlignment="1">
      <alignment horizontal="center" vertical="center" wrapText="1"/>
    </xf>
    <xf numFmtId="0" fontId="3" fillId="0" borderId="444" xfId="0" applyFont="1" applyBorder="1" applyAlignment="1">
      <alignment horizontal="center" vertical="center" wrapText="1"/>
    </xf>
    <xf numFmtId="0" fontId="3" fillId="0" borderId="306" xfId="0" applyFont="1" applyBorder="1" applyAlignment="1">
      <alignment horizontal="center" vertical="center" wrapText="1"/>
    </xf>
    <xf numFmtId="0" fontId="3" fillId="0" borderId="446" xfId="0" applyFont="1" applyBorder="1" applyAlignment="1">
      <alignment horizontal="center" wrapText="1"/>
    </xf>
    <xf numFmtId="1" fontId="3" fillId="0" borderId="448" xfId="0" applyNumberFormat="1" applyFont="1" applyBorder="1" applyAlignment="1">
      <alignment horizontal="center" vertical="center" wrapText="1"/>
    </xf>
    <xf numFmtId="1" fontId="3" fillId="0" borderId="443" xfId="0" applyNumberFormat="1" applyFont="1" applyBorder="1" applyAlignment="1">
      <alignment horizontal="center" vertical="center" wrapText="1"/>
    </xf>
    <xf numFmtId="1" fontId="3" fillId="0" borderId="445" xfId="0" applyNumberFormat="1" applyFont="1" applyBorder="1" applyAlignment="1">
      <alignment horizontal="center" vertical="center"/>
    </xf>
    <xf numFmtId="1" fontId="3" fillId="0" borderId="638" xfId="0" applyNumberFormat="1" applyFont="1" applyBorder="1" applyAlignment="1">
      <alignment horizontal="center" vertical="center"/>
    </xf>
    <xf numFmtId="1" fontId="3" fillId="0" borderId="301" xfId="0" applyNumberFormat="1" applyFont="1" applyBorder="1" applyAlignment="1">
      <alignment horizontal="center" vertical="center"/>
    </xf>
    <xf numFmtId="1" fontId="3" fillId="0" borderId="638" xfId="0" applyNumberFormat="1" applyFont="1" applyBorder="1" applyAlignment="1">
      <alignment horizontal="center" vertical="center" wrapText="1"/>
    </xf>
    <xf numFmtId="1" fontId="3" fillId="0" borderId="301" xfId="0" applyNumberFormat="1" applyFont="1" applyBorder="1" applyAlignment="1">
      <alignment horizontal="center" vertical="center" wrapText="1"/>
    </xf>
    <xf numFmtId="1" fontId="3" fillId="0" borderId="642" xfId="0" applyNumberFormat="1" applyFont="1" applyBorder="1" applyAlignment="1">
      <alignment horizontal="center" vertical="center" wrapText="1"/>
    </xf>
    <xf numFmtId="1" fontId="3" fillId="0" borderId="659" xfId="0" applyNumberFormat="1" applyFont="1" applyBorder="1" applyAlignment="1">
      <alignment horizontal="center" vertical="center" wrapText="1"/>
    </xf>
    <xf numFmtId="1" fontId="3" fillId="0" borderId="659" xfId="0" applyNumberFormat="1" applyFont="1" applyBorder="1" applyAlignment="1">
      <alignment horizontal="center" vertical="center"/>
    </xf>
    <xf numFmtId="1" fontId="3" fillId="0" borderId="602" xfId="0" applyNumberFormat="1" applyFont="1" applyBorder="1" applyAlignment="1">
      <alignment horizontal="center" vertical="center" wrapText="1"/>
    </xf>
    <xf numFmtId="1" fontId="3" fillId="0" borderId="641" xfId="0" applyNumberFormat="1" applyFont="1" applyBorder="1" applyAlignment="1">
      <alignment horizontal="center" vertical="center" wrapText="1"/>
    </xf>
    <xf numFmtId="0" fontId="3" fillId="0" borderId="669" xfId="0" applyFont="1" applyBorder="1" applyAlignment="1">
      <alignment horizontal="center" vertical="center"/>
    </xf>
    <xf numFmtId="1" fontId="3" fillId="11" borderId="659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602" xfId="0" applyNumberFormat="1" applyFont="1" applyFill="1" applyBorder="1" applyAlignment="1">
      <alignment horizontal="center" vertical="center"/>
    </xf>
    <xf numFmtId="1" fontId="3" fillId="11" borderId="642" xfId="0" applyNumberFormat="1" applyFont="1" applyFill="1" applyBorder="1" applyAlignment="1">
      <alignment horizontal="center" vertical="center"/>
    </xf>
    <xf numFmtId="1" fontId="3" fillId="11" borderId="641" xfId="0" applyNumberFormat="1" applyFont="1" applyFill="1" applyBorder="1" applyAlignment="1">
      <alignment horizontal="center" vertical="center"/>
    </xf>
    <xf numFmtId="0" fontId="3" fillId="0" borderId="602" xfId="0" applyFont="1" applyBorder="1" applyAlignment="1">
      <alignment horizontal="center" vertical="center"/>
    </xf>
    <xf numFmtId="0" fontId="3" fillId="0" borderId="642" xfId="0" applyFont="1" applyBorder="1" applyAlignment="1">
      <alignment horizontal="center" vertical="center"/>
    </xf>
    <xf numFmtId="0" fontId="3" fillId="0" borderId="641" xfId="0" applyFont="1" applyBorder="1" applyAlignment="1">
      <alignment horizontal="center" vertical="center"/>
    </xf>
    <xf numFmtId="0" fontId="3" fillId="0" borderId="616" xfId="0" applyFont="1" applyBorder="1" applyAlignment="1">
      <alignment horizontal="center" vertical="center"/>
    </xf>
    <xf numFmtId="1" fontId="3" fillId="11" borderId="602" xfId="0" applyNumberFormat="1" applyFont="1" applyFill="1" applyBorder="1" applyAlignment="1">
      <alignment horizontal="center" vertical="center" wrapText="1"/>
    </xf>
    <xf numFmtId="1" fontId="3" fillId="11" borderId="642" xfId="0" applyNumberFormat="1" applyFont="1" applyFill="1" applyBorder="1" applyAlignment="1">
      <alignment horizontal="center" vertical="center" wrapText="1"/>
    </xf>
    <xf numFmtId="1" fontId="3" fillId="11" borderId="641" xfId="0" applyNumberFormat="1" applyFont="1" applyFill="1" applyBorder="1" applyAlignment="1">
      <alignment horizontal="center" vertical="center" wrapText="1"/>
    </xf>
    <xf numFmtId="1" fontId="3" fillId="11" borderId="586" xfId="0" applyNumberFormat="1" applyFont="1" applyFill="1" applyBorder="1" applyAlignment="1">
      <alignment horizontal="center" vertical="center"/>
    </xf>
    <xf numFmtId="1" fontId="3" fillId="0" borderId="659" xfId="0" applyNumberFormat="1" applyFont="1" applyBorder="1" applyAlignment="1">
      <alignment horizontal="left" vertical="center" wrapText="1"/>
    </xf>
    <xf numFmtId="0" fontId="3" fillId="0" borderId="659" xfId="0" applyFont="1" applyBorder="1" applyAlignment="1">
      <alignment horizontal="center" vertical="center"/>
    </xf>
    <xf numFmtId="0" fontId="3" fillId="0" borderId="592" xfId="0" applyFont="1" applyBorder="1" applyAlignment="1">
      <alignment horizontal="center" vertical="center" wrapText="1"/>
    </xf>
    <xf numFmtId="1" fontId="3" fillId="0" borderId="616" xfId="0" applyNumberFormat="1" applyFont="1" applyBorder="1" applyAlignment="1">
      <alignment horizontal="center" vertical="center" wrapText="1"/>
    </xf>
    <xf numFmtId="1" fontId="3" fillId="0" borderId="668" xfId="0" applyNumberFormat="1" applyFont="1" applyBorder="1" applyAlignment="1">
      <alignment horizontal="center" vertical="center" wrapText="1"/>
    </xf>
    <xf numFmtId="1" fontId="3" fillId="0" borderId="564" xfId="0" applyNumberFormat="1" applyFont="1" applyBorder="1" applyAlignment="1">
      <alignment horizontal="center" vertical="center" wrapText="1"/>
    </xf>
    <xf numFmtId="1" fontId="3" fillId="0" borderId="671" xfId="0" applyNumberFormat="1" applyFont="1" applyBorder="1" applyAlignment="1">
      <alignment horizontal="center" vertical="center" wrapText="1"/>
    </xf>
    <xf numFmtId="1" fontId="3" fillId="0" borderId="608" xfId="0" applyNumberFormat="1" applyFont="1" applyBorder="1" applyAlignment="1">
      <alignment horizontal="center" vertical="center" wrapText="1"/>
    </xf>
    <xf numFmtId="1" fontId="3" fillId="11" borderId="586" xfId="0" applyNumberFormat="1" applyFont="1" applyFill="1" applyBorder="1" applyAlignment="1">
      <alignment horizontal="center" vertical="center" wrapText="1"/>
    </xf>
    <xf numFmtId="0" fontId="3" fillId="0" borderId="641" xfId="0" applyFont="1" applyBorder="1" applyAlignment="1">
      <alignment horizontal="center" vertical="center" wrapText="1"/>
    </xf>
    <xf numFmtId="1" fontId="3" fillId="0" borderId="662" xfId="0" applyNumberFormat="1" applyFont="1" applyBorder="1" applyAlignment="1">
      <alignment horizontal="center" vertical="center"/>
    </xf>
    <xf numFmtId="1" fontId="3" fillId="11" borderId="591" xfId="0" applyNumberFormat="1" applyFont="1" applyFill="1" applyBorder="1" applyAlignment="1">
      <alignment horizontal="center" vertical="center" wrapText="1"/>
    </xf>
    <xf numFmtId="1" fontId="3" fillId="0" borderId="635" xfId="0" applyNumberFormat="1" applyFont="1" applyBorder="1" applyAlignment="1">
      <alignment horizontal="left" vertical="center" wrapText="1"/>
    </xf>
    <xf numFmtId="0" fontId="3" fillId="0" borderId="662" xfId="0" applyFont="1" applyBorder="1" applyAlignment="1">
      <alignment horizontal="center" vertical="center"/>
    </xf>
    <xf numFmtId="0" fontId="3" fillId="0" borderId="301" xfId="0" applyFont="1" applyBorder="1" applyAlignment="1">
      <alignment horizontal="center" vertical="center"/>
    </xf>
    <xf numFmtId="1" fontId="3" fillId="0" borderId="667" xfId="0" applyNumberFormat="1" applyFont="1" applyBorder="1" applyAlignment="1">
      <alignment horizontal="center" vertical="center" wrapText="1"/>
    </xf>
    <xf numFmtId="1" fontId="3" fillId="0" borderId="596" xfId="0" applyNumberFormat="1" applyFont="1" applyBorder="1" applyAlignment="1">
      <alignment horizontal="center" vertical="center"/>
    </xf>
    <xf numFmtId="1" fontId="3" fillId="0" borderId="607" xfId="0" applyNumberFormat="1" applyFont="1" applyBorder="1" applyAlignment="1">
      <alignment horizontal="center" vertical="center"/>
    </xf>
    <xf numFmtId="1" fontId="3" fillId="0" borderId="635" xfId="0" applyNumberFormat="1" applyFont="1" applyBorder="1" applyAlignment="1">
      <alignment horizontal="center" vertical="center"/>
    </xf>
    <xf numFmtId="1" fontId="3" fillId="0" borderId="602" xfId="0" applyNumberFormat="1" applyFont="1" applyBorder="1" applyAlignment="1">
      <alignment horizontal="center" vertical="center"/>
    </xf>
    <xf numFmtId="1" fontId="3" fillId="0" borderId="642" xfId="0" applyNumberFormat="1" applyFont="1" applyBorder="1" applyAlignment="1">
      <alignment horizontal="center" vertical="center"/>
    </xf>
    <xf numFmtId="1" fontId="3" fillId="0" borderId="641" xfId="0" applyNumberFormat="1" applyFont="1" applyBorder="1" applyAlignment="1">
      <alignment horizontal="center" vertical="center"/>
    </xf>
    <xf numFmtId="1" fontId="3" fillId="0" borderId="643" xfId="0" applyNumberFormat="1" applyFont="1" applyBorder="1" applyAlignment="1">
      <alignment horizontal="center" vertical="center" wrapText="1"/>
    </xf>
    <xf numFmtId="1" fontId="3" fillId="0" borderId="639" xfId="0" applyNumberFormat="1" applyFont="1" applyBorder="1" applyAlignment="1">
      <alignment horizontal="center" vertical="center" wrapText="1"/>
    </xf>
    <xf numFmtId="1" fontId="3" fillId="0" borderId="640" xfId="0" applyNumberFormat="1" applyFont="1" applyBorder="1" applyAlignment="1">
      <alignment horizontal="center" vertical="center" wrapText="1"/>
    </xf>
    <xf numFmtId="1" fontId="3" fillId="0" borderId="607" xfId="0" applyNumberFormat="1" applyFont="1" applyBorder="1" applyAlignment="1">
      <alignment horizontal="center" vertical="center" wrapText="1"/>
    </xf>
    <xf numFmtId="1" fontId="3" fillId="0" borderId="616" xfId="0" applyNumberFormat="1" applyFont="1" applyBorder="1" applyAlignment="1">
      <alignment horizontal="center" vertical="center"/>
    </xf>
    <xf numFmtId="1" fontId="3" fillId="0" borderId="634" xfId="2" applyNumberFormat="1" applyFont="1" applyBorder="1" applyAlignment="1">
      <alignment horizontal="center" vertical="center" wrapText="1"/>
    </xf>
    <xf numFmtId="1" fontId="3" fillId="0" borderId="636" xfId="2" applyNumberFormat="1" applyFont="1" applyBorder="1" applyAlignment="1">
      <alignment horizontal="center" vertical="center" wrapText="1"/>
    </xf>
    <xf numFmtId="1" fontId="3" fillId="0" borderId="635" xfId="2" applyNumberFormat="1" applyFont="1" applyBorder="1" applyAlignment="1">
      <alignment horizontal="center" vertical="center" wrapText="1"/>
    </xf>
    <xf numFmtId="1" fontId="3" fillId="0" borderId="602" xfId="2" applyNumberFormat="1" applyFont="1" applyBorder="1" applyAlignment="1">
      <alignment horizontal="center" vertical="center" wrapText="1"/>
    </xf>
    <xf numFmtId="1" fontId="3" fillId="0" borderId="590" xfId="2" applyNumberFormat="1" applyFont="1" applyBorder="1" applyAlignment="1">
      <alignment horizontal="center" vertical="center" wrapText="1"/>
    </xf>
    <xf numFmtId="1" fontId="3" fillId="0" borderId="604" xfId="2" applyNumberFormat="1" applyFont="1" applyBorder="1" applyAlignment="1">
      <alignment horizontal="center" vertical="center" wrapText="1"/>
    </xf>
    <xf numFmtId="1" fontId="3" fillId="0" borderId="634" xfId="0" applyNumberFormat="1" applyFont="1" applyBorder="1" applyAlignment="1">
      <alignment horizontal="center" vertical="center" wrapText="1"/>
    </xf>
    <xf numFmtId="1" fontId="3" fillId="0" borderId="637" xfId="0" applyNumberFormat="1" applyFont="1" applyBorder="1" applyAlignment="1">
      <alignment horizontal="center" vertical="center" wrapText="1"/>
    </xf>
    <xf numFmtId="1" fontId="3" fillId="0" borderId="636" xfId="0" applyNumberFormat="1" applyFont="1" applyBorder="1" applyAlignment="1">
      <alignment horizontal="center" vertical="center" wrapText="1"/>
    </xf>
    <xf numFmtId="1" fontId="3" fillId="0" borderId="596" xfId="0" applyNumberFormat="1" applyFont="1" applyBorder="1" applyAlignment="1">
      <alignment horizontal="center" vertical="center" wrapText="1"/>
    </xf>
    <xf numFmtId="1" fontId="3" fillId="0" borderId="590" xfId="0" applyNumberFormat="1" applyFont="1" applyBorder="1" applyAlignment="1">
      <alignment horizontal="center" vertical="center"/>
    </xf>
    <xf numFmtId="1" fontId="3" fillId="0" borderId="626" xfId="3" applyNumberFormat="1" applyFont="1" applyBorder="1" applyAlignment="1">
      <alignment horizontal="center" vertical="center" wrapText="1"/>
    </xf>
    <xf numFmtId="1" fontId="3" fillId="0" borderId="607" xfId="3" applyNumberFormat="1" applyFont="1" applyBorder="1" applyAlignment="1">
      <alignment horizontal="center" vertical="center" wrapText="1"/>
    </xf>
    <xf numFmtId="1" fontId="3" fillId="0" borderId="624" xfId="3" applyNumberFormat="1" applyFont="1" applyBorder="1" applyAlignment="1">
      <alignment horizontal="center" vertical="center" wrapText="1"/>
    </xf>
    <xf numFmtId="1" fontId="3" fillId="0" borderId="625" xfId="3" applyNumberFormat="1" applyFont="1" applyBorder="1" applyAlignment="1">
      <alignment horizontal="center" vertical="center" wrapText="1"/>
    </xf>
    <xf numFmtId="1" fontId="3" fillId="0" borderId="596" xfId="3" applyNumberFormat="1" applyFont="1" applyBorder="1" applyAlignment="1">
      <alignment horizontal="center" vertical="center" wrapText="1"/>
    </xf>
    <xf numFmtId="1" fontId="10" fillId="11" borderId="590" xfId="2" quotePrefix="1" applyNumberFormat="1" applyFont="1" applyFill="1" applyBorder="1" applyAlignment="1">
      <alignment horizontal="left"/>
    </xf>
    <xf numFmtId="1" fontId="10" fillId="11" borderId="633" xfId="2" quotePrefix="1" applyNumberFormat="1" applyFont="1" applyFill="1" applyBorder="1" applyAlignment="1">
      <alignment horizontal="left"/>
    </xf>
    <xf numFmtId="1" fontId="7" fillId="0" borderId="623" xfId="2" applyNumberFormat="1" applyFont="1" applyBorder="1" applyAlignment="1">
      <alignment horizontal="center" vertical="center" wrapText="1"/>
    </xf>
    <xf numFmtId="1" fontId="3" fillId="0" borderId="624" xfId="3" applyNumberFormat="1" applyFont="1" applyBorder="1" applyAlignment="1">
      <alignment horizontal="center" vertical="center"/>
    </xf>
    <xf numFmtId="1" fontId="3" fillId="0" borderId="625" xfId="3" applyNumberFormat="1" applyFont="1" applyBorder="1" applyAlignment="1">
      <alignment horizontal="center" vertical="center"/>
    </xf>
    <xf numFmtId="1" fontId="3" fillId="0" borderId="626" xfId="3" applyNumberFormat="1" applyFont="1" applyBorder="1" applyAlignment="1">
      <alignment horizontal="center" vertical="center"/>
    </xf>
    <xf numFmtId="1" fontId="3" fillId="0" borderId="596" xfId="3" applyNumberFormat="1" applyFont="1" applyBorder="1" applyAlignment="1">
      <alignment horizontal="center" vertical="center"/>
    </xf>
    <xf numFmtId="1" fontId="3" fillId="0" borderId="607" xfId="3" applyNumberFormat="1" applyFont="1" applyBorder="1" applyAlignment="1">
      <alignment horizontal="center" vertical="center"/>
    </xf>
    <xf numFmtId="1" fontId="3" fillId="0" borderId="627" xfId="3" applyNumberFormat="1" applyFont="1" applyBorder="1" applyAlignment="1">
      <alignment horizontal="center" vertical="center"/>
    </xf>
    <xf numFmtId="1" fontId="3" fillId="0" borderId="629" xfId="3" applyNumberFormat="1" applyFont="1" applyBorder="1" applyAlignment="1">
      <alignment horizontal="center" vertical="center"/>
    </xf>
    <xf numFmtId="1" fontId="7" fillId="0" borderId="624" xfId="3" applyNumberFormat="1" applyFont="1" applyBorder="1" applyAlignment="1">
      <alignment horizontal="center" vertical="center"/>
    </xf>
    <xf numFmtId="1" fontId="7" fillId="0" borderId="626" xfId="3" applyNumberFormat="1" applyFont="1" applyBorder="1" applyAlignment="1">
      <alignment horizontal="center" vertical="center"/>
    </xf>
    <xf numFmtId="1" fontId="7" fillId="0" borderId="607" xfId="3" applyNumberFormat="1" applyFont="1" applyBorder="1" applyAlignment="1">
      <alignment horizontal="center" vertical="center"/>
    </xf>
    <xf numFmtId="1" fontId="5" fillId="11" borderId="596" xfId="2" quotePrefix="1" applyNumberFormat="1" applyFont="1" applyFill="1" applyBorder="1" applyAlignment="1">
      <alignment horizontal="left"/>
    </xf>
    <xf numFmtId="1" fontId="5" fillId="11" borderId="621" xfId="2" quotePrefix="1" applyNumberFormat="1" applyFont="1" applyFill="1" applyBorder="1" applyAlignment="1">
      <alignment horizontal="left"/>
    </xf>
    <xf numFmtId="1" fontId="3" fillId="0" borderId="623" xfId="2" applyNumberFormat="1" applyFont="1" applyBorder="1" applyAlignment="1">
      <alignment horizontal="center" vertical="center" wrapText="1"/>
    </xf>
    <xf numFmtId="1" fontId="3" fillId="0" borderId="628" xfId="3" applyNumberFormat="1" applyFont="1" applyBorder="1" applyAlignment="1">
      <alignment horizontal="center" vertical="center" wrapText="1"/>
    </xf>
    <xf numFmtId="1" fontId="3" fillId="0" borderId="627" xfId="3" applyNumberFormat="1" applyFont="1" applyBorder="1" applyAlignment="1">
      <alignment horizontal="center" vertical="center" wrapText="1"/>
    </xf>
    <xf numFmtId="1" fontId="3" fillId="0" borderId="629" xfId="3" applyNumberFormat="1" applyFont="1" applyBorder="1" applyAlignment="1">
      <alignment horizontal="center" vertical="center" wrapText="1"/>
    </xf>
    <xf numFmtId="1" fontId="1" fillId="0" borderId="602" xfId="0" applyNumberFormat="1" applyFont="1" applyBorder="1" applyAlignment="1">
      <alignment horizontal="left" vertical="center"/>
    </xf>
    <xf numFmtId="1" fontId="1" fillId="0" borderId="590" xfId="0" applyNumberFormat="1" applyFont="1" applyBorder="1" applyAlignment="1">
      <alignment horizontal="left" vertical="center"/>
    </xf>
    <xf numFmtId="1" fontId="1" fillId="0" borderId="589" xfId="0" applyNumberFormat="1" applyFont="1" applyBorder="1" applyAlignment="1">
      <alignment horizontal="left" vertical="center"/>
    </xf>
    <xf numFmtId="1" fontId="3" fillId="0" borderId="586" xfId="0" applyNumberFormat="1" applyFont="1" applyBorder="1" applyAlignment="1">
      <alignment horizontal="center" vertical="center"/>
    </xf>
    <xf numFmtId="1" fontId="3" fillId="0" borderId="586" xfId="0" applyNumberFormat="1" applyFont="1" applyBorder="1" applyAlignment="1">
      <alignment horizontal="center" vertical="center" wrapText="1"/>
    </xf>
    <xf numFmtId="1" fontId="3" fillId="0" borderId="589" xfId="0" applyNumberFormat="1" applyFont="1" applyBorder="1" applyAlignment="1">
      <alignment horizontal="center" vertical="center" wrapText="1"/>
    </xf>
    <xf numFmtId="1" fontId="3" fillId="0" borderId="586" xfId="0" applyNumberFormat="1" applyFont="1" applyBorder="1" applyAlignment="1">
      <alignment horizontal="left" vertical="center"/>
    </xf>
    <xf numFmtId="1" fontId="3" fillId="8" borderId="586" xfId="0" applyNumberFormat="1" applyFont="1" applyFill="1" applyBorder="1" applyAlignment="1">
      <alignment horizontal="center" vertical="center" wrapText="1"/>
    </xf>
    <xf numFmtId="1" fontId="3" fillId="0" borderId="591" xfId="0" applyNumberFormat="1" applyFont="1" applyBorder="1" applyAlignment="1">
      <alignment horizontal="center" vertical="center" wrapText="1"/>
    </xf>
    <xf numFmtId="1" fontId="3" fillId="0" borderId="618" xfId="0" applyNumberFormat="1" applyFont="1" applyBorder="1" applyAlignment="1">
      <alignment horizontal="center" vertical="center" wrapText="1"/>
    </xf>
    <xf numFmtId="1" fontId="3" fillId="0" borderId="601" xfId="0" applyNumberFormat="1" applyFont="1" applyBorder="1" applyAlignment="1">
      <alignment horizontal="center" vertical="center" wrapText="1"/>
    </xf>
    <xf numFmtId="1" fontId="3" fillId="0" borderId="589" xfId="0" applyNumberFormat="1" applyFont="1" applyBorder="1" applyAlignment="1">
      <alignment horizontal="center" vertical="center"/>
    </xf>
    <xf numFmtId="1" fontId="3" fillId="0" borderId="604" xfId="0" applyNumberFormat="1" applyFont="1" applyBorder="1" applyAlignment="1">
      <alignment horizontal="center" vertical="center" wrapText="1"/>
    </xf>
    <xf numFmtId="1" fontId="3" fillId="0" borderId="609" xfId="0" applyNumberFormat="1" applyFont="1" applyBorder="1" applyAlignment="1">
      <alignment horizontal="center" vertical="center" wrapText="1"/>
    </xf>
    <xf numFmtId="1" fontId="5" fillId="0" borderId="590" xfId="0" applyNumberFormat="1" applyFont="1" applyBorder="1" applyAlignment="1">
      <alignment horizontal="left"/>
    </xf>
    <xf numFmtId="1" fontId="3" fillId="0" borderId="609" xfId="0" applyNumberFormat="1" applyFont="1" applyBorder="1" applyAlignment="1">
      <alignment horizontal="center" vertical="center"/>
    </xf>
    <xf numFmtId="1" fontId="3" fillId="0" borderId="600" xfId="0" applyNumberFormat="1" applyFont="1" applyBorder="1" applyAlignment="1">
      <alignment horizontal="center" vertical="center" wrapText="1"/>
    </xf>
    <xf numFmtId="1" fontId="3" fillId="0" borderId="605" xfId="0" applyNumberFormat="1" applyFont="1" applyBorder="1" applyAlignment="1">
      <alignment horizontal="center" vertical="center" wrapText="1"/>
    </xf>
    <xf numFmtId="1" fontId="3" fillId="0" borderId="603" xfId="0" applyNumberFormat="1" applyFont="1" applyBorder="1" applyAlignment="1">
      <alignment horizontal="center" vertical="center"/>
    </xf>
    <xf numFmtId="1" fontId="3" fillId="0" borderId="617" xfId="0" applyNumberFormat="1" applyFont="1" applyBorder="1" applyAlignment="1">
      <alignment horizontal="center" vertical="center" wrapText="1"/>
    </xf>
    <xf numFmtId="1" fontId="3" fillId="0" borderId="603" xfId="0" applyNumberFormat="1" applyFont="1" applyBorder="1" applyAlignment="1">
      <alignment horizontal="center" vertical="center" wrapText="1"/>
    </xf>
    <xf numFmtId="1" fontId="3" fillId="0" borderId="600" xfId="0" applyNumberFormat="1" applyFont="1" applyBorder="1" applyAlignment="1">
      <alignment horizontal="center" vertical="center"/>
    </xf>
    <xf numFmtId="1" fontId="3" fillId="0" borderId="601" xfId="0" applyNumberFormat="1" applyFont="1" applyBorder="1" applyAlignment="1">
      <alignment horizontal="center" vertical="center"/>
    </xf>
    <xf numFmtId="1" fontId="3" fillId="0" borderId="606" xfId="0" applyNumberFormat="1" applyFont="1" applyBorder="1" applyAlignment="1">
      <alignment horizontal="center" vertical="center" wrapText="1"/>
    </xf>
    <xf numFmtId="1" fontId="3" fillId="0" borderId="564" xfId="0" applyNumberFormat="1" applyFont="1" applyBorder="1" applyAlignment="1">
      <alignment horizontal="center" vertical="center"/>
    </xf>
    <xf numFmtId="1" fontId="3" fillId="0" borderId="268" xfId="0" applyNumberFormat="1" applyFont="1" applyBorder="1" applyAlignment="1">
      <alignment horizontal="center" vertical="center" wrapText="1"/>
    </xf>
    <xf numFmtId="1" fontId="3" fillId="0" borderId="576" xfId="0" applyNumberFormat="1" applyFont="1" applyBorder="1" applyAlignment="1">
      <alignment horizontal="center" vertical="center" wrapText="1"/>
    </xf>
    <xf numFmtId="1" fontId="3" fillId="0" borderId="483" xfId="0" applyNumberFormat="1" applyFont="1" applyBorder="1" applyAlignment="1">
      <alignment horizontal="center" vertical="center" wrapText="1"/>
    </xf>
    <xf numFmtId="0" fontId="3" fillId="0" borderId="568" xfId="0" applyFont="1" applyBorder="1" applyAlignment="1">
      <alignment horizontal="center"/>
    </xf>
    <xf numFmtId="0" fontId="3" fillId="0" borderId="571" xfId="0" applyFont="1" applyBorder="1" applyAlignment="1">
      <alignment horizontal="center"/>
    </xf>
    <xf numFmtId="0" fontId="3" fillId="0" borderId="568" xfId="0" applyFont="1" applyBorder="1" applyAlignment="1">
      <alignment horizontal="center" wrapText="1"/>
    </xf>
    <xf numFmtId="0" fontId="3" fillId="0" borderId="571" xfId="0" applyFont="1" applyBorder="1" applyAlignment="1">
      <alignment horizontal="center" wrapText="1"/>
    </xf>
    <xf numFmtId="0" fontId="3" fillId="0" borderId="569" xfId="0" applyFont="1" applyBorder="1" applyAlignment="1">
      <alignment horizontal="center" wrapText="1"/>
    </xf>
    <xf numFmtId="0" fontId="3" fillId="0" borderId="538" xfId="0" applyFont="1" applyBorder="1" applyAlignment="1">
      <alignment horizontal="center" vertical="center" wrapText="1"/>
    </xf>
    <xf numFmtId="0" fontId="3" fillId="0" borderId="577" xfId="0" applyFont="1" applyBorder="1" applyAlignment="1">
      <alignment horizontal="center" vertical="center" wrapText="1"/>
    </xf>
    <xf numFmtId="1" fontId="3" fillId="0" borderId="568" xfId="0" applyNumberFormat="1" applyFont="1" applyBorder="1" applyAlignment="1">
      <alignment horizontal="center" vertical="center"/>
    </xf>
    <xf numFmtId="1" fontId="3" fillId="0" borderId="567" xfId="0" applyNumberFormat="1" applyFont="1" applyBorder="1" applyAlignment="1">
      <alignment horizontal="center" vertical="center"/>
    </xf>
    <xf numFmtId="1" fontId="3" fillId="0" borderId="569" xfId="0" applyNumberFormat="1" applyFont="1" applyBorder="1" applyAlignment="1">
      <alignment horizontal="center" vertical="center"/>
    </xf>
    <xf numFmtId="1" fontId="3" fillId="0" borderId="274" xfId="0" applyNumberFormat="1" applyFont="1" applyBorder="1" applyAlignment="1">
      <alignment horizontal="center" vertical="center" wrapText="1"/>
    </xf>
    <xf numFmtId="0" fontId="3" fillId="0" borderId="484" xfId="0" applyFont="1" applyBorder="1" applyAlignment="1">
      <alignment horizontal="center" vertical="center" wrapText="1"/>
    </xf>
    <xf numFmtId="0" fontId="3" fillId="0" borderId="539" xfId="0" applyFont="1" applyBorder="1" applyAlignment="1">
      <alignment horizontal="center" vertical="center" wrapText="1"/>
    </xf>
    <xf numFmtId="0" fontId="3" fillId="0" borderId="564" xfId="0" applyFont="1" applyBorder="1" applyAlignment="1">
      <alignment horizontal="center" vertical="center" wrapText="1"/>
    </xf>
    <xf numFmtId="0" fontId="3" fillId="0" borderId="361" xfId="0" applyFont="1" applyBorder="1" applyAlignment="1">
      <alignment horizontal="center" vertical="center" wrapText="1"/>
    </xf>
    <xf numFmtId="0" fontId="3" fillId="0" borderId="567" xfId="0" applyFont="1" applyBorder="1" applyAlignment="1">
      <alignment horizontal="center" wrapText="1"/>
    </xf>
    <xf numFmtId="0" fontId="3" fillId="0" borderId="334" xfId="0" applyFont="1" applyBorder="1" applyAlignment="1">
      <alignment horizontal="center" vertical="center" wrapText="1"/>
    </xf>
    <xf numFmtId="1" fontId="3" fillId="0" borderId="570" xfId="0" applyNumberFormat="1" applyFont="1" applyBorder="1" applyAlignment="1">
      <alignment horizontal="center" vertical="center" wrapText="1"/>
    </xf>
    <xf numFmtId="1" fontId="3" fillId="0" borderId="568" xfId="0" applyNumberFormat="1" applyFont="1" applyBorder="1" applyAlignment="1">
      <alignment horizontal="center" vertical="center" wrapText="1"/>
    </xf>
    <xf numFmtId="1" fontId="3" fillId="0" borderId="571" xfId="0" applyNumberFormat="1" applyFont="1" applyBorder="1" applyAlignment="1">
      <alignment horizontal="center" vertical="center"/>
    </xf>
    <xf numFmtId="1" fontId="3" fillId="0" borderId="571" xfId="0" applyNumberFormat="1" applyFont="1" applyBorder="1" applyAlignment="1">
      <alignment horizontal="center" vertical="center" wrapText="1"/>
    </xf>
    <xf numFmtId="1" fontId="3" fillId="0" borderId="558" xfId="0" applyNumberFormat="1" applyFont="1" applyBorder="1" applyAlignment="1">
      <alignment horizontal="center" vertical="center"/>
    </xf>
    <xf numFmtId="1" fontId="3" fillId="0" borderId="558" xfId="0" applyNumberFormat="1" applyFont="1" applyBorder="1" applyAlignment="1">
      <alignment horizontal="center" vertical="center" wrapText="1"/>
    </xf>
    <xf numFmtId="1" fontId="3" fillId="0" borderId="540" xfId="0" applyNumberFormat="1" applyFont="1" applyBorder="1" applyAlignment="1">
      <alignment horizontal="center" vertical="center"/>
    </xf>
    <xf numFmtId="1" fontId="3" fillId="0" borderId="542" xfId="0" applyNumberFormat="1" applyFont="1" applyBorder="1" applyAlignment="1">
      <alignment horizontal="center" vertical="center"/>
    </xf>
    <xf numFmtId="1" fontId="3" fillId="0" borderId="549" xfId="0" applyNumberFormat="1" applyFont="1" applyBorder="1" applyAlignment="1">
      <alignment horizontal="center" vertical="center" wrapText="1"/>
    </xf>
    <xf numFmtId="1" fontId="3" fillId="0" borderId="555" xfId="0" applyNumberFormat="1" applyFont="1" applyBorder="1" applyAlignment="1">
      <alignment horizontal="center" vertical="center" wrapText="1"/>
    </xf>
    <xf numFmtId="1" fontId="3" fillId="0" borderId="556" xfId="0" applyNumberFormat="1" applyFont="1" applyBorder="1" applyAlignment="1">
      <alignment horizontal="center" vertical="center" wrapText="1"/>
    </xf>
    <xf numFmtId="1" fontId="3" fillId="0" borderId="557" xfId="0" applyNumberFormat="1" applyFont="1" applyBorder="1" applyAlignment="1">
      <alignment horizontal="center" vertical="center" wrapText="1"/>
    </xf>
    <xf numFmtId="1" fontId="3" fillId="0" borderId="541" xfId="0" applyNumberFormat="1" applyFont="1" applyBorder="1" applyAlignment="1">
      <alignment horizontal="center" vertical="center"/>
    </xf>
    <xf numFmtId="1" fontId="3" fillId="0" borderId="530" xfId="0" applyNumberFormat="1" applyFont="1" applyBorder="1" applyAlignment="1">
      <alignment horizontal="center" vertical="center" wrapText="1"/>
    </xf>
    <xf numFmtId="1" fontId="3" fillId="0" borderId="755" xfId="0" applyNumberFormat="1" applyFont="1" applyBorder="1" applyAlignment="1">
      <alignment horizontal="center" vertical="center"/>
    </xf>
    <xf numFmtId="1" fontId="3" fillId="0" borderId="713" xfId="0" applyNumberFormat="1" applyFont="1" applyBorder="1" applyAlignment="1">
      <alignment horizontal="center" vertical="center"/>
    </xf>
    <xf numFmtId="1" fontId="3" fillId="0" borderId="755" xfId="0" applyNumberFormat="1" applyFont="1" applyBorder="1" applyAlignment="1">
      <alignment horizontal="center" vertical="center" wrapText="1"/>
    </xf>
    <xf numFmtId="1" fontId="3" fillId="0" borderId="713" xfId="0" applyNumberFormat="1" applyFont="1" applyBorder="1" applyAlignment="1">
      <alignment horizontal="center" vertical="center" wrapText="1"/>
    </xf>
    <xf numFmtId="1" fontId="3" fillId="0" borderId="811" xfId="0" applyNumberFormat="1" applyFont="1" applyBorder="1" applyAlignment="1">
      <alignment horizontal="center" vertical="center" wrapText="1"/>
    </xf>
    <xf numFmtId="1" fontId="3" fillId="0" borderId="795" xfId="0" applyNumberFormat="1" applyFont="1" applyBorder="1" applyAlignment="1">
      <alignment horizontal="center" vertical="center" wrapText="1"/>
    </xf>
    <xf numFmtId="1" fontId="3" fillId="0" borderId="795" xfId="0" applyNumberFormat="1" applyFont="1" applyBorder="1" applyAlignment="1">
      <alignment horizontal="center" vertical="center"/>
    </xf>
    <xf numFmtId="1" fontId="3" fillId="0" borderId="810" xfId="0" applyNumberFormat="1" applyFont="1" applyBorder="1" applyAlignment="1">
      <alignment horizontal="center" vertical="center" wrapText="1"/>
    </xf>
    <xf numFmtId="1" fontId="3" fillId="0" borderId="813" xfId="0" applyNumberFormat="1" applyFont="1" applyBorder="1" applyAlignment="1">
      <alignment horizontal="center" vertical="center" wrapText="1"/>
    </xf>
    <xf numFmtId="1" fontId="3" fillId="0" borderId="754" xfId="0" applyNumberFormat="1" applyFont="1" applyBorder="1" applyAlignment="1">
      <alignment horizontal="center" vertical="center"/>
    </xf>
    <xf numFmtId="1" fontId="3" fillId="0" borderId="356" xfId="0" applyNumberFormat="1" applyFont="1" applyBorder="1" applyAlignment="1">
      <alignment horizontal="center" vertical="center"/>
    </xf>
    <xf numFmtId="0" fontId="3" fillId="0" borderId="753" xfId="0" applyFont="1" applyBorder="1" applyAlignment="1">
      <alignment horizontal="center" vertical="center"/>
    </xf>
    <xf numFmtId="1" fontId="3" fillId="11" borderId="795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810" xfId="0" applyNumberFormat="1" applyFont="1" applyFill="1" applyBorder="1" applyAlignment="1">
      <alignment horizontal="center" vertical="center"/>
    </xf>
    <xf numFmtId="1" fontId="3" fillId="11" borderId="811" xfId="0" applyNumberFormat="1" applyFont="1" applyFill="1" applyBorder="1" applyAlignment="1">
      <alignment horizontal="center" vertical="center"/>
    </xf>
    <xf numFmtId="1" fontId="3" fillId="11" borderId="813" xfId="0" applyNumberFormat="1" applyFont="1" applyFill="1" applyBorder="1" applyAlignment="1">
      <alignment horizontal="center" vertical="center"/>
    </xf>
    <xf numFmtId="0" fontId="3" fillId="0" borderId="810" xfId="0" applyFont="1" applyBorder="1" applyAlignment="1">
      <alignment horizontal="center" vertical="center"/>
    </xf>
    <xf numFmtId="0" fontId="3" fillId="0" borderId="811" xfId="0" applyFont="1" applyBorder="1" applyAlignment="1">
      <alignment horizontal="center" vertical="center"/>
    </xf>
    <xf numFmtId="0" fontId="3" fillId="0" borderId="813" xfId="0" applyFont="1" applyBorder="1" applyAlignment="1">
      <alignment horizontal="center" vertical="center"/>
    </xf>
    <xf numFmtId="0" fontId="3" fillId="0" borderId="812" xfId="0" applyFont="1" applyBorder="1" applyAlignment="1">
      <alignment horizontal="center" vertical="center"/>
    </xf>
    <xf numFmtId="1" fontId="3" fillId="11" borderId="810" xfId="0" applyNumberFormat="1" applyFont="1" applyFill="1" applyBorder="1" applyAlignment="1">
      <alignment horizontal="center" vertical="center" wrapText="1"/>
    </xf>
    <xf numFmtId="1" fontId="3" fillId="11" borderId="811" xfId="0" applyNumberFormat="1" applyFont="1" applyFill="1" applyBorder="1" applyAlignment="1">
      <alignment horizontal="center" vertical="center" wrapText="1"/>
    </xf>
    <xf numFmtId="1" fontId="3" fillId="11" borderId="813" xfId="0" applyNumberFormat="1" applyFont="1" applyFill="1" applyBorder="1" applyAlignment="1">
      <alignment horizontal="center" vertical="center" wrapText="1"/>
    </xf>
    <xf numFmtId="1" fontId="3" fillId="11" borderId="821" xfId="0" applyNumberFormat="1" applyFont="1" applyFill="1" applyBorder="1" applyAlignment="1">
      <alignment horizontal="center" vertical="center"/>
    </xf>
    <xf numFmtId="1" fontId="3" fillId="0" borderId="795" xfId="0" applyNumberFormat="1" applyFont="1" applyBorder="1" applyAlignment="1">
      <alignment horizontal="left" vertical="center" wrapText="1"/>
    </xf>
    <xf numFmtId="0" fontId="3" fillId="0" borderId="795" xfId="0" applyFont="1" applyBorder="1" applyAlignment="1">
      <alignment horizontal="center" vertical="center"/>
    </xf>
    <xf numFmtId="0" fontId="3" fillId="0" borderId="819" xfId="0" applyFont="1" applyBorder="1" applyAlignment="1">
      <alignment horizontal="center" vertical="center" wrapText="1"/>
    </xf>
    <xf numFmtId="1" fontId="3" fillId="0" borderId="812" xfId="0" applyNumberFormat="1" applyFont="1" applyBorder="1" applyAlignment="1">
      <alignment horizontal="center" vertical="center" wrapText="1"/>
    </xf>
    <xf numFmtId="1" fontId="3" fillId="0" borderId="823" xfId="0" applyNumberFormat="1" applyFont="1" applyBorder="1" applyAlignment="1">
      <alignment horizontal="center" vertical="center" wrapText="1"/>
    </xf>
    <xf numFmtId="1" fontId="3" fillId="0" borderId="739" xfId="0" applyNumberFormat="1" applyFont="1" applyBorder="1" applyAlignment="1">
      <alignment horizontal="center" vertical="center" wrapText="1"/>
    </xf>
    <xf numFmtId="1" fontId="3" fillId="0" borderId="828" xfId="0" applyNumberFormat="1" applyFont="1" applyBorder="1" applyAlignment="1">
      <alignment horizontal="center" vertical="center" wrapText="1"/>
    </xf>
    <xf numFmtId="1" fontId="3" fillId="0" borderId="815" xfId="0" applyNumberFormat="1" applyFont="1" applyBorder="1" applyAlignment="1">
      <alignment horizontal="center" vertical="center" wrapText="1"/>
    </xf>
    <xf numFmtId="1" fontId="3" fillId="11" borderId="821" xfId="0" applyNumberFormat="1" applyFont="1" applyFill="1" applyBorder="1" applyAlignment="1">
      <alignment horizontal="center" vertical="center" wrapText="1"/>
    </xf>
    <xf numFmtId="0" fontId="3" fillId="0" borderId="813" xfId="0" applyFont="1" applyBorder="1" applyAlignment="1">
      <alignment horizontal="center" vertical="center" wrapText="1"/>
    </xf>
    <xf numFmtId="1" fontId="3" fillId="0" borderId="809" xfId="0" applyNumberFormat="1" applyFont="1" applyBorder="1" applyAlignment="1">
      <alignment horizontal="center" vertical="center" wrapText="1"/>
    </xf>
    <xf numFmtId="1" fontId="3" fillId="0" borderId="799" xfId="0" applyNumberFormat="1" applyFont="1" applyBorder="1" applyAlignment="1">
      <alignment horizontal="center" vertical="center"/>
    </xf>
    <xf numFmtId="1" fontId="3" fillId="11" borderId="822" xfId="0" applyNumberFormat="1" applyFont="1" applyFill="1" applyBorder="1" applyAlignment="1">
      <alignment horizontal="center" vertical="center" wrapText="1"/>
    </xf>
    <xf numFmtId="1" fontId="3" fillId="0" borderId="752" xfId="0" applyNumberFormat="1" applyFont="1" applyBorder="1" applyAlignment="1">
      <alignment horizontal="left" vertical="center" wrapText="1"/>
    </xf>
    <xf numFmtId="0" fontId="3" fillId="0" borderId="799" xfId="0" applyFont="1" applyBorder="1" applyAlignment="1">
      <alignment horizontal="center" vertical="center"/>
    </xf>
    <xf numFmtId="0" fontId="3" fillId="0" borderId="713" xfId="0" applyFont="1" applyBorder="1" applyAlignment="1">
      <alignment horizontal="center" vertical="center"/>
    </xf>
    <xf numFmtId="1" fontId="3" fillId="0" borderId="808" xfId="0" applyNumberFormat="1" applyFont="1" applyBorder="1" applyAlignment="1">
      <alignment horizontal="center" vertical="center" wrapText="1"/>
    </xf>
    <xf numFmtId="1" fontId="3" fillId="0" borderId="736" xfId="0" applyNumberFormat="1" applyFont="1" applyBorder="1" applyAlignment="1">
      <alignment horizontal="center" vertical="center"/>
    </xf>
    <xf numFmtId="1" fontId="3" fillId="0" borderId="737" xfId="0" applyNumberFormat="1" applyFont="1" applyBorder="1" applyAlignment="1">
      <alignment horizontal="center" vertical="center"/>
    </xf>
    <xf numFmtId="1" fontId="3" fillId="0" borderId="752" xfId="0" applyNumberFormat="1" applyFont="1" applyBorder="1" applyAlignment="1">
      <alignment horizontal="center" vertical="center"/>
    </xf>
    <xf numFmtId="1" fontId="3" fillId="0" borderId="766" xfId="0" applyNumberFormat="1" applyFont="1" applyBorder="1" applyAlignment="1">
      <alignment horizontal="center" vertical="center"/>
    </xf>
    <xf numFmtId="1" fontId="3" fillId="0" borderId="760" xfId="0" applyNumberFormat="1" applyFont="1" applyBorder="1" applyAlignment="1">
      <alignment horizontal="center" vertical="center"/>
    </xf>
    <xf numFmtId="1" fontId="3" fillId="0" borderId="757" xfId="0" applyNumberFormat="1" applyFont="1" applyBorder="1" applyAlignment="1">
      <alignment horizontal="center" vertical="center"/>
    </xf>
    <xf numFmtId="1" fontId="3" fillId="0" borderId="777" xfId="0" applyNumberFormat="1" applyFont="1" applyBorder="1" applyAlignment="1">
      <alignment horizontal="center" vertical="center" wrapText="1"/>
    </xf>
    <xf numFmtId="1" fontId="3" fillId="0" borderId="771" xfId="0" applyNumberFormat="1" applyFont="1" applyBorder="1" applyAlignment="1">
      <alignment horizontal="center" vertical="center"/>
    </xf>
    <xf numFmtId="1" fontId="3" fillId="0" borderId="769" xfId="0" applyNumberFormat="1" applyFont="1" applyBorder="1" applyAlignment="1">
      <alignment horizontal="center" vertical="center" wrapText="1"/>
    </xf>
    <xf numFmtId="1" fontId="3" fillId="0" borderId="770" xfId="0" applyNumberFormat="1" applyFont="1" applyBorder="1" applyAlignment="1">
      <alignment horizontal="center" vertical="center" wrapText="1"/>
    </xf>
    <xf numFmtId="1" fontId="3" fillId="0" borderId="765" xfId="0" applyNumberFormat="1" applyFont="1" applyBorder="1" applyAlignment="1">
      <alignment horizontal="center" vertical="center" wrapText="1"/>
    </xf>
    <xf numFmtId="1" fontId="3" fillId="0" borderId="737" xfId="0" applyNumberFormat="1" applyFont="1" applyBorder="1" applyAlignment="1">
      <alignment horizontal="center" vertical="center" wrapText="1"/>
    </xf>
    <xf numFmtId="1" fontId="3" fillId="0" borderId="766" xfId="0" applyNumberFormat="1" applyFont="1" applyBorder="1" applyAlignment="1">
      <alignment horizontal="center" vertical="center" wrapText="1"/>
    </xf>
    <xf numFmtId="1" fontId="3" fillId="0" borderId="767" xfId="0" applyNumberFormat="1" applyFont="1" applyBorder="1" applyAlignment="1">
      <alignment horizontal="center" vertical="center"/>
    </xf>
    <xf numFmtId="1" fontId="3" fillId="0" borderId="768" xfId="0" applyNumberFormat="1" applyFont="1" applyBorder="1" applyAlignment="1">
      <alignment horizontal="center" vertical="center"/>
    </xf>
    <xf numFmtId="1" fontId="3" fillId="0" borderId="753" xfId="2" applyNumberFormat="1" applyFont="1" applyBorder="1" applyAlignment="1">
      <alignment horizontal="center" vertical="center" wrapText="1"/>
    </xf>
    <xf numFmtId="1" fontId="3" fillId="0" borderId="752" xfId="2" applyNumberFormat="1" applyFont="1" applyBorder="1" applyAlignment="1">
      <alignment horizontal="center" vertical="center" wrapText="1"/>
    </xf>
    <xf numFmtId="1" fontId="3" fillId="0" borderId="672" xfId="2" applyNumberFormat="1" applyFont="1" applyBorder="1" applyAlignment="1">
      <alignment horizontal="center" vertical="center" wrapText="1"/>
    </xf>
    <xf numFmtId="1" fontId="3" fillId="0" borderId="760" xfId="2" applyNumberFormat="1" applyFont="1" applyBorder="1" applyAlignment="1">
      <alignment horizontal="center" vertical="center" wrapText="1"/>
    </xf>
    <xf numFmtId="1" fontId="3" fillId="0" borderId="757" xfId="2" applyNumberFormat="1" applyFont="1" applyBorder="1" applyAlignment="1">
      <alignment horizontal="center" vertical="center" wrapText="1"/>
    </xf>
    <xf numFmtId="1" fontId="3" fillId="0" borderId="762" xfId="0" applyNumberFormat="1" applyFont="1" applyBorder="1" applyAlignment="1">
      <alignment horizontal="center" vertical="center"/>
    </xf>
    <xf numFmtId="1" fontId="3" fillId="0" borderId="763" xfId="0" applyNumberFormat="1" applyFont="1" applyBorder="1" applyAlignment="1">
      <alignment horizontal="center" vertical="center" wrapText="1"/>
    </xf>
    <xf numFmtId="1" fontId="3" fillId="0" borderId="764" xfId="0" applyNumberFormat="1" applyFont="1" applyBorder="1" applyAlignment="1">
      <alignment horizontal="center" vertical="center" wrapText="1"/>
    </xf>
    <xf numFmtId="1" fontId="3" fillId="0" borderId="736" xfId="0" applyNumberFormat="1" applyFont="1" applyBorder="1" applyAlignment="1">
      <alignment horizontal="center" vertical="center" wrapText="1"/>
    </xf>
    <xf numFmtId="1" fontId="3" fillId="0" borderId="731" xfId="3" applyNumberFormat="1" applyFont="1" applyBorder="1" applyAlignment="1">
      <alignment horizontal="center" vertical="center" wrapText="1"/>
    </xf>
    <xf numFmtId="1" fontId="3" fillId="0" borderId="737" xfId="3" applyNumberFormat="1" applyFont="1" applyBorder="1" applyAlignment="1">
      <alignment horizontal="center" vertical="center" wrapText="1"/>
    </xf>
    <xf numFmtId="1" fontId="3" fillId="0" borderId="729" xfId="3" applyNumberFormat="1" applyFont="1" applyBorder="1" applyAlignment="1">
      <alignment horizontal="center" vertical="center" wrapText="1"/>
    </xf>
    <xf numFmtId="1" fontId="3" fillId="0" borderId="730" xfId="3" applyNumberFormat="1" applyFont="1" applyBorder="1" applyAlignment="1">
      <alignment horizontal="center" vertical="center" wrapText="1"/>
    </xf>
    <xf numFmtId="1" fontId="3" fillId="0" borderId="736" xfId="3" applyNumberFormat="1" applyFont="1" applyBorder="1" applyAlignment="1">
      <alignment horizontal="center" vertical="center" wrapText="1"/>
    </xf>
    <xf numFmtId="1" fontId="10" fillId="11" borderId="684" xfId="2" quotePrefix="1" applyNumberFormat="1" applyFont="1" applyFill="1" applyBorder="1" applyAlignment="1">
      <alignment horizontal="left"/>
    </xf>
    <xf numFmtId="1" fontId="10" fillId="11" borderId="750" xfId="2" quotePrefix="1" applyNumberFormat="1" applyFont="1" applyFill="1" applyBorder="1" applyAlignment="1">
      <alignment horizontal="left"/>
    </xf>
    <xf numFmtId="1" fontId="7" fillId="0" borderId="752" xfId="2" applyNumberFormat="1" applyFont="1" applyBorder="1" applyAlignment="1">
      <alignment horizontal="center" vertical="center" wrapText="1"/>
    </xf>
    <xf numFmtId="1" fontId="3" fillId="0" borderId="753" xfId="3" applyNumberFormat="1" applyFont="1" applyBorder="1" applyAlignment="1">
      <alignment horizontal="center" vertical="center"/>
    </xf>
    <xf numFmtId="1" fontId="3" fillId="0" borderId="754" xfId="3" applyNumberFormat="1" applyFont="1" applyBorder="1" applyAlignment="1">
      <alignment horizontal="center" vertical="center"/>
    </xf>
    <xf numFmtId="1" fontId="3" fillId="0" borderId="755" xfId="3" applyNumberFormat="1" applyFont="1" applyBorder="1" applyAlignment="1">
      <alignment horizontal="center" vertical="center"/>
    </xf>
    <xf numFmtId="1" fontId="3" fillId="0" borderId="736" xfId="3" applyNumberFormat="1" applyFont="1" applyBorder="1" applyAlignment="1">
      <alignment horizontal="center" vertical="center"/>
    </xf>
    <xf numFmtId="1" fontId="3" fillId="0" borderId="737" xfId="3" applyNumberFormat="1" applyFont="1" applyBorder="1" applyAlignment="1">
      <alignment horizontal="center" vertical="center"/>
    </xf>
    <xf numFmtId="1" fontId="3" fillId="0" borderId="756" xfId="3" applyNumberFormat="1" applyFont="1" applyBorder="1" applyAlignment="1">
      <alignment horizontal="center" vertical="center"/>
    </xf>
    <xf numFmtId="1" fontId="3" fillId="0" borderId="746" xfId="3" applyNumberFormat="1" applyFont="1" applyBorder="1" applyAlignment="1">
      <alignment horizontal="center" vertical="center"/>
    </xf>
    <xf numFmtId="1" fontId="3" fillId="0" borderId="755" xfId="3" applyNumberFormat="1" applyFont="1" applyBorder="1" applyAlignment="1">
      <alignment horizontal="center" vertical="center" wrapText="1"/>
    </xf>
    <xf numFmtId="1" fontId="7" fillId="0" borderId="753" xfId="3" applyNumberFormat="1" applyFont="1" applyBorder="1" applyAlignment="1">
      <alignment horizontal="center" vertical="center"/>
    </xf>
    <xf numFmtId="1" fontId="7" fillId="0" borderId="755" xfId="3" applyNumberFormat="1" applyFont="1" applyBorder="1" applyAlignment="1">
      <alignment horizontal="center" vertical="center"/>
    </xf>
    <xf numFmtId="1" fontId="7" fillId="0" borderId="737" xfId="3" applyNumberFormat="1" applyFont="1" applyBorder="1" applyAlignment="1">
      <alignment horizontal="center" vertical="center"/>
    </xf>
    <xf numFmtId="1" fontId="5" fillId="11" borderId="736" xfId="2" quotePrefix="1" applyNumberFormat="1" applyFont="1" applyFill="1" applyBorder="1" applyAlignment="1">
      <alignment horizontal="left"/>
    </xf>
    <xf numFmtId="1" fontId="5" fillId="11" borderId="743" xfId="2" quotePrefix="1" applyNumberFormat="1" applyFont="1" applyFill="1" applyBorder="1" applyAlignment="1">
      <alignment horizontal="left"/>
    </xf>
    <xf numFmtId="1" fontId="3" fillId="0" borderId="728" xfId="2" applyNumberFormat="1" applyFont="1" applyBorder="1" applyAlignment="1">
      <alignment horizontal="center" vertical="center" wrapText="1"/>
    </xf>
    <xf numFmtId="1" fontId="3" fillId="0" borderId="729" xfId="3" applyNumberFormat="1" applyFont="1" applyBorder="1" applyAlignment="1">
      <alignment horizontal="center" vertical="center"/>
    </xf>
    <xf numFmtId="1" fontId="3" fillId="0" borderId="730" xfId="3" applyNumberFormat="1" applyFont="1" applyBorder="1" applyAlignment="1">
      <alignment horizontal="center" vertical="center"/>
    </xf>
    <xf numFmtId="1" fontId="3" fillId="0" borderId="731" xfId="3" applyNumberFormat="1" applyFont="1" applyBorder="1" applyAlignment="1">
      <alignment horizontal="center" vertical="center"/>
    </xf>
    <xf numFmtId="1" fontId="3" fillId="0" borderId="744" xfId="3" applyNumberFormat="1" applyFont="1" applyBorder="1" applyAlignment="1">
      <alignment horizontal="center" vertical="center"/>
    </xf>
    <xf numFmtId="1" fontId="3" fillId="0" borderId="745" xfId="3" applyNumberFormat="1" applyFont="1" applyBorder="1" applyAlignment="1">
      <alignment horizontal="center" vertical="center" wrapText="1"/>
    </xf>
    <xf numFmtId="1" fontId="3" fillId="0" borderId="744" xfId="3" applyNumberFormat="1" applyFont="1" applyBorder="1" applyAlignment="1">
      <alignment horizontal="center" vertical="center" wrapText="1"/>
    </xf>
    <xf numFmtId="1" fontId="3" fillId="0" borderId="746" xfId="3" applyNumberFormat="1" applyFont="1" applyBorder="1" applyAlignment="1">
      <alignment horizontal="center" vertical="center" wrapText="1"/>
    </xf>
    <xf numFmtId="1" fontId="1" fillId="0" borderId="672" xfId="0" applyNumberFormat="1" applyFont="1" applyBorder="1" applyAlignment="1">
      <alignment horizontal="left" vertical="center"/>
    </xf>
    <xf numFmtId="1" fontId="1" fillId="0" borderId="684" xfId="0" applyNumberFormat="1" applyFont="1" applyBorder="1" applyAlignment="1">
      <alignment horizontal="left" vertical="center"/>
    </xf>
    <xf numFmtId="1" fontId="1" fillId="0" borderId="687" xfId="0" applyNumberFormat="1" applyFont="1" applyBorder="1" applyAlignment="1">
      <alignment horizontal="left" vertical="center"/>
    </xf>
    <xf numFmtId="1" fontId="3" fillId="0" borderId="678" xfId="0" applyNumberFormat="1" applyFont="1" applyBorder="1" applyAlignment="1">
      <alignment horizontal="center" vertical="center"/>
    </xf>
    <xf numFmtId="1" fontId="3" fillId="0" borderId="678" xfId="0" applyNumberFormat="1" applyFont="1" applyBorder="1" applyAlignment="1">
      <alignment horizontal="center" vertical="center" wrapText="1"/>
    </xf>
    <xf numFmtId="1" fontId="3" fillId="0" borderId="687" xfId="0" applyNumberFormat="1" applyFont="1" applyBorder="1" applyAlignment="1">
      <alignment horizontal="center" vertical="center" wrapText="1"/>
    </xf>
    <xf numFmtId="1" fontId="3" fillId="0" borderId="678" xfId="0" applyNumberFormat="1" applyFont="1" applyBorder="1" applyAlignment="1">
      <alignment horizontal="left" vertical="center"/>
    </xf>
    <xf numFmtId="1" fontId="3" fillId="8" borderId="678" xfId="0" applyNumberFormat="1" applyFont="1" applyFill="1" applyBorder="1" applyAlignment="1">
      <alignment horizontal="center" vertical="center" wrapText="1"/>
    </xf>
    <xf numFmtId="1" fontId="3" fillId="0" borderId="694" xfId="0" applyNumberFormat="1" applyFont="1" applyBorder="1" applyAlignment="1">
      <alignment horizontal="center" vertical="center" wrapText="1"/>
    </xf>
    <xf numFmtId="1" fontId="3" fillId="0" borderId="672" xfId="0" applyNumberFormat="1" applyFont="1" applyBorder="1" applyAlignment="1">
      <alignment horizontal="center" vertical="center" wrapText="1"/>
    </xf>
    <xf numFmtId="1" fontId="3" fillId="0" borderId="735" xfId="0" applyNumberFormat="1" applyFont="1" applyBorder="1" applyAlignment="1">
      <alignment horizontal="center" vertical="center" wrapText="1"/>
    </xf>
    <xf numFmtId="1" fontId="3" fillId="0" borderId="731" xfId="0" applyNumberFormat="1" applyFont="1" applyBorder="1" applyAlignment="1">
      <alignment horizontal="center" vertical="center" wrapText="1"/>
    </xf>
    <xf numFmtId="1" fontId="3" fillId="0" borderId="672" xfId="0" applyNumberFormat="1" applyFont="1" applyBorder="1" applyAlignment="1">
      <alignment horizontal="center" vertical="center"/>
    </xf>
    <xf numFmtId="1" fontId="3" fillId="0" borderId="687" xfId="0" applyNumberFormat="1" applyFont="1" applyBorder="1" applyAlignment="1">
      <alignment horizontal="center" vertical="center"/>
    </xf>
    <xf numFmtId="1" fontId="3" fillId="0" borderId="708" xfId="0" applyNumberFormat="1" applyFont="1" applyBorder="1" applyAlignment="1">
      <alignment horizontal="center" vertical="center" wrapText="1"/>
    </xf>
    <xf numFmtId="1" fontId="3" fillId="0" borderId="710" xfId="0" applyNumberFormat="1" applyFont="1" applyBorder="1" applyAlignment="1">
      <alignment horizontal="center" vertical="center" wrapText="1"/>
    </xf>
    <xf numFmtId="1" fontId="3" fillId="0" borderId="718" xfId="0" applyNumberFormat="1" applyFont="1" applyBorder="1" applyAlignment="1">
      <alignment horizontal="center" vertical="center" wrapText="1"/>
    </xf>
    <xf numFmtId="1" fontId="5" fillId="0" borderId="684" xfId="0" applyNumberFormat="1" applyFont="1" applyBorder="1" applyAlignment="1">
      <alignment horizontal="left"/>
    </xf>
    <xf numFmtId="1" fontId="3" fillId="0" borderId="728" xfId="0" applyNumberFormat="1" applyFont="1" applyBorder="1" applyAlignment="1">
      <alignment horizontal="center" vertical="center"/>
    </xf>
    <xf numFmtId="1" fontId="3" fillId="0" borderId="729" xfId="0" applyNumberFormat="1" applyFont="1" applyBorder="1" applyAlignment="1">
      <alignment horizontal="center" vertical="center" wrapText="1"/>
    </xf>
    <xf numFmtId="1" fontId="3" fillId="0" borderId="730" xfId="0" applyNumberFormat="1" applyFont="1" applyBorder="1" applyAlignment="1">
      <alignment horizontal="center" vertical="center" wrapText="1"/>
    </xf>
    <xf numFmtId="1" fontId="3" fillId="0" borderId="732" xfId="0" applyNumberFormat="1" applyFont="1" applyBorder="1" applyAlignment="1">
      <alignment horizontal="center" vertical="center"/>
    </xf>
    <xf numFmtId="1" fontId="3" fillId="0" borderId="733" xfId="0" applyNumberFormat="1" applyFont="1" applyBorder="1" applyAlignment="1">
      <alignment horizontal="center" vertical="center"/>
    </xf>
    <xf numFmtId="1" fontId="3" fillId="0" borderId="734" xfId="0" applyNumberFormat="1" applyFont="1" applyBorder="1" applyAlignment="1">
      <alignment horizontal="center" vertical="center" wrapText="1"/>
    </xf>
    <xf numFmtId="1" fontId="3" fillId="0" borderId="709" xfId="0" applyNumberFormat="1" applyFont="1" applyBorder="1" applyAlignment="1">
      <alignment horizontal="center" vertical="center" wrapText="1"/>
    </xf>
    <xf numFmtId="1" fontId="3" fillId="0" borderId="706" xfId="0" applyNumberFormat="1" applyFont="1" applyBorder="1" applyAlignment="1">
      <alignment horizontal="center" vertical="center"/>
    </xf>
    <xf numFmtId="1" fontId="3" fillId="0" borderId="707" xfId="0" applyNumberFormat="1" applyFont="1" applyBorder="1" applyAlignment="1">
      <alignment horizontal="center" vertical="center"/>
    </xf>
    <xf numFmtId="1" fontId="3" fillId="0" borderId="706" xfId="0" applyNumberFormat="1" applyFont="1" applyBorder="1" applyAlignment="1">
      <alignment horizontal="center" vertical="center" wrapText="1"/>
    </xf>
    <xf numFmtId="1" fontId="3" fillId="0" borderId="711" xfId="0" applyNumberFormat="1" applyFont="1" applyBorder="1" applyAlignment="1">
      <alignment horizontal="center" vertical="center" wrapText="1"/>
    </xf>
    <xf numFmtId="1" fontId="3" fillId="0" borderId="707" xfId="0" applyNumberFormat="1" applyFont="1" applyBorder="1" applyAlignment="1">
      <alignment horizontal="center" vertical="center" wrapText="1"/>
    </xf>
    <xf numFmtId="1" fontId="3" fillId="0" borderId="712" xfId="0" applyNumberFormat="1" applyFont="1" applyBorder="1" applyAlignment="1">
      <alignment horizontal="center" vertical="center" wrapText="1"/>
    </xf>
    <xf numFmtId="1" fontId="3" fillId="0" borderId="683" xfId="0" applyNumberFormat="1" applyFont="1" applyBorder="1" applyAlignment="1">
      <alignment horizontal="center" vertical="center"/>
    </xf>
    <xf numFmtId="1" fontId="3" fillId="0" borderId="283" xfId="0" applyNumberFormat="1" applyFont="1" applyBorder="1" applyAlignment="1">
      <alignment horizontal="center" vertical="center" wrapText="1"/>
    </xf>
    <xf numFmtId="1" fontId="3" fillId="0" borderId="675" xfId="0" applyNumberFormat="1" applyFont="1" applyBorder="1" applyAlignment="1">
      <alignment horizontal="center" vertical="center" wrapText="1"/>
    </xf>
    <xf numFmtId="1" fontId="3" fillId="0" borderId="281" xfId="0" applyNumberFormat="1" applyFont="1" applyBorder="1" applyAlignment="1">
      <alignment horizontal="center" vertical="center" wrapText="1"/>
    </xf>
    <xf numFmtId="1" fontId="3" fillId="0" borderId="691" xfId="0" applyNumberFormat="1" applyFont="1" applyBorder="1" applyAlignment="1">
      <alignment horizontal="center" vertical="center" wrapText="1"/>
    </xf>
    <xf numFmtId="1" fontId="3" fillId="0" borderId="275" xfId="0" applyNumberFormat="1" applyFont="1" applyBorder="1" applyAlignment="1">
      <alignment horizontal="center" vertical="center" wrapText="1"/>
    </xf>
    <xf numFmtId="1" fontId="3" fillId="0" borderId="275" xfId="0" applyNumberFormat="1" applyFont="1" applyBorder="1" applyAlignment="1">
      <alignment horizontal="center" vertical="center"/>
    </xf>
    <xf numFmtId="0" fontId="3" fillId="0" borderId="672" xfId="0" applyFont="1" applyBorder="1" applyAlignment="1">
      <alignment horizontal="center"/>
    </xf>
    <xf numFmtId="0" fontId="3" fillId="0" borderId="687" xfId="0" applyFont="1" applyBorder="1" applyAlignment="1">
      <alignment horizontal="center"/>
    </xf>
    <xf numFmtId="0" fontId="3" fillId="0" borderId="672" xfId="0" applyFont="1" applyBorder="1" applyAlignment="1">
      <alignment horizontal="center" wrapText="1"/>
    </xf>
    <xf numFmtId="0" fontId="3" fillId="0" borderId="687" xfId="0" applyFont="1" applyBorder="1" applyAlignment="1">
      <alignment horizontal="center" wrapText="1"/>
    </xf>
    <xf numFmtId="0" fontId="3" fillId="0" borderId="686" xfId="0" applyFont="1" applyBorder="1" applyAlignment="1">
      <alignment horizontal="center" wrapText="1"/>
    </xf>
    <xf numFmtId="0" fontId="3" fillId="0" borderId="285" xfId="0" applyFont="1" applyBorder="1" applyAlignment="1">
      <alignment horizontal="center" vertical="center" wrapText="1"/>
    </xf>
    <xf numFmtId="0" fontId="3" fillId="0" borderId="277" xfId="0" applyFont="1" applyBorder="1" applyAlignment="1">
      <alignment horizontal="center" vertical="center" wrapText="1"/>
    </xf>
    <xf numFmtId="1" fontId="3" fillId="0" borderId="693" xfId="0" applyNumberFormat="1" applyFont="1" applyBorder="1" applyAlignment="1">
      <alignment horizontal="center" vertical="center" wrapText="1"/>
    </xf>
    <xf numFmtId="1" fontId="3" fillId="0" borderId="284" xfId="0" applyNumberFormat="1" applyFont="1" applyBorder="1" applyAlignment="1">
      <alignment horizontal="center" vertical="center" wrapText="1"/>
    </xf>
    <xf numFmtId="1" fontId="3" fillId="0" borderId="356" xfId="0" applyNumberFormat="1" applyFont="1" applyBorder="1" applyAlignment="1">
      <alignment horizontal="center" vertical="center" wrapText="1"/>
    </xf>
    <xf numFmtId="1" fontId="3" fillId="0" borderId="684" xfId="0" applyNumberFormat="1" applyFont="1" applyBorder="1" applyAlignment="1">
      <alignment horizontal="center" vertical="center"/>
    </xf>
    <xf numFmtId="1" fontId="3" fillId="0" borderId="686" xfId="0" applyNumberFormat="1" applyFont="1" applyBorder="1" applyAlignment="1">
      <alignment horizontal="center" vertical="center"/>
    </xf>
    <xf numFmtId="1" fontId="3" fillId="0" borderId="287" xfId="0" applyNumberFormat="1" applyFont="1" applyBorder="1" applyAlignment="1">
      <alignment horizontal="center" vertical="center" wrapText="1"/>
    </xf>
    <xf numFmtId="0" fontId="3" fillId="0" borderId="282" xfId="0" applyFont="1" applyBorder="1" applyAlignment="1">
      <alignment horizontal="center" vertical="center" wrapText="1"/>
    </xf>
    <xf numFmtId="0" fontId="3" fillId="0" borderId="692" xfId="0" applyFont="1" applyBorder="1" applyAlignment="1">
      <alignment horizontal="center" vertical="center" wrapText="1"/>
    </xf>
    <xf numFmtId="0" fontId="3" fillId="0" borderId="683" xfId="0" applyFont="1" applyBorder="1" applyAlignment="1">
      <alignment horizontal="center" vertical="center" wrapText="1"/>
    </xf>
    <xf numFmtId="0" fontId="3" fillId="0" borderId="283" xfId="0" applyFont="1" applyBorder="1" applyAlignment="1">
      <alignment horizontal="center" vertical="center" wrapText="1"/>
    </xf>
    <xf numFmtId="0" fontId="3" fillId="0" borderId="675" xfId="0" applyFont="1" applyBorder="1" applyAlignment="1">
      <alignment horizontal="center" vertical="center" wrapText="1"/>
    </xf>
    <xf numFmtId="0" fontId="3" fillId="0" borderId="684" xfId="0" applyFont="1" applyBorder="1" applyAlignment="1">
      <alignment horizontal="center" wrapText="1"/>
    </xf>
    <xf numFmtId="0" fontId="3" fillId="0" borderId="284" xfId="0" applyFont="1" applyBorder="1" applyAlignment="1">
      <alignment horizontal="center" vertical="center" wrapText="1"/>
    </xf>
    <xf numFmtId="0" fontId="3" fillId="0" borderId="356" xfId="0" applyFont="1" applyBorder="1" applyAlignment="1">
      <alignment horizontal="center" vertical="center" wrapText="1"/>
    </xf>
    <xf numFmtId="1" fontId="3" fillId="0" borderId="288" xfId="0" applyNumberFormat="1" applyFont="1" applyBorder="1" applyAlignment="1">
      <alignment horizontal="center" vertical="center" wrapText="1"/>
    </xf>
    <xf numFmtId="1" fontId="3" fillId="0" borderId="286" xfId="0" applyNumberFormat="1" applyFont="1" applyBorder="1" applyAlignment="1">
      <alignment horizontal="center" vertical="center"/>
    </xf>
    <xf numFmtId="1" fontId="3" fillId="0" borderId="282" xfId="0" applyNumberFormat="1" applyFont="1" applyBorder="1" applyAlignment="1">
      <alignment horizontal="center" vertical="center" wrapText="1"/>
    </xf>
    <xf numFmtId="1" fontId="3" fillId="0" borderId="673" xfId="0" applyNumberFormat="1" applyFont="1" applyBorder="1" applyAlignment="1">
      <alignment horizontal="center" vertical="center"/>
    </xf>
    <xf numFmtId="1" fontId="3" fillId="0" borderId="669" xfId="0" applyNumberFormat="1" applyFont="1" applyBorder="1" applyAlignment="1">
      <alignment horizontal="center" vertical="center" wrapText="1"/>
    </xf>
    <xf numFmtId="1" fontId="3" fillId="0" borderId="674" xfId="0" applyNumberFormat="1" applyFont="1" applyBorder="1" applyAlignment="1">
      <alignment horizontal="center" vertical="center" wrapText="1"/>
    </xf>
    <xf numFmtId="1" fontId="3" fillId="0" borderId="898" xfId="0" applyNumberFormat="1" applyFont="1" applyBorder="1" applyAlignment="1">
      <alignment horizontal="center" vertical="center"/>
    </xf>
    <xf numFmtId="1" fontId="3" fillId="0" borderId="888" xfId="0" applyNumberFormat="1" applyFont="1" applyBorder="1" applyAlignment="1">
      <alignment horizontal="center" vertical="center"/>
    </xf>
    <xf numFmtId="1" fontId="3" fillId="0" borderId="898" xfId="0" applyNumberFormat="1" applyFont="1" applyBorder="1" applyAlignment="1">
      <alignment horizontal="center" vertical="center" wrapText="1"/>
    </xf>
    <xf numFmtId="1" fontId="3" fillId="0" borderId="888" xfId="0" applyNumberFormat="1" applyFont="1" applyBorder="1" applyAlignment="1">
      <alignment horizontal="center" vertical="center" wrapText="1"/>
    </xf>
    <xf numFmtId="1" fontId="3" fillId="0" borderId="963" xfId="0" applyNumberFormat="1" applyFont="1" applyBorder="1" applyAlignment="1">
      <alignment horizontal="center" vertical="center" wrapText="1"/>
    </xf>
    <xf numFmtId="1" fontId="3" fillId="0" borderId="925" xfId="0" applyNumberFormat="1" applyFont="1" applyBorder="1" applyAlignment="1">
      <alignment horizontal="center" vertical="center" wrapText="1"/>
    </xf>
    <xf numFmtId="1" fontId="3" fillId="0" borderId="925" xfId="0" applyNumberFormat="1" applyFont="1" applyBorder="1" applyAlignment="1">
      <alignment horizontal="center" vertical="center"/>
    </xf>
    <xf numFmtId="1" fontId="3" fillId="0" borderId="962" xfId="0" applyNumberFormat="1" applyFont="1" applyBorder="1" applyAlignment="1">
      <alignment horizontal="center" vertical="center" wrapText="1"/>
    </xf>
    <xf numFmtId="1" fontId="3" fillId="0" borderId="965" xfId="0" applyNumberFormat="1" applyFont="1" applyBorder="1" applyAlignment="1">
      <alignment horizontal="center" vertical="center" wrapText="1"/>
    </xf>
    <xf numFmtId="1" fontId="3" fillId="0" borderId="897" xfId="0" applyNumberFormat="1" applyFont="1" applyBorder="1" applyAlignment="1">
      <alignment horizontal="center" vertical="center"/>
    </xf>
    <xf numFmtId="1" fontId="3" fillId="0" borderId="674" xfId="0" applyNumberFormat="1" applyFont="1" applyBorder="1" applyAlignment="1">
      <alignment horizontal="center" vertical="center"/>
    </xf>
    <xf numFmtId="0" fontId="3" fillId="0" borderId="971" xfId="0" applyFont="1" applyBorder="1" applyAlignment="1">
      <alignment horizontal="center" vertical="center"/>
    </xf>
    <xf numFmtId="1" fontId="3" fillId="11" borderId="948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962" xfId="0" applyNumberFormat="1" applyFont="1" applyFill="1" applyBorder="1" applyAlignment="1">
      <alignment horizontal="center" vertical="center"/>
    </xf>
    <xf numFmtId="1" fontId="3" fillId="11" borderId="963" xfId="0" applyNumberFormat="1" applyFont="1" applyFill="1" applyBorder="1" applyAlignment="1">
      <alignment horizontal="center" vertical="center"/>
    </xf>
    <xf numFmtId="1" fontId="3" fillId="11" borderId="965" xfId="0" applyNumberFormat="1" applyFont="1" applyFill="1" applyBorder="1" applyAlignment="1">
      <alignment horizontal="center" vertical="center"/>
    </xf>
    <xf numFmtId="0" fontId="3" fillId="0" borderId="962" xfId="0" applyFont="1" applyBorder="1" applyAlignment="1">
      <alignment horizontal="center" vertical="center"/>
    </xf>
    <xf numFmtId="0" fontId="3" fillId="0" borderId="963" xfId="0" applyFont="1" applyBorder="1" applyAlignment="1">
      <alignment horizontal="center" vertical="center"/>
    </xf>
    <xf numFmtId="0" fontId="3" fillId="0" borderId="965" xfId="0" applyFont="1" applyBorder="1" applyAlignment="1">
      <alignment horizontal="center" vertical="center"/>
    </xf>
    <xf numFmtId="0" fontId="3" fillId="0" borderId="964" xfId="0" applyFont="1" applyBorder="1" applyAlignment="1">
      <alignment horizontal="center" vertical="center"/>
    </xf>
    <xf numFmtId="1" fontId="3" fillId="11" borderId="962" xfId="0" applyNumberFormat="1" applyFont="1" applyFill="1" applyBorder="1" applyAlignment="1">
      <alignment horizontal="center" vertical="center" wrapText="1"/>
    </xf>
    <xf numFmtId="1" fontId="3" fillId="11" borderId="963" xfId="0" applyNumberFormat="1" applyFont="1" applyFill="1" applyBorder="1" applyAlignment="1">
      <alignment horizontal="center" vertical="center" wrapText="1"/>
    </xf>
    <xf numFmtId="1" fontId="3" fillId="11" borderId="965" xfId="0" applyNumberFormat="1" applyFont="1" applyFill="1" applyBorder="1" applyAlignment="1">
      <alignment horizontal="center" vertical="center" wrapText="1"/>
    </xf>
    <xf numFmtId="1" fontId="3" fillId="11" borderId="972" xfId="0" applyNumberFormat="1" applyFont="1" applyFill="1" applyBorder="1" applyAlignment="1">
      <alignment horizontal="center" vertical="center"/>
    </xf>
    <xf numFmtId="1" fontId="3" fillId="0" borderId="948" xfId="0" applyNumberFormat="1" applyFont="1" applyBorder="1" applyAlignment="1">
      <alignment horizontal="left" vertical="center" wrapText="1"/>
    </xf>
    <xf numFmtId="1" fontId="3" fillId="0" borderId="948" xfId="0" applyNumberFormat="1" applyFont="1" applyBorder="1" applyAlignment="1">
      <alignment horizontal="center" vertical="center" wrapText="1"/>
    </xf>
    <xf numFmtId="0" fontId="3" fillId="0" borderId="948" xfId="0" applyFont="1" applyBorder="1" applyAlignment="1">
      <alignment horizontal="center" vertical="center"/>
    </xf>
    <xf numFmtId="0" fontId="3" fillId="0" borderId="969" xfId="0" applyFont="1" applyBorder="1" applyAlignment="1">
      <alignment horizontal="center" vertical="center" wrapText="1"/>
    </xf>
    <xf numFmtId="1" fontId="3" fillId="0" borderId="964" xfId="0" applyNumberFormat="1" applyFont="1" applyBorder="1" applyAlignment="1">
      <alignment horizontal="center" vertical="center" wrapText="1"/>
    </xf>
    <xf numFmtId="1" fontId="3" fillId="0" borderId="976" xfId="0" applyNumberFormat="1" applyFont="1" applyBorder="1" applyAlignment="1">
      <alignment horizontal="center" vertical="center" wrapText="1"/>
    </xf>
    <xf numFmtId="1" fontId="3" fillId="0" borderId="906" xfId="0" applyNumberFormat="1" applyFont="1" applyBorder="1" applyAlignment="1">
      <alignment horizontal="center" vertical="center" wrapText="1"/>
    </xf>
    <xf numFmtId="1" fontId="3" fillId="0" borderId="977" xfId="0" applyNumberFormat="1" applyFont="1" applyBorder="1" applyAlignment="1">
      <alignment horizontal="center" vertical="center" wrapText="1"/>
    </xf>
    <xf numFmtId="1" fontId="3" fillId="0" borderId="967" xfId="0" applyNumberFormat="1" applyFont="1" applyBorder="1" applyAlignment="1">
      <alignment horizontal="center" vertical="center" wrapText="1"/>
    </xf>
    <xf numFmtId="1" fontId="3" fillId="11" borderId="972" xfId="0" applyNumberFormat="1" applyFont="1" applyFill="1" applyBorder="1" applyAlignment="1">
      <alignment horizontal="center" vertical="center" wrapText="1"/>
    </xf>
    <xf numFmtId="0" fontId="3" fillId="0" borderId="965" xfId="0" applyFont="1" applyBorder="1" applyAlignment="1">
      <alignment horizontal="center" vertical="center" wrapText="1"/>
    </xf>
    <xf numFmtId="1" fontId="3" fillId="0" borderId="961" xfId="0" applyNumberFormat="1" applyFont="1" applyBorder="1" applyAlignment="1">
      <alignment horizontal="center" vertical="center" wrapText="1"/>
    </xf>
    <xf numFmtId="1" fontId="3" fillId="0" borderId="951" xfId="0" applyNumberFormat="1" applyFont="1" applyBorder="1" applyAlignment="1">
      <alignment horizontal="center" vertical="center"/>
    </xf>
    <xf numFmtId="1" fontId="3" fillId="11" borderId="973" xfId="0" applyNumberFormat="1" applyFont="1" applyFill="1" applyBorder="1" applyAlignment="1">
      <alignment horizontal="center" vertical="center" wrapText="1"/>
    </xf>
    <xf numFmtId="1" fontId="3" fillId="0" borderId="925" xfId="0" applyNumberFormat="1" applyFont="1" applyBorder="1" applyAlignment="1">
      <alignment horizontal="left" vertical="center" wrapText="1"/>
    </xf>
    <xf numFmtId="0" fontId="3" fillId="0" borderId="951" xfId="0" applyFont="1" applyBorder="1" applyAlignment="1">
      <alignment horizontal="center" vertical="center"/>
    </xf>
    <xf numFmtId="0" fontId="3" fillId="0" borderId="888" xfId="0" applyFont="1" applyBorder="1" applyAlignment="1">
      <alignment horizontal="center" vertical="center"/>
    </xf>
    <xf numFmtId="1" fontId="3" fillId="0" borderId="960" xfId="0" applyNumberFormat="1" applyFont="1" applyBorder="1" applyAlignment="1">
      <alignment horizontal="center" vertical="center" wrapText="1"/>
    </xf>
    <xf numFmtId="1" fontId="3" fillId="0" borderId="903" xfId="0" applyNumberFormat="1" applyFont="1" applyBorder="1" applyAlignment="1">
      <alignment horizontal="center" vertical="center"/>
    </xf>
    <xf numFmtId="1" fontId="3" fillId="0" borderId="904" xfId="0" applyNumberFormat="1" applyFont="1" applyBorder="1" applyAlignment="1">
      <alignment horizontal="center" vertical="center"/>
    </xf>
    <xf numFmtId="1" fontId="3" fillId="0" borderId="887" xfId="0" applyNumberFormat="1" applyFont="1" applyBorder="1" applyAlignment="1">
      <alignment horizontal="center" vertical="center"/>
    </xf>
    <xf numFmtId="1" fontId="3" fillId="0" borderId="929" xfId="0" applyNumberFormat="1" applyFont="1" applyBorder="1" applyAlignment="1">
      <alignment horizontal="center" vertical="center"/>
    </xf>
    <xf numFmtId="1" fontId="3" fillId="0" borderId="932" xfId="0" applyNumberFormat="1" applyFont="1" applyBorder="1" applyAlignment="1">
      <alignment horizontal="center" vertical="center"/>
    </xf>
    <xf numFmtId="1" fontId="3" fillId="0" borderId="930" xfId="0" applyNumberFormat="1" applyFont="1" applyBorder="1" applyAlignment="1">
      <alignment horizontal="center" vertical="center" wrapText="1"/>
    </xf>
    <xf numFmtId="1" fontId="3" fillId="0" borderId="931" xfId="0" applyNumberFormat="1" applyFont="1" applyBorder="1" applyAlignment="1">
      <alignment horizontal="center" vertical="center" wrapText="1"/>
    </xf>
    <xf numFmtId="1" fontId="3" fillId="0" borderId="928" xfId="0" applyNumberFormat="1" applyFont="1" applyBorder="1" applyAlignment="1">
      <alignment horizontal="center" vertical="center" wrapText="1"/>
    </xf>
    <xf numFmtId="1" fontId="3" fillId="0" borderId="904" xfId="0" applyNumberFormat="1" applyFont="1" applyBorder="1" applyAlignment="1">
      <alignment horizontal="center" vertical="center" wrapText="1"/>
    </xf>
    <xf numFmtId="1" fontId="3" fillId="0" borderId="887" xfId="0" applyNumberFormat="1" applyFont="1" applyBorder="1" applyAlignment="1">
      <alignment horizontal="center" vertical="center" wrapText="1"/>
    </xf>
    <xf numFmtId="1" fontId="3" fillId="0" borderId="900" xfId="0" applyNumberFormat="1" applyFont="1" applyBorder="1" applyAlignment="1">
      <alignment horizontal="center" vertical="center"/>
    </xf>
    <xf numFmtId="1" fontId="3" fillId="0" borderId="896" xfId="2" applyNumberFormat="1" applyFont="1" applyBorder="1" applyAlignment="1">
      <alignment horizontal="center" vertical="center" wrapText="1"/>
    </xf>
    <xf numFmtId="1" fontId="3" fillId="0" borderId="895" xfId="2" applyNumberFormat="1" applyFont="1" applyBorder="1" applyAlignment="1">
      <alignment horizontal="center" vertical="center" wrapText="1"/>
    </xf>
    <xf numFmtId="1" fontId="3" fillId="0" borderId="887" xfId="2" applyNumberFormat="1" applyFont="1" applyBorder="1" applyAlignment="1">
      <alignment horizontal="center" vertical="center" wrapText="1"/>
    </xf>
    <xf numFmtId="1" fontId="3" fillId="0" borderId="918" xfId="2" applyNumberFormat="1" applyFont="1" applyBorder="1" applyAlignment="1">
      <alignment horizontal="center" vertical="center" wrapText="1"/>
    </xf>
    <xf numFmtId="1" fontId="3" fillId="0" borderId="917" xfId="2" applyNumberFormat="1" applyFont="1" applyBorder="1" applyAlignment="1">
      <alignment horizontal="center" vertical="center" wrapText="1"/>
    </xf>
    <xf numFmtId="1" fontId="3" fillId="0" borderId="926" xfId="0" applyNumberFormat="1" applyFont="1" applyBorder="1" applyAlignment="1">
      <alignment horizontal="center" vertical="center" wrapText="1"/>
    </xf>
    <xf numFmtId="1" fontId="3" fillId="0" borderId="927" xfId="0" applyNumberFormat="1" applyFont="1" applyBorder="1" applyAlignment="1">
      <alignment horizontal="center" vertical="center" wrapText="1"/>
    </xf>
    <xf numFmtId="1" fontId="3" fillId="0" borderId="903" xfId="0" applyNumberFormat="1" applyFont="1" applyBorder="1" applyAlignment="1">
      <alignment horizontal="center" vertical="center" wrapText="1"/>
    </xf>
    <xf numFmtId="1" fontId="3" fillId="0" borderId="913" xfId="3" applyNumberFormat="1" applyFont="1" applyBorder="1" applyAlignment="1">
      <alignment horizontal="center" vertical="center" wrapText="1"/>
    </xf>
    <xf numFmtId="1" fontId="3" fillId="0" borderId="904" xfId="3" applyNumberFormat="1" applyFont="1" applyBorder="1" applyAlignment="1">
      <alignment horizontal="center" vertical="center" wrapText="1"/>
    </xf>
    <xf numFmtId="1" fontId="3" fillId="0" borderId="911" xfId="3" applyNumberFormat="1" applyFont="1" applyBorder="1" applyAlignment="1">
      <alignment horizontal="center" vertical="center" wrapText="1"/>
    </xf>
    <xf numFmtId="1" fontId="3" fillId="0" borderId="912" xfId="3" applyNumberFormat="1" applyFont="1" applyBorder="1" applyAlignment="1">
      <alignment horizontal="center" vertical="center" wrapText="1"/>
    </xf>
    <xf numFmtId="1" fontId="3" fillId="0" borderId="903" xfId="3" applyNumberFormat="1" applyFont="1" applyBorder="1" applyAlignment="1">
      <alignment horizontal="center" vertical="center" wrapText="1"/>
    </xf>
    <xf numFmtId="1" fontId="10" fillId="11" borderId="918" xfId="2" quotePrefix="1" applyNumberFormat="1" applyFont="1" applyFill="1" applyBorder="1" applyAlignment="1">
      <alignment horizontal="left"/>
    </xf>
    <xf numFmtId="1" fontId="10" fillId="11" borderId="919" xfId="2" quotePrefix="1" applyNumberFormat="1" applyFont="1" applyFill="1" applyBorder="1" applyAlignment="1">
      <alignment horizontal="left"/>
    </xf>
    <xf numFmtId="1" fontId="7" fillId="0" borderId="895" xfId="2" applyNumberFormat="1" applyFont="1" applyBorder="1" applyAlignment="1">
      <alignment horizontal="center" vertical="center" wrapText="1"/>
    </xf>
    <xf numFmtId="1" fontId="3" fillId="0" borderId="896" xfId="3" applyNumberFormat="1" applyFont="1" applyBorder="1" applyAlignment="1">
      <alignment horizontal="center" vertical="center"/>
    </xf>
    <xf numFmtId="1" fontId="3" fillId="0" borderId="897" xfId="3" applyNumberFormat="1" applyFont="1" applyBorder="1" applyAlignment="1">
      <alignment horizontal="center" vertical="center"/>
    </xf>
    <xf numFmtId="1" fontId="3" fillId="0" borderId="898" xfId="3" applyNumberFormat="1" applyFont="1" applyBorder="1" applyAlignment="1">
      <alignment horizontal="center" vertical="center"/>
    </xf>
    <xf numFmtId="1" fontId="3" fillId="0" borderId="903" xfId="3" applyNumberFormat="1" applyFont="1" applyBorder="1" applyAlignment="1">
      <alignment horizontal="center" vertical="center"/>
    </xf>
    <xf numFmtId="1" fontId="3" fillId="0" borderId="904" xfId="3" applyNumberFormat="1" applyFont="1" applyBorder="1" applyAlignment="1">
      <alignment horizontal="center" vertical="center"/>
    </xf>
    <xf numFmtId="1" fontId="3" fillId="0" borderId="921" xfId="3" applyNumberFormat="1" applyFont="1" applyBorder="1" applyAlignment="1">
      <alignment horizontal="center" vertical="center"/>
    </xf>
    <xf numFmtId="1" fontId="3" fillId="0" borderId="916" xfId="3" applyNumberFormat="1" applyFont="1" applyBorder="1" applyAlignment="1">
      <alignment horizontal="center" vertical="center"/>
    </xf>
    <xf numFmtId="1" fontId="3" fillId="0" borderId="898" xfId="3" applyNumberFormat="1" applyFont="1" applyBorder="1" applyAlignment="1">
      <alignment horizontal="center" vertical="center" wrapText="1"/>
    </xf>
    <xf numFmtId="1" fontId="7" fillId="0" borderId="896" xfId="3" applyNumberFormat="1" applyFont="1" applyBorder="1" applyAlignment="1">
      <alignment horizontal="center" vertical="center"/>
    </xf>
    <xf numFmtId="1" fontId="7" fillId="0" borderId="898" xfId="3" applyNumberFormat="1" applyFont="1" applyBorder="1" applyAlignment="1">
      <alignment horizontal="center" vertical="center"/>
    </xf>
    <xf numFmtId="1" fontId="7" fillId="0" borderId="904" xfId="3" applyNumberFormat="1" applyFont="1" applyBorder="1" applyAlignment="1">
      <alignment horizontal="center" vertical="center"/>
    </xf>
    <xf numFmtId="1" fontId="5" fillId="11" borderId="903" xfId="2" quotePrefix="1" applyNumberFormat="1" applyFont="1" applyFill="1" applyBorder="1" applyAlignment="1">
      <alignment horizontal="left"/>
    </xf>
    <xf numFmtId="1" fontId="5" fillId="11" borderId="908" xfId="2" quotePrefix="1" applyNumberFormat="1" applyFont="1" applyFill="1" applyBorder="1" applyAlignment="1">
      <alignment horizontal="left"/>
    </xf>
    <xf numFmtId="1" fontId="3" fillId="0" borderId="910" xfId="2" applyNumberFormat="1" applyFont="1" applyBorder="1" applyAlignment="1">
      <alignment horizontal="center" vertical="center" wrapText="1"/>
    </xf>
    <xf numFmtId="1" fontId="3" fillId="0" borderId="911" xfId="3" applyNumberFormat="1" applyFont="1" applyBorder="1" applyAlignment="1">
      <alignment horizontal="center" vertical="center"/>
    </xf>
    <xf numFmtId="1" fontId="3" fillId="0" borderId="912" xfId="3" applyNumberFormat="1" applyFont="1" applyBorder="1" applyAlignment="1">
      <alignment horizontal="center" vertical="center"/>
    </xf>
    <xf numFmtId="1" fontId="3" fillId="0" borderId="913" xfId="3" applyNumberFormat="1" applyFont="1" applyBorder="1" applyAlignment="1">
      <alignment horizontal="center" vertical="center"/>
    </xf>
    <xf numFmtId="1" fontId="3" fillId="0" borderId="914" xfId="3" applyNumberFormat="1" applyFont="1" applyBorder="1" applyAlignment="1">
      <alignment horizontal="center" vertical="center"/>
    </xf>
    <xf numFmtId="1" fontId="3" fillId="0" borderId="915" xfId="3" applyNumberFormat="1" applyFont="1" applyBorder="1" applyAlignment="1">
      <alignment horizontal="center" vertical="center" wrapText="1"/>
    </xf>
    <xf numFmtId="1" fontId="3" fillId="0" borderId="914" xfId="3" applyNumberFormat="1" applyFont="1" applyBorder="1" applyAlignment="1">
      <alignment horizontal="center" vertical="center" wrapText="1"/>
    </xf>
    <xf numFmtId="1" fontId="3" fillId="0" borderId="916" xfId="3" applyNumberFormat="1" applyFont="1" applyBorder="1" applyAlignment="1">
      <alignment horizontal="center" vertical="center" wrapText="1"/>
    </xf>
    <xf numFmtId="1" fontId="1" fillId="0" borderId="887" xfId="0" applyNumberFormat="1" applyFont="1" applyBorder="1" applyAlignment="1">
      <alignment horizontal="left" vertical="center"/>
    </xf>
    <xf numFmtId="1" fontId="1" fillId="0" borderId="899" xfId="0" applyNumberFormat="1" applyFont="1" applyBorder="1" applyAlignment="1">
      <alignment horizontal="left" vertical="center"/>
    </xf>
    <xf numFmtId="1" fontId="1" fillId="0" borderId="905" xfId="0" applyNumberFormat="1" applyFont="1" applyBorder="1" applyAlignment="1">
      <alignment horizontal="left" vertical="center"/>
    </xf>
    <xf numFmtId="1" fontId="3" fillId="0" borderId="879" xfId="0" applyNumberFormat="1" applyFont="1" applyBorder="1" applyAlignment="1">
      <alignment horizontal="center" vertical="center"/>
    </xf>
    <xf numFmtId="1" fontId="3" fillId="0" borderId="879" xfId="0" applyNumberFormat="1" applyFont="1" applyBorder="1" applyAlignment="1">
      <alignment horizontal="center" vertical="center" wrapText="1"/>
    </xf>
    <xf numFmtId="1" fontId="3" fillId="0" borderId="905" xfId="0" applyNumberFormat="1" applyFont="1" applyBorder="1" applyAlignment="1">
      <alignment horizontal="center" vertical="center" wrapText="1"/>
    </xf>
    <xf numFmtId="1" fontId="3" fillId="0" borderId="879" xfId="0" applyNumberFormat="1" applyFont="1" applyBorder="1" applyAlignment="1">
      <alignment horizontal="left" vertical="center"/>
    </xf>
    <xf numFmtId="1" fontId="3" fillId="8" borderId="879" xfId="0" applyNumberFormat="1" applyFont="1" applyFill="1" applyBorder="1" applyAlignment="1">
      <alignment horizontal="center" vertical="center" wrapText="1"/>
    </xf>
    <xf numFmtId="1" fontId="3" fillId="0" borderId="882" xfId="0" applyNumberFormat="1" applyFont="1" applyBorder="1" applyAlignment="1">
      <alignment horizontal="center" vertical="center" wrapText="1"/>
    </xf>
    <xf numFmtId="1" fontId="3" fillId="0" borderId="902" xfId="0" applyNumberFormat="1" applyFont="1" applyBorder="1" applyAlignment="1">
      <alignment horizontal="center" vertical="center" wrapText="1"/>
    </xf>
    <xf numFmtId="1" fontId="3" fillId="0" borderId="905" xfId="0" applyNumberFormat="1" applyFont="1" applyBorder="1" applyAlignment="1">
      <alignment horizontal="center" vertical="center"/>
    </xf>
    <xf numFmtId="1" fontId="3" fillId="0" borderId="838" xfId="0" applyNumberFormat="1" applyFont="1" applyBorder="1" applyAlignment="1">
      <alignment horizontal="center" vertical="center" wrapText="1"/>
    </xf>
    <xf numFmtId="1" fontId="3" fillId="0" borderId="832" xfId="0" applyNumberFormat="1" applyFont="1" applyBorder="1" applyAlignment="1">
      <alignment horizontal="center" vertical="center" wrapText="1"/>
    </xf>
    <xf numFmtId="1" fontId="5" fillId="0" borderId="835" xfId="0" applyNumberFormat="1" applyFont="1" applyBorder="1" applyAlignment="1">
      <alignment horizontal="left"/>
    </xf>
    <xf numFmtId="1" fontId="3" fillId="0" borderId="895" xfId="0" applyNumberFormat="1" applyFont="1" applyBorder="1" applyAlignment="1">
      <alignment horizontal="center" vertical="center"/>
    </xf>
    <xf numFmtId="1" fontId="3" fillId="0" borderId="896" xfId="0" applyNumberFormat="1" applyFont="1" applyBorder="1" applyAlignment="1">
      <alignment horizontal="center" vertical="center" wrapText="1"/>
    </xf>
    <xf numFmtId="1" fontId="3" fillId="0" borderId="897" xfId="0" applyNumberFormat="1" applyFont="1" applyBorder="1" applyAlignment="1">
      <alignment horizontal="center" vertical="center" wrapText="1"/>
    </xf>
    <xf numFmtId="1" fontId="3" fillId="0" borderId="899" xfId="0" applyNumberFormat="1" applyFont="1" applyBorder="1" applyAlignment="1">
      <alignment horizontal="center" vertical="center"/>
    </xf>
    <xf numFmtId="1" fontId="3" fillId="0" borderId="901" xfId="0" applyNumberFormat="1" applyFont="1" applyBorder="1" applyAlignment="1">
      <alignment horizontal="center" vertical="center" wrapText="1"/>
    </xf>
    <xf numFmtId="1" fontId="3" fillId="0" borderId="835" xfId="0" applyNumberFormat="1" applyFont="1" applyBorder="1" applyAlignment="1">
      <alignment horizontal="center" vertical="center" wrapText="1"/>
    </xf>
    <xf numFmtId="1" fontId="3" fillId="0" borderId="833" xfId="0" applyNumberFormat="1" applyFont="1" applyBorder="1" applyAlignment="1">
      <alignment horizontal="center" vertical="center"/>
    </xf>
    <xf numFmtId="1" fontId="3" fillId="0" borderId="830" xfId="0" applyNumberFormat="1" applyFont="1" applyBorder="1" applyAlignment="1">
      <alignment horizontal="center" vertical="center"/>
    </xf>
    <xf numFmtId="1" fontId="3" fillId="0" borderId="833" xfId="0" applyNumberFormat="1" applyFont="1" applyBorder="1" applyAlignment="1">
      <alignment horizontal="center" vertical="center" wrapText="1"/>
    </xf>
    <xf numFmtId="1" fontId="3" fillId="0" borderId="830" xfId="0" applyNumberFormat="1" applyFont="1" applyBorder="1" applyAlignment="1">
      <alignment horizontal="center" vertical="center" wrapText="1"/>
    </xf>
    <xf numFmtId="1" fontId="3" fillId="0" borderId="831" xfId="0" applyNumberFormat="1" applyFont="1" applyBorder="1" applyAlignment="1">
      <alignment horizontal="center" vertical="center" wrapText="1"/>
    </xf>
    <xf numFmtId="1" fontId="3" fillId="0" borderId="866" xfId="0" applyNumberFormat="1" applyFont="1" applyBorder="1" applyAlignment="1">
      <alignment horizontal="center" vertical="center"/>
    </xf>
    <xf numFmtId="1" fontId="3" fillId="0" borderId="864" xfId="0" applyNumberFormat="1" applyFont="1" applyBorder="1" applyAlignment="1">
      <alignment horizontal="center" vertical="center" wrapText="1"/>
    </xf>
    <xf numFmtId="1" fontId="3" fillId="0" borderId="874" xfId="0" applyNumberFormat="1" applyFont="1" applyBorder="1" applyAlignment="1">
      <alignment horizontal="center" vertical="center" wrapText="1"/>
    </xf>
    <xf numFmtId="1" fontId="3" fillId="0" borderId="868" xfId="0" applyNumberFormat="1" applyFont="1" applyBorder="1" applyAlignment="1">
      <alignment horizontal="center" vertical="center" wrapText="1"/>
    </xf>
    <xf numFmtId="1" fontId="3" fillId="0" borderId="832" xfId="0" applyNumberFormat="1" applyFont="1" applyBorder="1" applyAlignment="1">
      <alignment horizontal="center" vertical="center"/>
    </xf>
    <xf numFmtId="0" fontId="3" fillId="0" borderId="845" xfId="0" applyFont="1" applyBorder="1" applyAlignment="1">
      <alignment horizontal="center"/>
    </xf>
    <xf numFmtId="0" fontId="3" fillId="0" borderId="838" xfId="0" applyFont="1" applyBorder="1" applyAlignment="1">
      <alignment horizontal="center"/>
    </xf>
    <xf numFmtId="0" fontId="3" fillId="0" borderId="845" xfId="0" applyFont="1" applyBorder="1" applyAlignment="1">
      <alignment horizontal="center" wrapText="1"/>
    </xf>
    <xf numFmtId="0" fontId="3" fillId="0" borderId="838" xfId="0" applyFont="1" applyBorder="1" applyAlignment="1">
      <alignment horizontal="center" wrapText="1"/>
    </xf>
    <xf numFmtId="0" fontId="3" fillId="0" borderId="847" xfId="0" applyFont="1" applyBorder="1" applyAlignment="1">
      <alignment horizontal="center" wrapText="1"/>
    </xf>
    <xf numFmtId="0" fontId="3" fillId="0" borderId="831" xfId="0" applyFont="1" applyBorder="1" applyAlignment="1">
      <alignment horizontal="center" vertical="center" wrapText="1"/>
    </xf>
    <xf numFmtId="0" fontId="3" fillId="0" borderId="870" xfId="0" applyFont="1" applyBorder="1" applyAlignment="1">
      <alignment horizontal="center" vertical="center" wrapText="1"/>
    </xf>
    <xf numFmtId="1" fontId="3" fillId="0" borderId="845" xfId="0" applyNumberFormat="1" applyFont="1" applyBorder="1" applyAlignment="1">
      <alignment horizontal="center" vertical="center"/>
    </xf>
    <xf numFmtId="1" fontId="3" fillId="0" borderId="835" xfId="0" applyNumberFormat="1" applyFont="1" applyBorder="1" applyAlignment="1">
      <alignment horizontal="center" vertical="center"/>
    </xf>
    <xf numFmtId="1" fontId="3" fillId="0" borderId="847" xfId="0" applyNumberFormat="1" applyFont="1" applyBorder="1" applyAlignment="1">
      <alignment horizontal="center" vertical="center"/>
    </xf>
    <xf numFmtId="1" fontId="3" fillId="0" borderId="836" xfId="0" applyNumberFormat="1" applyFont="1" applyBorder="1" applyAlignment="1">
      <alignment horizontal="center" vertical="center" wrapText="1"/>
    </xf>
    <xf numFmtId="0" fontId="3" fillId="0" borderId="833" xfId="0" applyFont="1" applyBorder="1" applyAlignment="1">
      <alignment horizontal="center" vertical="center" wrapText="1"/>
    </xf>
    <xf numFmtId="0" fontId="3" fillId="0" borderId="869" xfId="0" applyFont="1" applyBorder="1" applyAlignment="1">
      <alignment horizontal="center" vertical="center" wrapText="1"/>
    </xf>
    <xf numFmtId="0" fontId="3" fillId="0" borderId="866" xfId="0" applyFont="1" applyBorder="1" applyAlignment="1">
      <alignment horizontal="center" vertical="center" wrapText="1"/>
    </xf>
    <xf numFmtId="0" fontId="3" fillId="0" borderId="830" xfId="0" applyFont="1" applyBorder="1" applyAlignment="1">
      <alignment horizontal="center" vertical="center" wrapText="1"/>
    </xf>
    <xf numFmtId="0" fontId="3" fillId="0" borderId="864" xfId="0" applyFont="1" applyBorder="1" applyAlignment="1">
      <alignment horizontal="center" vertical="center" wrapText="1"/>
    </xf>
    <xf numFmtId="0" fontId="3" fillId="0" borderId="835" xfId="0" applyFont="1" applyBorder="1" applyAlignment="1">
      <alignment horizontal="center" wrapText="1"/>
    </xf>
    <xf numFmtId="0" fontId="3" fillId="0" borderId="485" xfId="0" applyFont="1" applyBorder="1" applyAlignment="1">
      <alignment horizontal="center" vertical="center" wrapText="1"/>
    </xf>
    <xf numFmtId="0" fontId="3" fillId="0" borderId="674" xfId="0" applyFont="1" applyBorder="1" applyAlignment="1">
      <alignment horizontal="center" vertical="center" wrapText="1"/>
    </xf>
    <xf numFmtId="1" fontId="3" fillId="0" borderId="837" xfId="0" applyNumberFormat="1" applyFont="1" applyBorder="1" applyAlignment="1">
      <alignment horizontal="center" vertical="center" wrapText="1"/>
    </xf>
    <xf numFmtId="1" fontId="3" fillId="0" borderId="834" xfId="0" applyNumberFormat="1" applyFont="1" applyBorder="1" applyAlignment="1">
      <alignment horizontal="center" vertical="center" wrapText="1"/>
    </xf>
    <xf numFmtId="1" fontId="3" fillId="0" borderId="845" xfId="0" applyNumberFormat="1" applyFont="1" applyBorder="1" applyAlignment="1">
      <alignment horizontal="center" vertical="center" wrapText="1"/>
    </xf>
    <xf numFmtId="1" fontId="3" fillId="0" borderId="838" xfId="0" applyNumberFormat="1" applyFont="1" applyBorder="1" applyAlignment="1">
      <alignment horizontal="center" vertical="center"/>
    </xf>
    <xf numFmtId="1" fontId="3" fillId="0" borderId="861" xfId="0" applyNumberFormat="1" applyFont="1" applyBorder="1" applyAlignment="1">
      <alignment horizontal="center" vertical="center" wrapText="1"/>
    </xf>
    <xf numFmtId="1" fontId="3" fillId="0" borderId="844" xfId="0" applyNumberFormat="1" applyFont="1" applyBorder="1" applyAlignment="1">
      <alignment horizontal="center" vertical="center" wrapText="1"/>
    </xf>
    <xf numFmtId="1" fontId="3" fillId="0" borderId="848" xfId="0" applyNumberFormat="1" applyFont="1" applyBorder="1" applyAlignment="1">
      <alignment horizontal="center" vertical="center"/>
    </xf>
    <xf numFmtId="1" fontId="3" fillId="0" borderId="848" xfId="0" applyNumberFormat="1" applyFont="1" applyBorder="1" applyAlignment="1">
      <alignment horizontal="center" vertical="center" wrapText="1"/>
    </xf>
    <xf numFmtId="1" fontId="3" fillId="0" borderId="841" xfId="0" applyNumberFormat="1" applyFont="1" applyBorder="1" applyAlignment="1">
      <alignment horizontal="center" vertical="center"/>
    </xf>
    <xf numFmtId="1" fontId="3" fillId="0" borderId="856" xfId="0" applyNumberFormat="1" applyFont="1" applyBorder="1" applyAlignment="1">
      <alignment horizontal="center" vertical="center" wrapText="1"/>
    </xf>
    <xf numFmtId="1" fontId="3" fillId="0" borderId="862" xfId="0" applyNumberFormat="1" applyFont="1" applyBorder="1" applyAlignment="1">
      <alignment horizontal="center" vertical="center" wrapText="1"/>
    </xf>
    <xf numFmtId="1" fontId="3" fillId="0" borderId="863" xfId="0" applyNumberFormat="1" applyFont="1" applyBorder="1" applyAlignment="1">
      <alignment horizontal="center" vertical="center" wrapText="1"/>
    </xf>
    <xf numFmtId="1" fontId="3" fillId="0" borderId="846" xfId="0" applyNumberFormat="1" applyFont="1" applyBorder="1" applyAlignment="1">
      <alignment horizontal="center" vertical="center"/>
    </xf>
    <xf numFmtId="1" fontId="3" fillId="0" borderId="843" xfId="0" applyNumberFormat="1" applyFont="1" applyBorder="1" applyAlignment="1">
      <alignment horizontal="center" vertical="center" wrapText="1"/>
    </xf>
    <xf numFmtId="1" fontId="3" fillId="0" borderId="1073" xfId="0" applyNumberFormat="1" applyFont="1" applyBorder="1" applyAlignment="1">
      <alignment horizontal="center" vertical="center"/>
    </xf>
    <xf numFmtId="1" fontId="3" fillId="0" borderId="1073" xfId="0" applyNumberFormat="1" applyFont="1" applyBorder="1" applyAlignment="1">
      <alignment horizontal="center" vertical="center" wrapText="1"/>
    </xf>
    <xf numFmtId="1" fontId="3" fillId="0" borderId="178" xfId="0" applyNumberFormat="1" applyFont="1" applyBorder="1" applyAlignment="1">
      <alignment horizontal="center" vertical="center" wrapText="1"/>
    </xf>
    <xf numFmtId="1" fontId="3" fillId="0" borderId="1070" xfId="0" applyNumberFormat="1" applyFont="1" applyBorder="1" applyAlignment="1">
      <alignment horizontal="center" vertical="center" wrapText="1"/>
    </xf>
    <xf numFmtId="1" fontId="3" fillId="0" borderId="1070" xfId="0" applyNumberFormat="1" applyFont="1" applyBorder="1" applyAlignment="1">
      <alignment horizontal="center" vertical="center"/>
    </xf>
    <xf numFmtId="1" fontId="3" fillId="0" borderId="1084" xfId="0" applyNumberFormat="1" applyFont="1" applyBorder="1" applyAlignment="1">
      <alignment horizontal="center" vertical="center" wrapText="1"/>
    </xf>
    <xf numFmtId="1" fontId="3" fillId="0" borderId="258" xfId="0" applyNumberFormat="1" applyFont="1" applyBorder="1" applyAlignment="1">
      <alignment horizontal="center" vertical="center" wrapText="1"/>
    </xf>
    <xf numFmtId="1" fontId="3" fillId="0" borderId="276" xfId="0" applyNumberFormat="1" applyFont="1" applyBorder="1" applyAlignment="1">
      <alignment horizontal="center" vertical="center"/>
    </xf>
    <xf numFmtId="0" fontId="3" fillId="0" borderId="1086" xfId="0" applyFont="1" applyBorder="1" applyAlignment="1">
      <alignment horizontal="center" vertical="center"/>
    </xf>
    <xf numFmtId="1" fontId="3" fillId="11" borderId="1070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1084" xfId="0" applyNumberFormat="1" applyFont="1" applyFill="1" applyBorder="1" applyAlignment="1">
      <alignment horizontal="center" vertical="center"/>
    </xf>
    <xf numFmtId="1" fontId="3" fillId="11" borderId="178" xfId="0" applyNumberFormat="1" applyFont="1" applyFill="1" applyBorder="1" applyAlignment="1">
      <alignment horizontal="center" vertical="center"/>
    </xf>
    <xf numFmtId="1" fontId="3" fillId="11" borderId="258" xfId="0" applyNumberFormat="1" applyFont="1" applyFill="1" applyBorder="1" applyAlignment="1">
      <alignment horizontal="center" vertical="center"/>
    </xf>
    <xf numFmtId="0" fontId="3" fillId="0" borderId="1084" xfId="0" applyFont="1" applyBorder="1" applyAlignment="1">
      <alignment horizontal="center" vertical="center"/>
    </xf>
    <xf numFmtId="0" fontId="3" fillId="0" borderId="178" xfId="0" applyFont="1" applyBorder="1" applyAlignment="1">
      <alignment horizontal="center" vertical="center"/>
    </xf>
    <xf numFmtId="0" fontId="3" fillId="0" borderId="258" xfId="0" applyFont="1" applyBorder="1" applyAlignment="1">
      <alignment horizontal="center" vertical="center"/>
    </xf>
    <xf numFmtId="0" fontId="3" fillId="0" borderId="1085" xfId="0" applyFont="1" applyBorder="1" applyAlignment="1">
      <alignment horizontal="center" vertical="center"/>
    </xf>
    <xf numFmtId="1" fontId="3" fillId="11" borderId="1084" xfId="0" applyNumberFormat="1" applyFont="1" applyFill="1" applyBorder="1" applyAlignment="1">
      <alignment horizontal="center" vertical="center" wrapText="1"/>
    </xf>
    <xf numFmtId="1" fontId="3" fillId="11" borderId="178" xfId="0" applyNumberFormat="1" applyFont="1" applyFill="1" applyBorder="1" applyAlignment="1">
      <alignment horizontal="center" vertical="center" wrapText="1"/>
    </xf>
    <xf numFmtId="1" fontId="3" fillId="11" borderId="258" xfId="0" applyNumberFormat="1" applyFont="1" applyFill="1" applyBorder="1" applyAlignment="1">
      <alignment horizontal="center" vertical="center" wrapText="1"/>
    </xf>
    <xf numFmtId="1" fontId="3" fillId="11" borderId="1087" xfId="0" applyNumberFormat="1" applyFont="1" applyFill="1" applyBorder="1" applyAlignment="1">
      <alignment horizontal="center" vertical="center"/>
    </xf>
    <xf numFmtId="1" fontId="3" fillId="0" borderId="1070" xfId="0" applyNumberFormat="1" applyFont="1" applyBorder="1" applyAlignment="1">
      <alignment horizontal="left" vertical="center" wrapText="1"/>
    </xf>
    <xf numFmtId="0" fontId="3" fillId="0" borderId="1070" xfId="0" applyFont="1" applyBorder="1" applyAlignment="1">
      <alignment horizontal="center" vertical="center"/>
    </xf>
    <xf numFmtId="0" fontId="3" fillId="0" borderId="1008" xfId="0" applyFont="1" applyBorder="1" applyAlignment="1">
      <alignment horizontal="center" vertical="center" wrapText="1"/>
    </xf>
    <xf numFmtId="1" fontId="3" fillId="0" borderId="1085" xfId="0" applyNumberFormat="1" applyFont="1" applyBorder="1" applyAlignment="1">
      <alignment horizontal="center" vertical="center" wrapText="1"/>
    </xf>
    <xf numFmtId="1" fontId="3" fillId="0" borderId="1083" xfId="0" applyNumberFormat="1" applyFont="1" applyBorder="1" applyAlignment="1">
      <alignment horizontal="center" vertical="center" wrapText="1"/>
    </xf>
    <xf numFmtId="1" fontId="3" fillId="0" borderId="1091" xfId="0" applyNumberFormat="1" applyFont="1" applyBorder="1" applyAlignment="1">
      <alignment horizontal="center" vertical="center" wrapText="1"/>
    </xf>
    <xf numFmtId="1" fontId="3" fillId="0" borderId="1016" xfId="0" applyNumberFormat="1" applyFont="1" applyBorder="1" applyAlignment="1">
      <alignment horizontal="center" vertical="center" wrapText="1"/>
    </xf>
    <xf numFmtId="1" fontId="3" fillId="11" borderId="1087" xfId="0" applyNumberFormat="1" applyFont="1" applyFill="1" applyBorder="1" applyAlignment="1">
      <alignment horizontal="center" vertical="center" wrapText="1"/>
    </xf>
    <xf numFmtId="0" fontId="3" fillId="0" borderId="258" xfId="0" applyFont="1" applyBorder="1" applyAlignment="1">
      <alignment horizontal="center" vertical="center" wrapText="1"/>
    </xf>
    <xf numFmtId="1" fontId="3" fillId="11" borderId="1088" xfId="0" applyNumberFormat="1" applyFont="1" applyFill="1" applyBorder="1" applyAlignment="1">
      <alignment horizontal="center" vertical="center" wrapText="1"/>
    </xf>
    <xf numFmtId="1" fontId="3" fillId="0" borderId="170" xfId="0" applyNumberFormat="1" applyFont="1" applyBorder="1" applyAlignment="1">
      <alignment horizontal="left" vertical="center" wrapText="1"/>
    </xf>
    <xf numFmtId="0" fontId="3" fillId="0" borderId="1073" xfId="0" applyFont="1" applyBorder="1" applyAlignment="1">
      <alignment horizontal="center" vertical="center"/>
    </xf>
    <xf numFmtId="0" fontId="3" fillId="0" borderId="377" xfId="0" applyFont="1" applyBorder="1" applyAlignment="1">
      <alignment horizontal="center" vertical="center"/>
    </xf>
    <xf numFmtId="1" fontId="3" fillId="0" borderId="1082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" fontId="3" fillId="0" borderId="1030" xfId="0" applyNumberFormat="1" applyFont="1" applyBorder="1" applyAlignment="1">
      <alignment horizontal="center" vertical="center"/>
    </xf>
    <xf numFmtId="1" fontId="3" fillId="0" borderId="170" xfId="0" applyNumberFormat="1" applyFont="1" applyBorder="1" applyAlignment="1">
      <alignment horizontal="center" vertical="center"/>
    </xf>
    <xf numFmtId="1" fontId="3" fillId="0" borderId="1014" xfId="0" applyNumberFormat="1" applyFont="1" applyBorder="1" applyAlignment="1">
      <alignment horizontal="center" vertical="center"/>
    </xf>
    <xf numFmtId="1" fontId="3" fillId="0" borderId="1050" xfId="0" applyNumberFormat="1" applyFont="1" applyBorder="1" applyAlignment="1">
      <alignment horizontal="center" vertical="center"/>
    </xf>
    <xf numFmtId="1" fontId="3" fillId="0" borderId="1051" xfId="0" applyNumberFormat="1" applyFont="1" applyBorder="1" applyAlignment="1">
      <alignment horizontal="center" vertical="center"/>
    </xf>
    <xf numFmtId="1" fontId="3" fillId="0" borderId="1052" xfId="0" applyNumberFormat="1" applyFont="1" applyBorder="1" applyAlignment="1">
      <alignment horizontal="center" vertical="center" wrapText="1"/>
    </xf>
    <xf numFmtId="1" fontId="3" fillId="0" borderId="1031" xfId="0" applyNumberFormat="1" applyFont="1" applyBorder="1" applyAlignment="1">
      <alignment horizontal="center" vertical="center"/>
    </xf>
    <xf numFmtId="1" fontId="3" fillId="0" borderId="266" xfId="0" applyNumberFormat="1" applyFont="1" applyBorder="1" applyAlignment="1">
      <alignment horizontal="center" vertical="center" wrapText="1"/>
    </xf>
    <xf numFmtId="1" fontId="3" fillId="0" borderId="267" xfId="0" applyNumberFormat="1" applyFont="1" applyBorder="1" applyAlignment="1">
      <alignment horizontal="center" vertical="center" wrapText="1"/>
    </xf>
    <xf numFmtId="1" fontId="3" fillId="0" borderId="261" xfId="0" applyNumberFormat="1" applyFont="1" applyBorder="1" applyAlignment="1">
      <alignment horizontal="center" vertical="center" wrapText="1"/>
    </xf>
    <xf numFmtId="1" fontId="3" fillId="0" borderId="1030" xfId="0" applyNumberFormat="1" applyFont="1" applyBorder="1" applyAlignment="1">
      <alignment horizontal="center" vertical="center" wrapText="1"/>
    </xf>
    <xf numFmtId="1" fontId="3" fillId="0" borderId="1014" xfId="0" applyNumberFormat="1" applyFont="1" applyBorder="1" applyAlignment="1">
      <alignment horizontal="center" vertical="center" wrapText="1"/>
    </xf>
    <xf numFmtId="1" fontId="3" fillId="0" borderId="1035" xfId="0" applyNumberFormat="1" applyFont="1" applyBorder="1" applyAlignment="1">
      <alignment horizontal="center" vertical="center"/>
    </xf>
    <xf numFmtId="1" fontId="3" fillId="0" borderId="1026" xfId="0" applyNumberFormat="1" applyFont="1" applyBorder="1" applyAlignment="1">
      <alignment horizontal="center" vertical="center"/>
    </xf>
    <xf numFmtId="1" fontId="3" fillId="0" borderId="260" xfId="2" applyNumberFormat="1" applyFont="1" applyBorder="1" applyAlignment="1">
      <alignment horizontal="center" vertical="center" wrapText="1"/>
    </xf>
    <xf numFmtId="1" fontId="3" fillId="0" borderId="265" xfId="2" applyNumberFormat="1" applyFont="1" applyBorder="1" applyAlignment="1">
      <alignment horizontal="center" vertical="center" wrapText="1"/>
    </xf>
    <xf numFmtId="1" fontId="3" fillId="0" borderId="1014" xfId="2" applyNumberFormat="1" applyFont="1" applyBorder="1" applyAlignment="1">
      <alignment horizontal="center" vertical="center" wrapText="1"/>
    </xf>
    <xf numFmtId="1" fontId="3" fillId="0" borderId="262" xfId="2" applyNumberFormat="1" applyFont="1" applyBorder="1" applyAlignment="1">
      <alignment horizontal="center" vertical="center" wrapText="1"/>
    </xf>
    <xf numFmtId="1" fontId="3" fillId="0" borderId="263" xfId="2" applyNumberFormat="1" applyFont="1" applyBorder="1" applyAlignment="1">
      <alignment horizontal="center" vertical="center" wrapText="1"/>
    </xf>
    <xf numFmtId="1" fontId="3" fillId="0" borderId="265" xfId="0" applyNumberFormat="1" applyFont="1" applyBorder="1" applyAlignment="1">
      <alignment horizontal="center" vertical="center"/>
    </xf>
    <xf numFmtId="1" fontId="3" fillId="0" borderId="260" xfId="0" applyNumberFormat="1" applyFont="1" applyBorder="1" applyAlignment="1">
      <alignment horizontal="center" vertical="center" wrapText="1"/>
    </xf>
    <xf numFmtId="1" fontId="3" fillId="0" borderId="264" xfId="0" applyNumberFormat="1" applyFont="1" applyBorder="1" applyAlignment="1">
      <alignment horizontal="center" vertical="center" wrapText="1"/>
    </xf>
    <xf numFmtId="1" fontId="3" fillId="0" borderId="262" xfId="0" applyNumberFormat="1" applyFont="1" applyBorder="1" applyAlignment="1">
      <alignment horizontal="center" vertical="center"/>
    </xf>
    <xf numFmtId="1" fontId="3" fillId="0" borderId="1028" xfId="3" applyNumberFormat="1" applyFont="1" applyBorder="1" applyAlignment="1">
      <alignment horizontal="center" vertical="center" wrapText="1"/>
    </xf>
    <xf numFmtId="1" fontId="3" fillId="0" borderId="1030" xfId="3" applyNumberFormat="1" applyFont="1" applyBorder="1" applyAlignment="1">
      <alignment horizontal="center" vertical="center" wrapText="1"/>
    </xf>
    <xf numFmtId="1" fontId="3" fillId="0" borderId="1039" xfId="3" applyNumberFormat="1" applyFont="1" applyBorder="1" applyAlignment="1">
      <alignment horizontal="center" vertical="center" wrapText="1"/>
    </xf>
    <xf numFmtId="1" fontId="3" fillId="0" borderId="978" xfId="3" applyNumberFormat="1" applyFont="1" applyBorder="1" applyAlignment="1">
      <alignment horizontal="center" vertical="center" wrapText="1"/>
    </xf>
    <xf numFmtId="1" fontId="3" fillId="0" borderId="674" xfId="3" applyNumberFormat="1" applyFont="1" applyBorder="1" applyAlignment="1">
      <alignment horizontal="center" vertical="center" wrapText="1"/>
    </xf>
    <xf numFmtId="1" fontId="10" fillId="11" borderId="262" xfId="2" quotePrefix="1" applyNumberFormat="1" applyFont="1" applyFill="1" applyBorder="1" applyAlignment="1">
      <alignment horizontal="left"/>
    </xf>
    <xf numFmtId="1" fontId="10" fillId="11" borderId="269" xfId="2" quotePrefix="1" applyNumberFormat="1" applyFont="1" applyFill="1" applyBorder="1" applyAlignment="1">
      <alignment horizontal="left"/>
    </xf>
    <xf numFmtId="1" fontId="7" fillId="0" borderId="1038" xfId="2" applyNumberFormat="1" applyFont="1" applyBorder="1" applyAlignment="1">
      <alignment horizontal="center" vertical="center" wrapText="1"/>
    </xf>
    <xf numFmtId="1" fontId="3" fillId="0" borderId="1039" xfId="3" applyNumberFormat="1" applyFont="1" applyBorder="1" applyAlignment="1">
      <alignment horizontal="center" vertical="center"/>
    </xf>
    <xf numFmtId="1" fontId="3" fillId="0" borderId="978" xfId="3" applyNumberFormat="1" applyFont="1" applyBorder="1" applyAlignment="1">
      <alignment horizontal="center" vertical="center"/>
    </xf>
    <xf numFmtId="1" fontId="3" fillId="0" borderId="1028" xfId="3" applyNumberFormat="1" applyFont="1" applyBorder="1" applyAlignment="1">
      <alignment horizontal="center" vertical="center"/>
    </xf>
    <xf numFmtId="1" fontId="3" fillId="0" borderId="674" xfId="3" applyNumberFormat="1" applyFont="1" applyBorder="1" applyAlignment="1">
      <alignment horizontal="center" vertical="center"/>
    </xf>
    <xf numFmtId="1" fontId="3" fillId="0" borderId="1030" xfId="3" applyNumberFormat="1" applyFont="1" applyBorder="1" applyAlignment="1">
      <alignment horizontal="center" vertical="center"/>
    </xf>
    <xf numFmtId="1" fontId="3" fillId="0" borderId="1040" xfId="3" applyNumberFormat="1" applyFont="1" applyBorder="1" applyAlignment="1">
      <alignment horizontal="center" vertical="center"/>
    </xf>
    <xf numFmtId="1" fontId="3" fillId="0" borderId="1042" xfId="3" applyNumberFormat="1" applyFont="1" applyBorder="1" applyAlignment="1">
      <alignment horizontal="center" vertical="center"/>
    </xf>
    <xf numFmtId="1" fontId="7" fillId="0" borderId="1039" xfId="3" applyNumberFormat="1" applyFont="1" applyBorder="1" applyAlignment="1">
      <alignment horizontal="center" vertical="center"/>
    </xf>
    <xf numFmtId="1" fontId="7" fillId="0" borderId="1028" xfId="3" applyNumberFormat="1" applyFont="1" applyBorder="1" applyAlignment="1">
      <alignment horizontal="center" vertical="center"/>
    </xf>
    <xf numFmtId="1" fontId="7" fillId="0" borderId="1030" xfId="3" applyNumberFormat="1" applyFont="1" applyBorder="1" applyAlignment="1">
      <alignment horizontal="center" vertical="center"/>
    </xf>
    <xf numFmtId="1" fontId="5" fillId="11" borderId="674" xfId="2" quotePrefix="1" applyNumberFormat="1" applyFont="1" applyFill="1" applyBorder="1" applyAlignment="1">
      <alignment horizontal="left"/>
    </xf>
    <xf numFmtId="1" fontId="5" fillId="11" borderId="1037" xfId="2" quotePrefix="1" applyNumberFormat="1" applyFont="1" applyFill="1" applyBorder="1" applyAlignment="1">
      <alignment horizontal="left"/>
    </xf>
    <xf numFmtId="1" fontId="3" fillId="0" borderId="1038" xfId="2" applyNumberFormat="1" applyFont="1" applyBorder="1" applyAlignment="1">
      <alignment horizontal="center" vertical="center" wrapText="1"/>
    </xf>
    <xf numFmtId="1" fontId="3" fillId="0" borderId="1041" xfId="3" applyNumberFormat="1" applyFont="1" applyBorder="1" applyAlignment="1">
      <alignment horizontal="center" vertical="center" wrapText="1"/>
    </xf>
    <xf numFmtId="1" fontId="3" fillId="0" borderId="1040" xfId="3" applyNumberFormat="1" applyFont="1" applyBorder="1" applyAlignment="1">
      <alignment horizontal="center" vertical="center" wrapText="1"/>
    </xf>
    <xf numFmtId="1" fontId="3" fillId="0" borderId="1042" xfId="3" applyNumberFormat="1" applyFont="1" applyBorder="1" applyAlignment="1">
      <alignment horizontal="center" vertical="center" wrapText="1"/>
    </xf>
    <xf numFmtId="1" fontId="1" fillId="0" borderId="1014" xfId="0" applyNumberFormat="1" applyFont="1" applyBorder="1" applyAlignment="1">
      <alignment horizontal="left" vertical="center"/>
    </xf>
    <xf numFmtId="1" fontId="1" fillId="0" borderId="1035" xfId="0" applyNumberFormat="1" applyFont="1" applyBorder="1" applyAlignment="1">
      <alignment horizontal="left" vertical="center"/>
    </xf>
    <xf numFmtId="1" fontId="1" fillId="0" borderId="1031" xfId="0" applyNumberFormat="1" applyFont="1" applyBorder="1" applyAlignment="1">
      <alignment horizontal="left" vertical="center"/>
    </xf>
    <xf numFmtId="1" fontId="3" fillId="0" borderId="1004" xfId="0" applyNumberFormat="1" applyFont="1" applyBorder="1" applyAlignment="1">
      <alignment horizontal="center" vertical="center"/>
    </xf>
    <xf numFmtId="1" fontId="3" fillId="0" borderId="1004" xfId="0" applyNumberFormat="1" applyFont="1" applyBorder="1" applyAlignment="1">
      <alignment horizontal="center" vertical="center" wrapText="1"/>
    </xf>
    <xf numFmtId="1" fontId="3" fillId="0" borderId="1031" xfId="0" applyNumberFormat="1" applyFont="1" applyBorder="1" applyAlignment="1">
      <alignment horizontal="center" vertical="center" wrapText="1"/>
    </xf>
    <xf numFmtId="1" fontId="3" fillId="0" borderId="1004" xfId="0" applyNumberFormat="1" applyFont="1" applyBorder="1" applyAlignment="1">
      <alignment horizontal="left" vertical="center"/>
    </xf>
    <xf numFmtId="1" fontId="3" fillId="8" borderId="1004" xfId="0" applyNumberFormat="1" applyFont="1" applyFill="1" applyBorder="1" applyAlignment="1">
      <alignment horizontal="center" vertical="center" wrapText="1"/>
    </xf>
    <xf numFmtId="1" fontId="3" fillId="0" borderId="1007" xfId="0" applyNumberFormat="1" applyFont="1" applyBorder="1" applyAlignment="1">
      <alignment horizontal="center" vertical="center" wrapText="1"/>
    </xf>
    <xf numFmtId="1" fontId="3" fillId="0" borderId="1027" xfId="0" applyNumberFormat="1" applyFont="1" applyBorder="1" applyAlignment="1">
      <alignment horizontal="center" vertical="center" wrapText="1"/>
    </xf>
    <xf numFmtId="1" fontId="3" fillId="0" borderId="1028" xfId="0" applyNumberFormat="1" applyFont="1" applyBorder="1" applyAlignment="1">
      <alignment horizontal="center" vertical="center" wrapText="1"/>
    </xf>
    <xf numFmtId="1" fontId="3" fillId="0" borderId="980" xfId="0" applyNumberFormat="1" applyFont="1" applyBorder="1" applyAlignment="1">
      <alignment horizontal="center" vertical="center" wrapText="1"/>
    </xf>
    <xf numFmtId="1" fontId="5" fillId="0" borderId="963" xfId="0" applyNumberFormat="1" applyFont="1" applyBorder="1" applyAlignment="1">
      <alignment horizontal="left"/>
    </xf>
    <xf numFmtId="1" fontId="3" fillId="0" borderId="948" xfId="0" applyNumberFormat="1" applyFont="1" applyBorder="1" applyAlignment="1">
      <alignment horizontal="center" vertical="center"/>
    </xf>
    <xf numFmtId="1" fontId="3" fillId="0" borderId="971" xfId="0" applyNumberFormat="1" applyFont="1" applyBorder="1" applyAlignment="1">
      <alignment horizontal="center" vertical="center" wrapText="1"/>
    </xf>
    <xf numFmtId="1" fontId="3" fillId="0" borderId="978" xfId="0" applyNumberFormat="1" applyFont="1" applyBorder="1" applyAlignment="1">
      <alignment horizontal="center" vertical="center" wrapText="1"/>
    </xf>
    <xf numFmtId="1" fontId="3" fillId="0" borderId="951" xfId="0" applyNumberFormat="1" applyFont="1" applyBorder="1" applyAlignment="1">
      <alignment horizontal="center" vertical="center" wrapText="1"/>
    </xf>
    <xf numFmtId="1" fontId="3" fillId="0" borderId="1029" xfId="0" applyNumberFormat="1" applyFont="1" applyBorder="1" applyAlignment="1">
      <alignment horizontal="center" vertical="center" wrapText="1"/>
    </xf>
    <xf numFmtId="1" fontId="3" fillId="0" borderId="963" xfId="0" applyNumberFormat="1" applyFont="1" applyBorder="1" applyAlignment="1">
      <alignment horizontal="center" vertical="center"/>
    </xf>
    <xf numFmtId="1" fontId="3" fillId="0" borderId="950" xfId="0" applyNumberFormat="1" applyFont="1" applyBorder="1" applyAlignment="1">
      <alignment horizontal="center" vertical="center" wrapText="1"/>
    </xf>
    <xf numFmtId="1" fontId="3" fillId="0" borderId="971" xfId="0" applyNumberFormat="1" applyFont="1" applyBorder="1" applyAlignment="1">
      <alignment horizontal="center" vertical="center"/>
    </xf>
    <xf numFmtId="1" fontId="3" fillId="0" borderId="1015" xfId="0" applyNumberFormat="1" applyFont="1" applyBorder="1" applyAlignment="1">
      <alignment horizontal="center" vertical="center"/>
    </xf>
    <xf numFmtId="1" fontId="3" fillId="0" borderId="991" xfId="0" applyNumberFormat="1" applyFont="1" applyBorder="1" applyAlignment="1">
      <alignment horizontal="center" vertical="center" wrapText="1"/>
    </xf>
    <xf numFmtId="1" fontId="3" fillId="0" borderId="984" xfId="0" applyNumberFormat="1" applyFont="1" applyBorder="1" applyAlignment="1">
      <alignment horizontal="center" vertical="center"/>
    </xf>
    <xf numFmtId="1" fontId="3" fillId="0" borderId="1015" xfId="0" applyNumberFormat="1" applyFont="1" applyBorder="1" applyAlignment="1">
      <alignment horizontal="center" vertical="center" wrapText="1"/>
    </xf>
    <xf numFmtId="1" fontId="3" fillId="0" borderId="986" xfId="0" applyNumberFormat="1" applyFont="1" applyBorder="1" applyAlignment="1">
      <alignment horizontal="center" vertical="center" wrapText="1"/>
    </xf>
    <xf numFmtId="1" fontId="3" fillId="0" borderId="990" xfId="0" applyNumberFormat="1" applyFont="1" applyBorder="1" applyAlignment="1">
      <alignment horizontal="center" vertical="center" wrapText="1"/>
    </xf>
    <xf numFmtId="0" fontId="3" fillId="0" borderId="993" xfId="0" applyFont="1" applyBorder="1" applyAlignment="1">
      <alignment horizontal="center"/>
    </xf>
    <xf numFmtId="0" fontId="3" fillId="0" borderId="965" xfId="0" applyFont="1" applyBorder="1" applyAlignment="1">
      <alignment horizontal="center"/>
    </xf>
    <xf numFmtId="0" fontId="3" fillId="0" borderId="993" xfId="0" applyFont="1" applyBorder="1" applyAlignment="1">
      <alignment horizontal="center" wrapText="1"/>
    </xf>
    <xf numFmtId="0" fontId="3" fillId="0" borderId="965" xfId="0" applyFont="1" applyBorder="1" applyAlignment="1">
      <alignment horizontal="center" wrapText="1"/>
    </xf>
    <xf numFmtId="0" fontId="3" fillId="0" borderId="964" xfId="0" applyFont="1" applyBorder="1" applyAlignment="1">
      <alignment horizontal="center" wrapText="1"/>
    </xf>
    <xf numFmtId="0" fontId="3" fillId="0" borderId="991" xfId="0" applyFont="1" applyBorder="1" applyAlignment="1">
      <alignment horizontal="center" vertical="center" wrapText="1"/>
    </xf>
    <xf numFmtId="0" fontId="3" fillId="0" borderId="974" xfId="0" applyFont="1" applyBorder="1" applyAlignment="1">
      <alignment horizontal="center" vertical="center" wrapText="1"/>
    </xf>
    <xf numFmtId="1" fontId="3" fillId="0" borderId="993" xfId="0" applyNumberFormat="1" applyFont="1" applyBorder="1" applyAlignment="1">
      <alignment horizontal="center" vertical="center"/>
    </xf>
    <xf numFmtId="1" fontId="3" fillId="0" borderId="964" xfId="0" applyNumberFormat="1" applyFont="1" applyBorder="1" applyAlignment="1">
      <alignment horizontal="center" vertical="center"/>
    </xf>
    <xf numFmtId="0" fontId="3" fillId="0" borderId="971" xfId="0" applyFont="1" applyBorder="1" applyAlignment="1">
      <alignment horizontal="center" vertical="center" wrapText="1"/>
    </xf>
    <xf numFmtId="0" fontId="3" fillId="0" borderId="992" xfId="0" applyFont="1" applyBorder="1" applyAlignment="1">
      <alignment horizontal="center" vertical="center" wrapText="1"/>
    </xf>
    <xf numFmtId="0" fontId="3" fillId="0" borderId="984" xfId="0" applyFont="1" applyBorder="1" applyAlignment="1">
      <alignment horizontal="center" vertical="center" wrapText="1"/>
    </xf>
    <xf numFmtId="0" fontId="3" fillId="0" borderId="951" xfId="0" applyFont="1" applyBorder="1" applyAlignment="1">
      <alignment horizontal="center" vertical="center" wrapText="1"/>
    </xf>
    <xf numFmtId="0" fontId="3" fillId="0" borderId="980" xfId="0" applyFont="1" applyBorder="1" applyAlignment="1">
      <alignment horizontal="center" vertical="center" wrapText="1"/>
    </xf>
    <xf numFmtId="0" fontId="3" fillId="0" borderId="963" xfId="0" applyFont="1" applyBorder="1" applyAlignment="1">
      <alignment horizontal="center" wrapText="1"/>
    </xf>
    <xf numFmtId="0" fontId="3" fillId="0" borderId="978" xfId="0" applyFont="1" applyBorder="1" applyAlignment="1">
      <alignment horizontal="center" vertical="center" wrapText="1"/>
    </xf>
    <xf numFmtId="1" fontId="3" fillId="0" borderId="965" xfId="0" applyNumberFormat="1" applyFont="1" applyBorder="1" applyAlignment="1">
      <alignment horizontal="center" vertical="center"/>
    </xf>
    <xf numFmtId="1" fontId="3" fillId="0" borderId="962" xfId="0" applyNumberFormat="1" applyFont="1" applyBorder="1" applyAlignment="1">
      <alignment horizontal="center" vertical="center"/>
    </xf>
    <xf numFmtId="1" fontId="3" fillId="0" borderId="979" xfId="0" applyNumberFormat="1" applyFont="1" applyBorder="1" applyAlignment="1">
      <alignment horizontal="center" vertical="center" wrapText="1"/>
    </xf>
    <xf numFmtId="1" fontId="3" fillId="0" borderId="1165" xfId="0" applyNumberFormat="1" applyFont="1" applyBorder="1" applyAlignment="1">
      <alignment horizontal="center" vertical="center"/>
    </xf>
    <xf numFmtId="1" fontId="3" fillId="0" borderId="864" xfId="0" applyNumberFormat="1" applyFont="1" applyBorder="1" applyAlignment="1">
      <alignment horizontal="center" vertical="center"/>
    </xf>
    <xf numFmtId="1" fontId="3" fillId="0" borderId="1165" xfId="0" applyNumberFormat="1" applyFont="1" applyBorder="1" applyAlignment="1">
      <alignment horizontal="center" vertical="center" wrapText="1"/>
    </xf>
    <xf numFmtId="1" fontId="3" fillId="0" borderId="1178" xfId="0" applyNumberFormat="1" applyFont="1" applyBorder="1" applyAlignment="1">
      <alignment horizontal="center" vertical="center" wrapText="1"/>
    </xf>
    <xf numFmtId="1" fontId="3" fillId="0" borderId="1173" xfId="0" applyNumberFormat="1" applyFont="1" applyBorder="1" applyAlignment="1">
      <alignment horizontal="center" vertical="center" wrapText="1"/>
    </xf>
    <xf numFmtId="1" fontId="3" fillId="0" borderId="1173" xfId="0" applyNumberFormat="1" applyFont="1" applyBorder="1" applyAlignment="1">
      <alignment horizontal="center" vertical="center"/>
    </xf>
    <xf numFmtId="1" fontId="3" fillId="0" borderId="1177" xfId="0" applyNumberFormat="1" applyFont="1" applyBorder="1" applyAlignment="1">
      <alignment horizontal="center" vertical="center" wrapText="1"/>
    </xf>
    <xf numFmtId="1" fontId="3" fillId="0" borderId="1182" xfId="0" applyNumberFormat="1" applyFont="1" applyBorder="1" applyAlignment="1">
      <alignment horizontal="center" vertical="center" wrapText="1"/>
    </xf>
    <xf numFmtId="1" fontId="3" fillId="0" borderId="1164" xfId="0" applyNumberFormat="1" applyFont="1" applyBorder="1" applyAlignment="1">
      <alignment horizontal="center" vertical="center"/>
    </xf>
    <xf numFmtId="1" fontId="3" fillId="0" borderId="700" xfId="0" applyNumberFormat="1" applyFont="1" applyBorder="1" applyAlignment="1">
      <alignment horizontal="center" vertical="center"/>
    </xf>
    <xf numFmtId="0" fontId="3" fillId="0" borderId="1224" xfId="0" applyFont="1" applyBorder="1" applyAlignment="1">
      <alignment horizontal="center" vertical="center"/>
    </xf>
    <xf numFmtId="1" fontId="3" fillId="11" borderId="1205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1177" xfId="0" applyNumberFormat="1" applyFont="1" applyFill="1" applyBorder="1" applyAlignment="1">
      <alignment horizontal="center" vertical="center"/>
    </xf>
    <xf numFmtId="1" fontId="3" fillId="11" borderId="1178" xfId="0" applyNumberFormat="1" applyFont="1" applyFill="1" applyBorder="1" applyAlignment="1">
      <alignment horizontal="center" vertical="center"/>
    </xf>
    <xf numFmtId="1" fontId="3" fillId="11" borderId="1182" xfId="0" applyNumberFormat="1" applyFont="1" applyFill="1" applyBorder="1" applyAlignment="1">
      <alignment horizontal="center" vertical="center"/>
    </xf>
    <xf numFmtId="0" fontId="3" fillId="0" borderId="1177" xfId="0" applyFont="1" applyBorder="1" applyAlignment="1">
      <alignment horizontal="center" vertical="center"/>
    </xf>
    <xf numFmtId="0" fontId="3" fillId="0" borderId="1178" xfId="0" applyFont="1" applyBorder="1" applyAlignment="1">
      <alignment horizontal="center" vertical="center"/>
    </xf>
    <xf numFmtId="0" fontId="3" fillId="0" borderId="1182" xfId="0" applyFont="1" applyBorder="1" applyAlignment="1">
      <alignment horizontal="center" vertical="center"/>
    </xf>
    <xf numFmtId="0" fontId="3" fillId="0" borderId="1179" xfId="0" applyFont="1" applyBorder="1" applyAlignment="1">
      <alignment horizontal="center" vertical="center"/>
    </xf>
    <xf numFmtId="1" fontId="3" fillId="11" borderId="1177" xfId="0" applyNumberFormat="1" applyFont="1" applyFill="1" applyBorder="1" applyAlignment="1">
      <alignment horizontal="center" vertical="center" wrapText="1"/>
    </xf>
    <xf numFmtId="1" fontId="3" fillId="11" borderId="1178" xfId="0" applyNumberFormat="1" applyFont="1" applyFill="1" applyBorder="1" applyAlignment="1">
      <alignment horizontal="center" vertical="center" wrapText="1"/>
    </xf>
    <xf numFmtId="1" fontId="3" fillId="11" borderId="1182" xfId="0" applyNumberFormat="1" applyFont="1" applyFill="1" applyBorder="1" applyAlignment="1">
      <alignment horizontal="center" vertical="center" wrapText="1"/>
    </xf>
    <xf numFmtId="1" fontId="3" fillId="11" borderId="1183" xfId="0" applyNumberFormat="1" applyFont="1" applyFill="1" applyBorder="1" applyAlignment="1">
      <alignment horizontal="center" vertical="center"/>
    </xf>
    <xf numFmtId="1" fontId="3" fillId="0" borderId="1205" xfId="0" applyNumberFormat="1" applyFont="1" applyBorder="1" applyAlignment="1">
      <alignment horizontal="left" vertical="center" wrapText="1"/>
    </xf>
    <xf numFmtId="1" fontId="3" fillId="0" borderId="1205" xfId="0" applyNumberFormat="1" applyFont="1" applyBorder="1" applyAlignment="1">
      <alignment horizontal="center" vertical="center" wrapText="1"/>
    </xf>
    <xf numFmtId="0" fontId="3" fillId="0" borderId="1205" xfId="0" applyFont="1" applyBorder="1" applyAlignment="1">
      <alignment horizontal="center" vertical="center"/>
    </xf>
    <xf numFmtId="0" fontId="3" fillId="0" borderId="1223" xfId="0" applyFont="1" applyBorder="1" applyAlignment="1">
      <alignment horizontal="center" vertical="center" wrapText="1"/>
    </xf>
    <xf numFmtId="1" fontId="3" fillId="0" borderId="1179" xfId="0" applyNumberFormat="1" applyFont="1" applyBorder="1" applyAlignment="1">
      <alignment horizontal="center" vertical="center" wrapText="1"/>
    </xf>
    <xf numFmtId="1" fontId="3" fillId="0" borderId="1229" xfId="0" applyNumberFormat="1" applyFont="1" applyBorder="1" applyAlignment="1">
      <alignment horizontal="center" vertical="center" wrapText="1"/>
    </xf>
    <xf numFmtId="1" fontId="3" fillId="0" borderId="1148" xfId="0" applyNumberFormat="1" applyFont="1" applyBorder="1" applyAlignment="1">
      <alignment horizontal="center" vertical="center" wrapText="1"/>
    </xf>
    <xf numFmtId="1" fontId="3" fillId="0" borderId="1230" xfId="0" applyNumberFormat="1" applyFont="1" applyBorder="1" applyAlignment="1">
      <alignment horizontal="center" vertical="center" wrapText="1"/>
    </xf>
    <xf numFmtId="1" fontId="3" fillId="0" borderId="1219" xfId="0" applyNumberFormat="1" applyFont="1" applyBorder="1" applyAlignment="1">
      <alignment horizontal="center" vertical="center" wrapText="1"/>
    </xf>
    <xf numFmtId="1" fontId="3" fillId="11" borderId="1183" xfId="0" applyNumberFormat="1" applyFont="1" applyFill="1" applyBorder="1" applyAlignment="1">
      <alignment horizontal="center" vertical="center" wrapText="1"/>
    </xf>
    <xf numFmtId="0" fontId="3" fillId="0" borderId="1182" xfId="0" applyFont="1" applyBorder="1" applyAlignment="1">
      <alignment horizontal="center" vertical="center" wrapText="1"/>
    </xf>
    <xf numFmtId="1" fontId="3" fillId="0" borderId="1218" xfId="0" applyNumberFormat="1" applyFont="1" applyBorder="1" applyAlignment="1">
      <alignment horizontal="center" vertical="center" wrapText="1"/>
    </xf>
    <xf numFmtId="1" fontId="3" fillId="0" borderId="1210" xfId="0" applyNumberFormat="1" applyFont="1" applyBorder="1" applyAlignment="1">
      <alignment horizontal="center" vertical="center"/>
    </xf>
    <xf numFmtId="1" fontId="3" fillId="11" borderId="1225" xfId="0" applyNumberFormat="1" applyFont="1" applyFill="1" applyBorder="1" applyAlignment="1">
      <alignment horizontal="center" vertical="center" wrapText="1"/>
    </xf>
    <xf numFmtId="1" fontId="3" fillId="0" borderId="1173" xfId="0" applyNumberFormat="1" applyFont="1" applyBorder="1" applyAlignment="1">
      <alignment horizontal="left" vertical="center" wrapText="1"/>
    </xf>
    <xf numFmtId="0" fontId="3" fillId="0" borderId="1210" xfId="0" applyFont="1" applyBorder="1" applyAlignment="1">
      <alignment horizontal="center" vertical="center"/>
    </xf>
    <xf numFmtId="0" fontId="3" fillId="0" borderId="864" xfId="0" applyFont="1" applyBorder="1" applyAlignment="1">
      <alignment horizontal="center" vertical="center"/>
    </xf>
    <xf numFmtId="1" fontId="3" fillId="0" borderId="1217" xfId="0" applyNumberFormat="1" applyFont="1" applyBorder="1" applyAlignment="1">
      <alignment horizontal="center" vertical="center" wrapText="1"/>
    </xf>
    <xf numFmtId="1" fontId="3" fillId="0" borderId="1011" xfId="0" applyNumberFormat="1" applyFont="1" applyBorder="1" applyAlignment="1">
      <alignment horizontal="center" vertical="center"/>
    </xf>
    <xf numFmtId="1" fontId="3" fillId="0" borderId="1101" xfId="0" applyNumberFormat="1" applyFont="1" applyBorder="1" applyAlignment="1">
      <alignment horizontal="center" vertical="center"/>
    </xf>
    <xf numFmtId="1" fontId="3" fillId="0" borderId="1177" xfId="0" applyNumberFormat="1" applyFont="1" applyBorder="1" applyAlignment="1">
      <alignment horizontal="center" vertical="center"/>
    </xf>
    <xf numFmtId="1" fontId="3" fillId="0" borderId="1178" xfId="0" applyNumberFormat="1" applyFont="1" applyBorder="1" applyAlignment="1">
      <alignment horizontal="center" vertical="center"/>
    </xf>
    <xf numFmtId="1" fontId="3" fillId="0" borderId="1182" xfId="0" applyNumberFormat="1" applyFont="1" applyBorder="1" applyAlignment="1">
      <alignment horizontal="center" vertical="center"/>
    </xf>
    <xf numFmtId="1" fontId="3" fillId="0" borderId="1180" xfId="0" applyNumberFormat="1" applyFont="1" applyBorder="1" applyAlignment="1">
      <alignment horizontal="center" vertical="center" wrapText="1"/>
    </xf>
    <xf numFmtId="1" fontId="3" fillId="0" borderId="1181" xfId="0" applyNumberFormat="1" applyFont="1" applyBorder="1" applyAlignment="1">
      <alignment horizontal="center" vertical="center" wrapText="1"/>
    </xf>
    <xf numFmtId="1" fontId="3" fillId="0" borderId="1176" xfId="0" applyNumberFormat="1" applyFont="1" applyBorder="1" applyAlignment="1">
      <alignment horizontal="center" vertical="center" wrapText="1"/>
    </xf>
    <xf numFmtId="1" fontId="3" fillId="0" borderId="1101" xfId="0" applyNumberFormat="1" applyFont="1" applyBorder="1" applyAlignment="1">
      <alignment horizontal="center" vertical="center" wrapText="1"/>
    </xf>
    <xf numFmtId="1" fontId="3" fillId="0" borderId="1179" xfId="0" applyNumberFormat="1" applyFont="1" applyBorder="1" applyAlignment="1">
      <alignment horizontal="center" vertical="center"/>
    </xf>
    <xf numFmtId="1" fontId="3" fillId="0" borderId="1163" xfId="2" applyNumberFormat="1" applyFont="1" applyBorder="1" applyAlignment="1">
      <alignment horizontal="center" vertical="center" wrapText="1"/>
    </xf>
    <xf numFmtId="1" fontId="3" fillId="0" borderId="1171" xfId="2" applyNumberFormat="1" applyFont="1" applyBorder="1" applyAlignment="1">
      <alignment horizontal="center" vertical="center" wrapText="1"/>
    </xf>
    <xf numFmtId="1" fontId="3" fillId="0" borderId="1162" xfId="2" applyNumberFormat="1" applyFont="1" applyBorder="1" applyAlignment="1">
      <alignment horizontal="center" vertical="center" wrapText="1"/>
    </xf>
    <xf numFmtId="1" fontId="3" fillId="0" borderId="1143" xfId="2" applyNumberFormat="1" applyFont="1" applyBorder="1" applyAlignment="1">
      <alignment horizontal="center" vertical="center" wrapText="1"/>
    </xf>
    <xf numFmtId="1" fontId="3" fillId="0" borderId="1170" xfId="2" applyNumberFormat="1" applyFont="1" applyBorder="1" applyAlignment="1">
      <alignment horizontal="center" vertical="center" wrapText="1"/>
    </xf>
    <xf numFmtId="1" fontId="3" fillId="0" borderId="1168" xfId="2" applyNumberFormat="1" applyFont="1" applyBorder="1" applyAlignment="1">
      <alignment horizontal="center" vertical="center" wrapText="1"/>
    </xf>
    <xf numFmtId="1" fontId="3" fillId="0" borderId="1174" xfId="0" applyNumberFormat="1" applyFont="1" applyBorder="1" applyAlignment="1">
      <alignment horizontal="center" vertical="center" wrapText="1"/>
    </xf>
    <xf numFmtId="1" fontId="3" fillId="0" borderId="1175" xfId="0" applyNumberFormat="1" applyFont="1" applyBorder="1" applyAlignment="1">
      <alignment horizontal="center" vertical="center" wrapText="1"/>
    </xf>
    <xf numFmtId="1" fontId="3" fillId="0" borderId="1171" xfId="0" applyNumberFormat="1" applyFont="1" applyBorder="1" applyAlignment="1">
      <alignment horizontal="center" vertical="center" wrapText="1"/>
    </xf>
    <xf numFmtId="1" fontId="3" fillId="0" borderId="1011" xfId="0" applyNumberFormat="1" applyFont="1" applyBorder="1" applyAlignment="1">
      <alignment horizontal="center" vertical="center" wrapText="1"/>
    </xf>
    <xf numFmtId="1" fontId="3" fillId="0" borderId="1165" xfId="3" applyNumberFormat="1" applyFont="1" applyBorder="1" applyAlignment="1">
      <alignment horizontal="center" vertical="center" wrapText="1"/>
    </xf>
    <xf numFmtId="1" fontId="3" fillId="0" borderId="1101" xfId="3" applyNumberFormat="1" applyFont="1" applyBorder="1" applyAlignment="1">
      <alignment horizontal="center" vertical="center" wrapText="1"/>
    </xf>
    <xf numFmtId="1" fontId="3" fillId="0" borderId="1163" xfId="3" applyNumberFormat="1" applyFont="1" applyBorder="1" applyAlignment="1">
      <alignment horizontal="center" vertical="center" wrapText="1"/>
    </xf>
    <xf numFmtId="1" fontId="3" fillId="0" borderId="1164" xfId="3" applyNumberFormat="1" applyFont="1" applyBorder="1" applyAlignment="1">
      <alignment horizontal="center" vertical="center" wrapText="1"/>
    </xf>
    <xf numFmtId="1" fontId="3" fillId="0" borderId="1011" xfId="3" applyNumberFormat="1" applyFont="1" applyBorder="1" applyAlignment="1">
      <alignment horizontal="center" vertical="center" wrapText="1"/>
    </xf>
    <xf numFmtId="1" fontId="10" fillId="11" borderId="1120" xfId="2" quotePrefix="1" applyNumberFormat="1" applyFont="1" applyFill="1" applyBorder="1" applyAlignment="1">
      <alignment horizontal="left"/>
    </xf>
    <xf numFmtId="1" fontId="10" fillId="11" borderId="1169" xfId="2" quotePrefix="1" applyNumberFormat="1" applyFont="1" applyFill="1" applyBorder="1" applyAlignment="1">
      <alignment horizontal="left"/>
    </xf>
    <xf numFmtId="1" fontId="7" fillId="0" borderId="1162" xfId="2" applyNumberFormat="1" applyFont="1" applyBorder="1" applyAlignment="1">
      <alignment horizontal="center" vertical="center" wrapText="1"/>
    </xf>
    <xf numFmtId="1" fontId="3" fillId="0" borderId="1163" xfId="3" applyNumberFormat="1" applyFont="1" applyBorder="1" applyAlignment="1">
      <alignment horizontal="center" vertical="center"/>
    </xf>
    <xf numFmtId="1" fontId="3" fillId="0" borderId="1164" xfId="3" applyNumberFormat="1" applyFont="1" applyBorder="1" applyAlignment="1">
      <alignment horizontal="center" vertical="center"/>
    </xf>
    <xf numFmtId="1" fontId="3" fillId="0" borderId="1165" xfId="3" applyNumberFormat="1" applyFont="1" applyBorder="1" applyAlignment="1">
      <alignment horizontal="center" vertical="center"/>
    </xf>
    <xf numFmtId="1" fontId="3" fillId="0" borderId="1011" xfId="3" applyNumberFormat="1" applyFont="1" applyBorder="1" applyAlignment="1">
      <alignment horizontal="center" vertical="center"/>
    </xf>
    <xf numFmtId="1" fontId="3" fillId="0" borderId="1101" xfId="3" applyNumberFormat="1" applyFont="1" applyBorder="1" applyAlignment="1">
      <alignment horizontal="center" vertical="center"/>
    </xf>
    <xf numFmtId="1" fontId="3" fillId="0" borderId="1166" xfId="3" applyNumberFormat="1" applyFont="1" applyBorder="1" applyAlignment="1">
      <alignment horizontal="center" vertical="center"/>
    </xf>
    <xf numFmtId="1" fontId="3" fillId="0" borderId="1110" xfId="3" applyNumberFormat="1" applyFont="1" applyBorder="1" applyAlignment="1">
      <alignment horizontal="center" vertical="center"/>
    </xf>
    <xf numFmtId="1" fontId="7" fillId="0" borderId="1163" xfId="3" applyNumberFormat="1" applyFont="1" applyBorder="1" applyAlignment="1">
      <alignment horizontal="center" vertical="center"/>
    </xf>
    <xf numFmtId="1" fontId="7" fillId="0" borderId="1165" xfId="3" applyNumberFormat="1" applyFont="1" applyBorder="1" applyAlignment="1">
      <alignment horizontal="center" vertical="center"/>
    </xf>
    <xf numFmtId="1" fontId="7" fillId="0" borderId="1101" xfId="3" applyNumberFormat="1" applyFont="1" applyBorder="1" applyAlignment="1">
      <alignment horizontal="center" vertical="center"/>
    </xf>
    <xf numFmtId="1" fontId="5" fillId="11" borderId="1011" xfId="2" quotePrefix="1" applyNumberFormat="1" applyFont="1" applyFill="1" applyBorder="1" applyAlignment="1">
      <alignment horizontal="left"/>
    </xf>
    <xf numFmtId="1" fontId="5" fillId="11" borderId="1160" xfId="2" quotePrefix="1" applyNumberFormat="1" applyFont="1" applyFill="1" applyBorder="1" applyAlignment="1">
      <alignment horizontal="left"/>
    </xf>
    <xf numFmtId="1" fontId="3" fillId="0" borderId="1167" xfId="3" applyNumberFormat="1" applyFont="1" applyBorder="1" applyAlignment="1">
      <alignment horizontal="center" vertical="center" wrapText="1"/>
    </xf>
    <xf numFmtId="1" fontId="3" fillId="0" borderId="1166" xfId="3" applyNumberFormat="1" applyFont="1" applyBorder="1" applyAlignment="1">
      <alignment horizontal="center" vertical="center" wrapText="1"/>
    </xf>
    <xf numFmtId="1" fontId="3" fillId="0" borderId="1110" xfId="3" applyNumberFormat="1" applyFont="1" applyBorder="1" applyAlignment="1">
      <alignment horizontal="center" vertical="center" wrapText="1"/>
    </xf>
    <xf numFmtId="1" fontId="1" fillId="0" borderId="1143" xfId="0" applyNumberFormat="1" applyFont="1" applyBorder="1" applyAlignment="1">
      <alignment horizontal="left" vertical="center"/>
    </xf>
    <xf numFmtId="1" fontId="1" fillId="0" borderId="1120" xfId="0" applyNumberFormat="1" applyFont="1" applyBorder="1" applyAlignment="1">
      <alignment horizontal="left" vertical="center"/>
    </xf>
    <xf numFmtId="1" fontId="1" fillId="0" borderId="1145" xfId="0" applyNumberFormat="1" applyFont="1" applyBorder="1" applyAlignment="1">
      <alignment horizontal="left" vertical="center"/>
    </xf>
    <xf numFmtId="1" fontId="3" fillId="0" borderId="1130" xfId="0" applyNumberFormat="1" applyFont="1" applyBorder="1" applyAlignment="1">
      <alignment horizontal="center" vertical="center"/>
    </xf>
    <xf numFmtId="1" fontId="3" fillId="0" borderId="1130" xfId="0" applyNumberFormat="1" applyFont="1" applyBorder="1" applyAlignment="1">
      <alignment horizontal="center" vertical="center" wrapText="1"/>
    </xf>
    <xf numFmtId="1" fontId="3" fillId="0" borderId="1145" xfId="0" applyNumberFormat="1" applyFont="1" applyBorder="1" applyAlignment="1">
      <alignment horizontal="center" vertical="center" wrapText="1"/>
    </xf>
    <xf numFmtId="1" fontId="3" fillId="0" borderId="1130" xfId="0" applyNumberFormat="1" applyFont="1" applyBorder="1" applyAlignment="1">
      <alignment horizontal="left" vertical="center"/>
    </xf>
    <xf numFmtId="1" fontId="3" fillId="8" borderId="1130" xfId="0" applyNumberFormat="1" applyFont="1" applyFill="1" applyBorder="1" applyAlignment="1">
      <alignment horizontal="center" vertical="center" wrapText="1"/>
    </xf>
    <xf numFmtId="1" fontId="3" fillId="0" borderId="1133" xfId="0" applyNumberFormat="1" applyFont="1" applyBorder="1" applyAlignment="1">
      <alignment horizontal="center" vertical="center" wrapText="1"/>
    </xf>
    <xf numFmtId="1" fontId="3" fillId="0" borderId="1143" xfId="0" applyNumberFormat="1" applyFont="1" applyBorder="1" applyAlignment="1">
      <alignment horizontal="center" vertical="center" wrapText="1"/>
    </xf>
    <xf numFmtId="1" fontId="3" fillId="0" borderId="1157" xfId="0" applyNumberFormat="1" applyFont="1" applyBorder="1" applyAlignment="1">
      <alignment horizontal="center" vertical="center" wrapText="1"/>
    </xf>
    <xf numFmtId="1" fontId="3" fillId="0" borderId="1142" xfId="0" applyNumberFormat="1" applyFont="1" applyBorder="1" applyAlignment="1">
      <alignment horizontal="center" vertical="center" wrapText="1"/>
    </xf>
    <xf numFmtId="1" fontId="3" fillId="0" borderId="1143" xfId="0" applyNumberFormat="1" applyFont="1" applyBorder="1" applyAlignment="1">
      <alignment horizontal="center" vertical="center"/>
    </xf>
    <xf numFmtId="1" fontId="3" fillId="0" borderId="1145" xfId="0" applyNumberFormat="1" applyFont="1" applyBorder="1" applyAlignment="1">
      <alignment horizontal="center" vertical="center"/>
    </xf>
    <xf numFmtId="1" fontId="3" fillId="0" borderId="1151" xfId="0" applyNumberFormat="1" applyFont="1" applyBorder="1" applyAlignment="1">
      <alignment horizontal="center" vertical="center" wrapText="1"/>
    </xf>
    <xf numFmtId="1" fontId="5" fillId="0" borderId="1144" xfId="0" applyNumberFormat="1" applyFont="1" applyBorder="1" applyAlignment="1">
      <alignment horizontal="left"/>
    </xf>
    <xf numFmtId="1" fontId="3" fillId="0" borderId="1151" xfId="0" applyNumberFormat="1" applyFont="1" applyBorder="1" applyAlignment="1">
      <alignment horizontal="center" vertical="center"/>
    </xf>
    <xf numFmtId="1" fontId="3" fillId="0" borderId="1141" xfId="0" applyNumberFormat="1" applyFont="1" applyBorder="1" applyAlignment="1">
      <alignment horizontal="center" vertical="center" wrapText="1"/>
    </xf>
    <xf numFmtId="1" fontId="3" fillId="0" borderId="1146" xfId="0" applyNumberFormat="1" applyFont="1" applyBorder="1" applyAlignment="1">
      <alignment horizontal="center" vertical="center" wrapText="1"/>
    </xf>
    <xf numFmtId="1" fontId="3" fillId="0" borderId="1144" xfId="0" applyNumberFormat="1" applyFont="1" applyBorder="1" applyAlignment="1">
      <alignment horizontal="center" vertical="center"/>
    </xf>
    <xf numFmtId="1" fontId="3" fillId="0" borderId="1155" xfId="0" applyNumberFormat="1" applyFont="1" applyBorder="1" applyAlignment="1">
      <alignment horizontal="center" vertical="center"/>
    </xf>
    <xf numFmtId="1" fontId="3" fillId="0" borderId="1156" xfId="0" applyNumberFormat="1" applyFont="1" applyBorder="1" applyAlignment="1">
      <alignment horizontal="center" vertical="center" wrapText="1"/>
    </xf>
    <xf numFmtId="1" fontId="3" fillId="0" borderId="1144" xfId="0" applyNumberFormat="1" applyFont="1" applyBorder="1" applyAlignment="1">
      <alignment horizontal="center" vertical="center" wrapText="1"/>
    </xf>
    <xf numFmtId="1" fontId="3" fillId="0" borderId="1141" xfId="0" applyNumberFormat="1" applyFont="1" applyBorder="1" applyAlignment="1">
      <alignment horizontal="center" vertical="center"/>
    </xf>
    <xf numFmtId="1" fontId="3" fillId="0" borderId="1142" xfId="0" applyNumberFormat="1" applyFont="1" applyBorder="1" applyAlignment="1">
      <alignment horizontal="center" vertical="center"/>
    </xf>
    <xf numFmtId="1" fontId="3" fillId="0" borderId="1147" xfId="0" applyNumberFormat="1" applyFont="1" applyBorder="1" applyAlignment="1">
      <alignment horizontal="center" vertical="center" wrapText="1"/>
    </xf>
    <xf numFmtId="1" fontId="3" fillId="0" borderId="1148" xfId="0" applyNumberFormat="1" applyFont="1" applyBorder="1" applyAlignment="1">
      <alignment horizontal="center" vertical="center"/>
    </xf>
    <xf numFmtId="1" fontId="3" fillId="0" borderId="1119" xfId="0" applyNumberFormat="1" applyFont="1" applyBorder="1" applyAlignment="1">
      <alignment horizontal="center" vertical="center" wrapText="1"/>
    </xf>
    <xf numFmtId="1" fontId="3" fillId="0" borderId="1122" xfId="0" applyNumberFormat="1" applyFont="1" applyBorder="1" applyAlignment="1">
      <alignment horizontal="center" vertical="center" wrapText="1"/>
    </xf>
    <xf numFmtId="1" fontId="3" fillId="0" borderId="1110" xfId="0" applyNumberFormat="1" applyFont="1" applyBorder="1" applyAlignment="1">
      <alignment horizontal="center" vertical="center" wrapText="1"/>
    </xf>
    <xf numFmtId="1" fontId="3" fillId="0" borderId="1116" xfId="0" applyNumberFormat="1" applyFont="1" applyBorder="1" applyAlignment="1">
      <alignment horizontal="center" vertical="center" wrapText="1"/>
    </xf>
    <xf numFmtId="1" fontId="3" fillId="0" borderId="1116" xfId="0" applyNumberFormat="1" applyFont="1" applyBorder="1" applyAlignment="1">
      <alignment horizontal="center" vertical="center"/>
    </xf>
    <xf numFmtId="0" fontId="3" fillId="0" borderId="360" xfId="0" applyFont="1" applyBorder="1" applyAlignment="1">
      <alignment horizontal="center"/>
    </xf>
    <xf numFmtId="0" fontId="3" fillId="0" borderId="1102" xfId="0" applyFont="1" applyBorder="1" applyAlignment="1">
      <alignment horizontal="center"/>
    </xf>
    <xf numFmtId="0" fontId="3" fillId="0" borderId="360" xfId="0" applyFont="1" applyBorder="1" applyAlignment="1">
      <alignment horizontal="center" wrapText="1"/>
    </xf>
    <xf numFmtId="0" fontId="3" fillId="0" borderId="1102" xfId="0" applyFont="1" applyBorder="1" applyAlignment="1">
      <alignment horizontal="center" wrapText="1"/>
    </xf>
    <xf numFmtId="0" fontId="3" fillId="0" borderId="1097" xfId="0" applyFont="1" applyBorder="1" applyAlignment="1">
      <alignment horizontal="center" wrapText="1"/>
    </xf>
    <xf numFmtId="0" fontId="3" fillId="0" borderId="1111" xfId="0" applyFont="1" applyBorder="1" applyAlignment="1">
      <alignment horizontal="center" vertical="center" wrapText="1"/>
    </xf>
    <xf numFmtId="0" fontId="3" fillId="0" borderId="1112" xfId="0" applyFont="1" applyBorder="1" applyAlignment="1">
      <alignment horizontal="center" vertical="center" wrapText="1"/>
    </xf>
    <xf numFmtId="1" fontId="3" fillId="0" borderId="1117" xfId="0" applyNumberFormat="1" applyFont="1" applyBorder="1" applyAlignment="1">
      <alignment horizontal="center" vertical="center" wrapText="1"/>
    </xf>
    <xf numFmtId="1" fontId="3" fillId="0" borderId="1118" xfId="0" applyNumberFormat="1" applyFont="1" applyBorder="1" applyAlignment="1">
      <alignment horizontal="center" vertical="center" wrapText="1"/>
    </xf>
    <xf numFmtId="1" fontId="3" fillId="0" borderId="1120" xfId="0" applyNumberFormat="1" applyFont="1" applyBorder="1" applyAlignment="1">
      <alignment horizontal="center" vertical="center"/>
    </xf>
    <xf numFmtId="1" fontId="3" fillId="0" borderId="1097" xfId="0" applyNumberFormat="1" applyFont="1" applyBorder="1" applyAlignment="1">
      <alignment horizontal="center" vertical="center"/>
    </xf>
    <xf numFmtId="1" fontId="3" fillId="0" borderId="1121" xfId="0" applyNumberFormat="1" applyFont="1" applyBorder="1" applyAlignment="1">
      <alignment horizontal="center" vertical="center" wrapText="1"/>
    </xf>
    <xf numFmtId="0" fontId="3" fillId="0" borderId="1086" xfId="0" applyFont="1" applyBorder="1" applyAlignment="1">
      <alignment horizontal="center" vertical="center" wrapText="1"/>
    </xf>
    <xf numFmtId="0" fontId="3" fillId="0" borderId="1083" xfId="0" applyFont="1" applyBorder="1" applyAlignment="1">
      <alignment horizontal="center" vertical="center" wrapText="1"/>
    </xf>
    <xf numFmtId="0" fontId="3" fillId="0" borderId="1107" xfId="0" applyFont="1" applyBorder="1" applyAlignment="1">
      <alignment horizontal="center" vertical="center" wrapText="1"/>
    </xf>
    <xf numFmtId="0" fontId="3" fillId="0" borderId="898" xfId="0" applyFont="1" applyBorder="1" applyAlignment="1">
      <alignment horizontal="center" vertical="center" wrapText="1"/>
    </xf>
    <xf numFmtId="0" fontId="3" fillId="0" borderId="1101" xfId="0" applyFont="1" applyBorder="1" applyAlignment="1">
      <alignment horizontal="center" vertical="center" wrapText="1"/>
    </xf>
    <xf numFmtId="0" fontId="3" fillId="0" borderId="1096" xfId="0" applyFont="1" applyBorder="1" applyAlignment="1">
      <alignment horizontal="center" wrapText="1"/>
    </xf>
    <xf numFmtId="0" fontId="3" fillId="0" borderId="897" xfId="0" applyFont="1" applyBorder="1" applyAlignment="1">
      <alignment horizontal="center" vertical="center" wrapText="1"/>
    </xf>
    <xf numFmtId="0" fontId="3" fillId="0" borderId="1011" xfId="0" applyFont="1" applyBorder="1" applyAlignment="1">
      <alignment horizontal="center" vertical="center" wrapText="1"/>
    </xf>
    <xf numFmtId="1" fontId="3" fillId="0" borderId="1099" xfId="0" applyNumberFormat="1" applyFont="1" applyBorder="1" applyAlignment="1">
      <alignment horizontal="center" vertical="center" wrapText="1"/>
    </xf>
    <xf numFmtId="1" fontId="3" fillId="0" borderId="1102" xfId="0" applyNumberFormat="1" applyFont="1" applyBorder="1" applyAlignment="1">
      <alignment horizontal="center" vertical="center"/>
    </xf>
    <xf numFmtId="1" fontId="3" fillId="0" borderId="1102" xfId="0" applyNumberFormat="1" applyFont="1" applyBorder="1" applyAlignment="1">
      <alignment horizontal="center" vertical="center" wrapText="1"/>
    </xf>
    <xf numFmtId="1" fontId="3" fillId="0" borderId="1086" xfId="0" applyNumberFormat="1" applyFont="1" applyBorder="1" applyAlignment="1">
      <alignment horizontal="center" vertical="center" wrapText="1"/>
    </xf>
    <xf numFmtId="1" fontId="3" fillId="0" borderId="1096" xfId="0" applyNumberFormat="1" applyFont="1" applyBorder="1" applyAlignment="1">
      <alignment horizontal="center" vertical="center"/>
    </xf>
    <xf numFmtId="1" fontId="3" fillId="0" borderId="1072" xfId="0" applyNumberFormat="1" applyFont="1" applyBorder="1" applyAlignment="1">
      <alignment horizontal="center" vertical="center" wrapText="1"/>
    </xf>
    <xf numFmtId="1" fontId="3" fillId="0" borderId="1095" xfId="0" applyNumberFormat="1" applyFont="1" applyBorder="1" applyAlignment="1">
      <alignment horizontal="center" vertical="center" wrapText="1"/>
    </xf>
    <xf numFmtId="1" fontId="3" fillId="0" borderId="1092" xfId="0" applyNumberFormat="1" applyFont="1" applyBorder="1" applyAlignment="1">
      <alignment horizontal="center" vertical="center"/>
    </xf>
    <xf numFmtId="1" fontId="3" fillId="0" borderId="1093" xfId="0" applyNumberFormat="1" applyFont="1" applyBorder="1" applyAlignment="1">
      <alignment horizontal="center" vertical="center" wrapText="1"/>
    </xf>
    <xf numFmtId="1" fontId="3" fillId="0" borderId="1094" xfId="0" applyNumberFormat="1" applyFont="1" applyBorder="1" applyAlignment="1">
      <alignment horizontal="center" vertical="center" wrapText="1"/>
    </xf>
    <xf numFmtId="1" fontId="3" fillId="0" borderId="1100" xfId="0" applyNumberFormat="1" applyFont="1" applyBorder="1" applyAlignment="1">
      <alignment horizontal="center" vertical="center" wrapText="1"/>
    </xf>
    <xf numFmtId="1" fontId="3" fillId="0" borderId="1098" xfId="0" applyNumberFormat="1" applyFont="1" applyBorder="1" applyAlignment="1">
      <alignment horizontal="center" vertical="center" wrapText="1"/>
    </xf>
    <xf numFmtId="1" fontId="3" fillId="0" borderId="980" xfId="0" applyNumberFormat="1" applyFont="1" applyBorder="1" applyAlignment="1">
      <alignment horizontal="center" vertical="center"/>
    </xf>
    <xf numFmtId="1" fontId="3" fillId="0" borderId="1344" xfId="0" applyNumberFormat="1" applyFont="1" applyBorder="1" applyAlignment="1">
      <alignment horizontal="center" vertical="center" wrapText="1"/>
    </xf>
    <xf numFmtId="1" fontId="3" fillId="0" borderId="1342" xfId="0" applyNumberFormat="1" applyFont="1" applyBorder="1" applyAlignment="1">
      <alignment horizontal="center" vertical="center" wrapText="1"/>
    </xf>
    <xf numFmtId="1" fontId="3" fillId="0" borderId="1240" xfId="0" applyNumberFormat="1" applyFont="1" applyBorder="1" applyAlignment="1">
      <alignment horizontal="center" vertical="center" wrapText="1"/>
    </xf>
    <xf numFmtId="1" fontId="3" fillId="0" borderId="1364" xfId="0" applyNumberFormat="1" applyFont="1" applyBorder="1" applyAlignment="1">
      <alignment horizontal="center" vertical="center"/>
    </xf>
    <xf numFmtId="1" fontId="3" fillId="0" borderId="1240" xfId="0" applyNumberFormat="1" applyFont="1" applyBorder="1" applyAlignment="1">
      <alignment horizontal="center" vertical="center"/>
    </xf>
    <xf numFmtId="1" fontId="3" fillId="0" borderId="1364" xfId="0" applyNumberFormat="1" applyFont="1" applyBorder="1" applyAlignment="1">
      <alignment horizontal="center" vertical="center" wrapText="1"/>
    </xf>
    <xf numFmtId="1" fontId="3" fillId="0" borderId="1376" xfId="0" applyNumberFormat="1" applyFont="1" applyBorder="1" applyAlignment="1">
      <alignment horizontal="center" vertical="center" wrapText="1"/>
    </xf>
    <xf numFmtId="1" fontId="3" fillId="0" borderId="1377" xfId="0" applyNumberFormat="1" applyFont="1" applyBorder="1" applyAlignment="1">
      <alignment horizontal="center" vertical="center" wrapText="1"/>
    </xf>
    <xf numFmtId="1" fontId="3" fillId="0" borderId="1379" xfId="0" applyNumberFormat="1" applyFont="1" applyBorder="1" applyAlignment="1">
      <alignment horizontal="center" vertical="center" wrapText="1"/>
    </xf>
    <xf numFmtId="1" fontId="3" fillId="0" borderId="884" xfId="0" applyNumberFormat="1" applyFont="1" applyBorder="1" applyAlignment="1">
      <alignment horizontal="center" vertical="center"/>
    </xf>
    <xf numFmtId="0" fontId="3" fillId="0" borderId="1385" xfId="0" applyFont="1" applyBorder="1" applyAlignment="1">
      <alignment horizontal="center" vertical="center"/>
    </xf>
    <xf numFmtId="1" fontId="3" fillId="11" borderId="1364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1376" xfId="0" applyNumberFormat="1" applyFont="1" applyFill="1" applyBorder="1" applyAlignment="1">
      <alignment horizontal="center" vertical="center"/>
    </xf>
    <xf numFmtId="1" fontId="3" fillId="11" borderId="1377" xfId="0" applyNumberFormat="1" applyFont="1" applyFill="1" applyBorder="1" applyAlignment="1">
      <alignment horizontal="center" vertical="center"/>
    </xf>
    <xf numFmtId="1" fontId="3" fillId="11" borderId="1379" xfId="0" applyNumberFormat="1" applyFont="1" applyFill="1" applyBorder="1" applyAlignment="1">
      <alignment horizontal="center" vertical="center"/>
    </xf>
    <xf numFmtId="0" fontId="3" fillId="0" borderId="1376" xfId="0" applyFont="1" applyBorder="1" applyAlignment="1">
      <alignment horizontal="center" vertical="center"/>
    </xf>
    <xf numFmtId="0" fontId="3" fillId="0" borderId="1377" xfId="0" applyFont="1" applyBorder="1" applyAlignment="1">
      <alignment horizontal="center" vertical="center"/>
    </xf>
    <xf numFmtId="0" fontId="3" fillId="0" borderId="1379" xfId="0" applyFont="1" applyBorder="1" applyAlignment="1">
      <alignment horizontal="center" vertical="center"/>
    </xf>
    <xf numFmtId="0" fontId="3" fillId="0" borderId="1378" xfId="0" applyFont="1" applyBorder="1" applyAlignment="1">
      <alignment horizontal="center" vertical="center"/>
    </xf>
    <xf numFmtId="1" fontId="3" fillId="11" borderId="1376" xfId="0" applyNumberFormat="1" applyFont="1" applyFill="1" applyBorder="1" applyAlignment="1">
      <alignment horizontal="center" vertical="center" wrapText="1"/>
    </xf>
    <xf numFmtId="1" fontId="3" fillId="11" borderId="1377" xfId="0" applyNumberFormat="1" applyFont="1" applyFill="1" applyBorder="1" applyAlignment="1">
      <alignment horizontal="center" vertical="center" wrapText="1"/>
    </xf>
    <xf numFmtId="1" fontId="3" fillId="11" borderId="1379" xfId="0" applyNumberFormat="1" applyFont="1" applyFill="1" applyBorder="1" applyAlignment="1">
      <alignment horizontal="center" vertical="center" wrapText="1"/>
    </xf>
    <xf numFmtId="1" fontId="3" fillId="11" borderId="1386" xfId="0" applyNumberFormat="1" applyFont="1" applyFill="1" applyBorder="1" applyAlignment="1">
      <alignment horizontal="center" vertical="center"/>
    </xf>
    <xf numFmtId="1" fontId="3" fillId="0" borderId="1364" xfId="0" applyNumberFormat="1" applyFont="1" applyBorder="1" applyAlignment="1">
      <alignment horizontal="left" vertical="center" wrapText="1"/>
    </xf>
    <xf numFmtId="1" fontId="3" fillId="0" borderId="1240" xfId="0" applyNumberFormat="1" applyFont="1" applyBorder="1" applyAlignment="1">
      <alignment horizontal="left" vertical="center" wrapText="1"/>
    </xf>
    <xf numFmtId="0" fontId="3" fillId="0" borderId="1364" xfId="0" applyFont="1" applyBorder="1" applyAlignment="1">
      <alignment horizontal="center" vertical="center"/>
    </xf>
    <xf numFmtId="0" fontId="3" fillId="0" borderId="1240" xfId="0" applyFont="1" applyBorder="1" applyAlignment="1">
      <alignment horizontal="center" vertical="center"/>
    </xf>
    <xf numFmtId="0" fontId="3" fillId="0" borderId="1383" xfId="0" applyFont="1" applyBorder="1" applyAlignment="1">
      <alignment horizontal="center" vertical="center" wrapText="1"/>
    </xf>
    <xf numFmtId="1" fontId="3" fillId="0" borderId="1367" xfId="0" applyNumberFormat="1" applyFont="1" applyBorder="1" applyAlignment="1">
      <alignment horizontal="center" vertical="center"/>
    </xf>
    <xf numFmtId="1" fontId="3" fillId="0" borderId="1367" xfId="0" applyNumberFormat="1" applyFont="1" applyBorder="1" applyAlignment="1">
      <alignment horizontal="center" vertical="center" wrapText="1"/>
    </xf>
    <xf numFmtId="1" fontId="3" fillId="0" borderId="1378" xfId="0" applyNumberFormat="1" applyFont="1" applyBorder="1" applyAlignment="1">
      <alignment horizontal="center" vertical="center" wrapText="1"/>
    </xf>
    <xf numFmtId="1" fontId="3" fillId="0" borderId="1375" xfId="0" applyNumberFormat="1" applyFont="1" applyBorder="1" applyAlignment="1">
      <alignment horizontal="center" vertical="center" wrapText="1"/>
    </xf>
    <xf numFmtId="1" fontId="3" fillId="0" borderId="1318" xfId="0" applyNumberFormat="1" applyFont="1" applyBorder="1" applyAlignment="1">
      <alignment horizontal="center" vertical="center" wrapText="1"/>
    </xf>
    <xf numFmtId="1" fontId="3" fillId="0" borderId="1390" xfId="0" applyNumberFormat="1" applyFont="1" applyBorder="1" applyAlignment="1">
      <alignment horizontal="center" vertical="center" wrapText="1"/>
    </xf>
    <xf numFmtId="1" fontId="3" fillId="0" borderId="1381" xfId="0" applyNumberFormat="1" applyFont="1" applyBorder="1" applyAlignment="1">
      <alignment horizontal="center" vertical="center" wrapText="1"/>
    </xf>
    <xf numFmtId="1" fontId="3" fillId="11" borderId="1386" xfId="0" applyNumberFormat="1" applyFont="1" applyFill="1" applyBorder="1" applyAlignment="1">
      <alignment horizontal="center" vertical="center" wrapText="1"/>
    </xf>
    <xf numFmtId="0" fontId="3" fillId="0" borderId="1379" xfId="0" applyFont="1" applyBorder="1" applyAlignment="1">
      <alignment horizontal="center" vertical="center" wrapText="1"/>
    </xf>
    <xf numFmtId="1" fontId="3" fillId="11" borderId="1387" xfId="0" applyNumberFormat="1" applyFont="1" applyFill="1" applyBorder="1" applyAlignment="1">
      <alignment horizontal="center" vertical="center" wrapText="1"/>
    </xf>
    <xf numFmtId="1" fontId="3" fillId="0" borderId="1342" xfId="0" applyNumberFormat="1" applyFont="1" applyBorder="1" applyAlignment="1">
      <alignment horizontal="left" vertical="center" wrapText="1"/>
    </xf>
    <xf numFmtId="0" fontId="3" fillId="0" borderId="1367" xfId="0" applyFont="1" applyBorder="1" applyAlignment="1">
      <alignment horizontal="center" vertical="center"/>
    </xf>
    <xf numFmtId="0" fontId="3" fillId="0" borderId="980" xfId="0" applyFont="1" applyBorder="1" applyAlignment="1">
      <alignment horizontal="center" vertical="center"/>
    </xf>
    <xf numFmtId="1" fontId="3" fillId="0" borderId="1374" xfId="0" applyNumberFormat="1" applyFont="1" applyBorder="1" applyAlignment="1">
      <alignment horizontal="center" vertical="center" wrapText="1"/>
    </xf>
    <xf numFmtId="1" fontId="3" fillId="0" borderId="1137" xfId="0" applyNumberFormat="1" applyFont="1" applyBorder="1" applyAlignment="1">
      <alignment horizontal="center" vertical="center"/>
    </xf>
    <xf numFmtId="1" fontId="3" fillId="0" borderId="1317" xfId="0" applyNumberFormat="1" applyFont="1" applyBorder="1" applyAlignment="1">
      <alignment horizontal="center" vertical="center"/>
    </xf>
    <xf numFmtId="1" fontId="3" fillId="0" borderId="1342" xfId="0" applyNumberFormat="1" applyFont="1" applyBorder="1" applyAlignment="1">
      <alignment horizontal="center" vertical="center"/>
    </xf>
    <xf numFmtId="1" fontId="3" fillId="0" borderId="1343" xfId="0" applyNumberFormat="1" applyFont="1" applyBorder="1" applyAlignment="1">
      <alignment horizontal="center" vertical="center"/>
    </xf>
    <xf numFmtId="1" fontId="3" fillId="0" borderId="1344" xfId="0" applyNumberFormat="1" applyFont="1" applyBorder="1" applyAlignment="1">
      <alignment horizontal="center" vertical="center"/>
    </xf>
    <xf numFmtId="1" fontId="3" fillId="0" borderId="1345" xfId="0" applyNumberFormat="1" applyFont="1" applyBorder="1" applyAlignment="1">
      <alignment horizontal="center" vertical="center"/>
    </xf>
    <xf numFmtId="1" fontId="3" fillId="0" borderId="1346" xfId="0" applyNumberFormat="1" applyFont="1" applyBorder="1" applyAlignment="1">
      <alignment horizontal="center" vertical="center" wrapText="1"/>
    </xf>
    <xf numFmtId="1" fontId="3" fillId="0" borderId="1294" xfId="0" applyNumberFormat="1" applyFont="1" applyBorder="1" applyAlignment="1">
      <alignment horizontal="center" vertical="center"/>
    </xf>
    <xf numFmtId="1" fontId="3" fillId="0" borderId="1239" xfId="0" applyNumberFormat="1" applyFont="1" applyBorder="1" applyAlignment="1">
      <alignment horizontal="center" vertical="center"/>
    </xf>
    <xf numFmtId="1" fontId="3" fillId="0" borderId="1234" xfId="0" applyNumberFormat="1" applyFont="1" applyBorder="1" applyAlignment="1">
      <alignment horizontal="center" vertical="center" wrapText="1"/>
    </xf>
    <xf numFmtId="1" fontId="3" fillId="0" borderId="1235" xfId="0" applyNumberFormat="1" applyFont="1" applyBorder="1" applyAlignment="1">
      <alignment horizontal="center" vertical="center" wrapText="1"/>
    </xf>
    <xf numFmtId="1" fontId="3" fillId="0" borderId="1317" xfId="0" applyNumberFormat="1" applyFont="1" applyBorder="1" applyAlignment="1">
      <alignment horizontal="center" vertical="center" wrapText="1"/>
    </xf>
    <xf numFmtId="1" fontId="3" fillId="0" borderId="1294" xfId="0" applyNumberFormat="1" applyFont="1" applyBorder="1" applyAlignment="1">
      <alignment horizontal="center" vertical="center" wrapText="1"/>
    </xf>
    <xf numFmtId="1" fontId="3" fillId="0" borderId="1232" xfId="0" applyNumberFormat="1" applyFont="1" applyBorder="1" applyAlignment="1">
      <alignment horizontal="center" vertical="center"/>
    </xf>
    <xf numFmtId="1" fontId="3" fillId="0" borderId="1266" xfId="0" applyNumberFormat="1" applyFont="1" applyBorder="1" applyAlignment="1">
      <alignment horizontal="center" vertical="center"/>
    </xf>
    <xf numFmtId="1" fontId="3" fillId="0" borderId="1224" xfId="2" applyNumberFormat="1" applyFont="1" applyBorder="1" applyAlignment="1">
      <alignment horizontal="center" vertical="center" wrapText="1"/>
    </xf>
    <xf numFmtId="1" fontId="3" fillId="0" borderId="1337" xfId="2" applyNumberFormat="1" applyFont="1" applyBorder="1" applyAlignment="1">
      <alignment horizontal="center" vertical="center" wrapText="1"/>
    </xf>
    <xf numFmtId="1" fontId="3" fillId="0" borderId="1151" xfId="2" applyNumberFormat="1" applyFont="1" applyBorder="1" applyAlignment="1">
      <alignment horizontal="center" vertical="center" wrapText="1"/>
    </xf>
    <xf numFmtId="1" fontId="3" fillId="0" borderId="1240" xfId="2" applyNumberFormat="1" applyFont="1" applyBorder="1" applyAlignment="1">
      <alignment horizontal="center" vertical="center" wrapText="1"/>
    </xf>
    <xf numFmtId="1" fontId="3" fillId="0" borderId="1294" xfId="2" applyNumberFormat="1" applyFont="1" applyBorder="1" applyAlignment="1">
      <alignment horizontal="center" vertical="center" wrapText="1"/>
    </xf>
    <xf numFmtId="1" fontId="3" fillId="0" borderId="1265" xfId="2" applyNumberFormat="1" applyFont="1" applyBorder="1" applyAlignment="1">
      <alignment horizontal="center" vertical="center" wrapText="1"/>
    </xf>
    <xf numFmtId="1" fontId="3" fillId="0" borderId="1271" xfId="2" applyNumberFormat="1" applyFont="1" applyBorder="1" applyAlignment="1">
      <alignment horizontal="center" vertical="center" wrapText="1"/>
    </xf>
    <xf numFmtId="1" fontId="3" fillId="0" borderId="1224" xfId="0" applyNumberFormat="1" applyFont="1" applyBorder="1" applyAlignment="1">
      <alignment horizontal="center" vertical="center" wrapText="1"/>
    </xf>
    <xf numFmtId="1" fontId="3" fillId="0" borderId="1236" xfId="0" applyNumberFormat="1" applyFont="1" applyBorder="1" applyAlignment="1">
      <alignment horizontal="center" vertical="center" wrapText="1"/>
    </xf>
    <xf numFmtId="1" fontId="3" fillId="0" borderId="1137" xfId="0" applyNumberFormat="1" applyFont="1" applyBorder="1" applyAlignment="1">
      <alignment horizontal="center" vertical="center" wrapText="1"/>
    </xf>
    <xf numFmtId="1" fontId="3" fillId="0" borderId="1265" xfId="0" applyNumberFormat="1" applyFont="1" applyBorder="1" applyAlignment="1">
      <alignment horizontal="center" vertical="center"/>
    </xf>
    <xf numFmtId="1" fontId="3" fillId="0" borderId="1293" xfId="3" applyNumberFormat="1" applyFont="1" applyBorder="1" applyAlignment="1">
      <alignment horizontal="center" vertical="center" wrapText="1"/>
    </xf>
    <xf numFmtId="1" fontId="3" fillId="0" borderId="1317" xfId="3" applyNumberFormat="1" applyFont="1" applyBorder="1" applyAlignment="1">
      <alignment horizontal="center" vertical="center" wrapText="1"/>
    </xf>
    <xf numFmtId="1" fontId="3" fillId="0" borderId="1292" xfId="3" applyNumberFormat="1" applyFont="1" applyBorder="1" applyAlignment="1">
      <alignment horizontal="center" vertical="center" wrapText="1"/>
    </xf>
    <xf numFmtId="1" fontId="3" fillId="0" borderId="1297" xfId="3" applyNumberFormat="1" applyFont="1" applyBorder="1" applyAlignment="1">
      <alignment horizontal="center" vertical="center" wrapText="1"/>
    </xf>
    <xf numFmtId="1" fontId="3" fillId="0" borderId="1236" xfId="3" applyNumberFormat="1" applyFont="1" applyBorder="1" applyAlignment="1">
      <alignment horizontal="center" vertical="center" wrapText="1"/>
    </xf>
    <xf numFmtId="1" fontId="3" fillId="0" borderId="1137" xfId="3" applyNumberFormat="1" applyFont="1" applyBorder="1" applyAlignment="1">
      <alignment horizontal="center" vertical="center" wrapText="1"/>
    </xf>
    <xf numFmtId="1" fontId="10" fillId="11" borderId="1265" xfId="2" quotePrefix="1" applyNumberFormat="1" applyFont="1" applyFill="1" applyBorder="1" applyAlignment="1">
      <alignment horizontal="left"/>
    </xf>
    <xf numFmtId="1" fontId="10" fillId="11" borderId="1333" xfId="2" quotePrefix="1" applyNumberFormat="1" applyFont="1" applyFill="1" applyBorder="1" applyAlignment="1">
      <alignment horizontal="left"/>
    </xf>
    <xf numFmtId="1" fontId="7" fillId="0" borderId="1151" xfId="2" applyNumberFormat="1" applyFont="1" applyBorder="1" applyAlignment="1">
      <alignment horizontal="center" vertical="center" wrapText="1"/>
    </xf>
    <xf numFmtId="1" fontId="7" fillId="0" borderId="1240" xfId="2" applyNumberFormat="1" applyFont="1" applyBorder="1" applyAlignment="1">
      <alignment horizontal="center" vertical="center" wrapText="1"/>
    </xf>
    <xf numFmtId="1" fontId="3" fillId="0" borderId="1224" xfId="3" applyNumberFormat="1" applyFont="1" applyBorder="1" applyAlignment="1">
      <alignment horizontal="center" vertical="center"/>
    </xf>
    <xf numFmtId="1" fontId="3" fillId="0" borderId="1146" xfId="3" applyNumberFormat="1" applyFont="1" applyBorder="1" applyAlignment="1">
      <alignment horizontal="center" vertical="center"/>
    </xf>
    <xf numFmtId="1" fontId="3" fillId="0" borderId="1142" xfId="3" applyNumberFormat="1" applyFont="1" applyBorder="1" applyAlignment="1">
      <alignment horizontal="center" vertical="center"/>
    </xf>
    <xf numFmtId="1" fontId="3" fillId="0" borderId="1236" xfId="3" applyNumberFormat="1" applyFont="1" applyBorder="1" applyAlignment="1">
      <alignment horizontal="center" vertical="center"/>
    </xf>
    <xf numFmtId="1" fontId="3" fillId="0" borderId="1137" xfId="3" applyNumberFormat="1" applyFont="1" applyBorder="1" applyAlignment="1">
      <alignment horizontal="center" vertical="center"/>
    </xf>
    <xf numFmtId="1" fontId="3" fillId="0" borderId="1317" xfId="3" applyNumberFormat="1" applyFont="1" applyBorder="1" applyAlignment="1">
      <alignment horizontal="center" vertical="center"/>
    </xf>
    <xf numFmtId="1" fontId="3" fillId="0" borderId="1252" xfId="3" applyNumberFormat="1" applyFont="1" applyBorder="1" applyAlignment="1">
      <alignment horizontal="center" vertical="center"/>
    </xf>
    <xf numFmtId="1" fontId="3" fillId="0" borderId="1328" xfId="3" applyNumberFormat="1" applyFont="1" applyBorder="1" applyAlignment="1">
      <alignment horizontal="center" vertical="center"/>
    </xf>
    <xf numFmtId="1" fontId="3" fillId="0" borderId="1142" xfId="3" applyNumberFormat="1" applyFont="1" applyBorder="1" applyAlignment="1">
      <alignment horizontal="center" vertical="center" wrapText="1"/>
    </xf>
    <xf numFmtId="1" fontId="7" fillId="0" borderId="1224" xfId="3" applyNumberFormat="1" applyFont="1" applyBorder="1" applyAlignment="1">
      <alignment horizontal="center" vertical="center"/>
    </xf>
    <xf numFmtId="1" fontId="7" fillId="0" borderId="1142" xfId="3" applyNumberFormat="1" applyFont="1" applyBorder="1" applyAlignment="1">
      <alignment horizontal="center" vertical="center"/>
    </xf>
    <xf numFmtId="1" fontId="7" fillId="0" borderId="1236" xfId="3" applyNumberFormat="1" applyFont="1" applyBorder="1" applyAlignment="1">
      <alignment horizontal="center" vertical="center"/>
    </xf>
    <xf numFmtId="1" fontId="7" fillId="0" borderId="1317" xfId="3" applyNumberFormat="1" applyFont="1" applyBorder="1" applyAlignment="1">
      <alignment horizontal="center" vertical="center"/>
    </xf>
    <xf numFmtId="1" fontId="5" fillId="11" borderId="1137" xfId="2" quotePrefix="1" applyNumberFormat="1" applyFont="1" applyFill="1" applyBorder="1" applyAlignment="1">
      <alignment horizontal="left"/>
    </xf>
    <xf numFmtId="1" fontId="5" fillId="11" borderId="1325" xfId="2" quotePrefix="1" applyNumberFormat="1" applyFont="1" applyFill="1" applyBorder="1" applyAlignment="1">
      <alignment horizontal="left"/>
    </xf>
    <xf numFmtId="1" fontId="3" fillId="0" borderId="1304" xfId="2" applyNumberFormat="1" applyFont="1" applyBorder="1" applyAlignment="1">
      <alignment horizontal="center" vertical="center" wrapText="1"/>
    </xf>
    <xf numFmtId="1" fontId="3" fillId="0" borderId="1292" xfId="3" applyNumberFormat="1" applyFont="1" applyBorder="1" applyAlignment="1">
      <alignment horizontal="center" vertical="center"/>
    </xf>
    <xf numFmtId="1" fontId="3" fillId="0" borderId="1297" xfId="3" applyNumberFormat="1" applyFont="1" applyBorder="1" applyAlignment="1">
      <alignment horizontal="center" vertical="center"/>
    </xf>
    <xf numFmtId="1" fontId="3" fillId="0" borderId="1293" xfId="3" applyNumberFormat="1" applyFont="1" applyBorder="1" applyAlignment="1">
      <alignment horizontal="center" vertical="center"/>
    </xf>
    <xf numFmtId="1" fontId="3" fillId="0" borderId="1326" xfId="3" applyNumberFormat="1" applyFont="1" applyBorder="1" applyAlignment="1">
      <alignment horizontal="center" vertical="center"/>
    </xf>
    <xf numFmtId="1" fontId="3" fillId="0" borderId="1327" xfId="3" applyNumberFormat="1" applyFont="1" applyBorder="1" applyAlignment="1">
      <alignment horizontal="center" vertical="center" wrapText="1"/>
    </xf>
    <xf numFmtId="1" fontId="3" fillId="0" borderId="1326" xfId="3" applyNumberFormat="1" applyFont="1" applyBorder="1" applyAlignment="1">
      <alignment horizontal="center" vertical="center" wrapText="1"/>
    </xf>
    <xf numFmtId="1" fontId="3" fillId="0" borderId="1328" xfId="3" applyNumberFormat="1" applyFont="1" applyBorder="1" applyAlignment="1">
      <alignment horizontal="center" vertical="center" wrapText="1"/>
    </xf>
    <xf numFmtId="1" fontId="1" fillId="0" borderId="1294" xfId="0" applyNumberFormat="1" applyFont="1" applyBorder="1" applyAlignment="1">
      <alignment horizontal="left" vertical="center"/>
    </xf>
    <xf numFmtId="1" fontId="1" fillId="0" borderId="1295" xfId="0" applyNumberFormat="1" applyFont="1" applyBorder="1" applyAlignment="1">
      <alignment horizontal="left" vertical="center"/>
    </xf>
    <xf numFmtId="1" fontId="1" fillId="0" borderId="1296" xfId="0" applyNumberFormat="1" applyFont="1" applyBorder="1" applyAlignment="1">
      <alignment horizontal="left" vertical="center"/>
    </xf>
    <xf numFmtId="1" fontId="3" fillId="0" borderId="1288" xfId="0" applyNumberFormat="1" applyFont="1" applyBorder="1" applyAlignment="1">
      <alignment horizontal="center" vertical="center"/>
    </xf>
    <xf numFmtId="1" fontId="3" fillId="0" borderId="1288" xfId="0" applyNumberFormat="1" applyFont="1" applyBorder="1" applyAlignment="1">
      <alignment horizontal="center" vertical="center" wrapText="1"/>
    </xf>
    <xf numFmtId="1" fontId="3" fillId="0" borderId="1296" xfId="0" applyNumberFormat="1" applyFont="1" applyBorder="1" applyAlignment="1">
      <alignment horizontal="center" vertical="center" wrapText="1"/>
    </xf>
    <xf numFmtId="1" fontId="3" fillId="0" borderId="1288" xfId="0" applyNumberFormat="1" applyFont="1" applyBorder="1" applyAlignment="1">
      <alignment horizontal="left" vertical="center"/>
    </xf>
    <xf numFmtId="1" fontId="3" fillId="8" borderId="1288" xfId="0" applyNumberFormat="1" applyFont="1" applyFill="1" applyBorder="1" applyAlignment="1">
      <alignment horizontal="center" vertical="center" wrapText="1"/>
    </xf>
    <xf numFmtId="1" fontId="3" fillId="0" borderId="1322" xfId="0" applyNumberFormat="1" applyFont="1" applyBorder="1" applyAlignment="1">
      <alignment horizontal="center" vertical="center" wrapText="1"/>
    </xf>
    <xf numFmtId="1" fontId="3" fillId="0" borderId="1315" xfId="0" applyNumberFormat="1" applyFont="1" applyBorder="1" applyAlignment="1">
      <alignment horizontal="center" vertical="center" wrapText="1"/>
    </xf>
    <xf numFmtId="1" fontId="3" fillId="0" borderId="1293" xfId="0" applyNumberFormat="1" applyFont="1" applyBorder="1" applyAlignment="1">
      <alignment horizontal="center" vertical="center" wrapText="1"/>
    </xf>
    <xf numFmtId="1" fontId="3" fillId="0" borderId="1243" xfId="0" applyNumberFormat="1" applyFont="1" applyBorder="1" applyAlignment="1">
      <alignment horizontal="center" vertical="center" wrapText="1"/>
    </xf>
    <xf numFmtId="1" fontId="3" fillId="0" borderId="1296" xfId="0" applyNumberFormat="1" applyFont="1" applyBorder="1" applyAlignment="1">
      <alignment horizontal="center" vertical="center"/>
    </xf>
    <xf numFmtId="1" fontId="3" fillId="0" borderId="1304" xfId="0" applyNumberFormat="1" applyFont="1" applyBorder="1" applyAlignment="1">
      <alignment horizontal="center" vertical="center" wrapText="1"/>
    </xf>
    <xf numFmtId="1" fontId="5" fillId="0" borderId="1265" xfId="0" applyNumberFormat="1" applyFont="1" applyBorder="1" applyAlignment="1">
      <alignment horizontal="left"/>
    </xf>
    <xf numFmtId="1" fontId="3" fillId="0" borderId="1304" xfId="0" applyNumberFormat="1" applyFont="1" applyBorder="1" applyAlignment="1">
      <alignment horizontal="center" vertical="center"/>
    </xf>
    <xf numFmtId="1" fontId="3" fillId="0" borderId="1292" xfId="0" applyNumberFormat="1" applyFont="1" applyBorder="1" applyAlignment="1">
      <alignment horizontal="center" vertical="center" wrapText="1"/>
    </xf>
    <xf numFmtId="1" fontId="3" fillId="0" borderId="1297" xfId="0" applyNumberFormat="1" applyFont="1" applyBorder="1" applyAlignment="1">
      <alignment horizontal="center" vertical="center" wrapText="1"/>
    </xf>
    <xf numFmtId="1" fontId="3" fillId="0" borderId="1316" xfId="0" applyNumberFormat="1" applyFont="1" applyBorder="1" applyAlignment="1">
      <alignment horizontal="center" vertical="center" wrapText="1"/>
    </xf>
    <xf numFmtId="1" fontId="3" fillId="0" borderId="1295" xfId="0" applyNumberFormat="1" applyFont="1" applyBorder="1" applyAlignment="1">
      <alignment horizontal="center" vertical="center"/>
    </xf>
    <xf numFmtId="1" fontId="3" fillId="0" borderId="1313" xfId="0" applyNumberFormat="1" applyFont="1" applyBorder="1" applyAlignment="1">
      <alignment horizontal="center" vertical="center"/>
    </xf>
    <xf numFmtId="1" fontId="3" fillId="0" borderId="1314" xfId="0" applyNumberFormat="1" applyFont="1" applyBorder="1" applyAlignment="1">
      <alignment horizontal="center" vertical="center" wrapText="1"/>
    </xf>
    <xf numFmtId="1" fontId="3" fillId="0" borderId="1295" xfId="0" applyNumberFormat="1" applyFont="1" applyBorder="1" applyAlignment="1">
      <alignment horizontal="center" vertical="center" wrapText="1"/>
    </xf>
    <xf numFmtId="1" fontId="3" fillId="0" borderId="1292" xfId="0" applyNumberFormat="1" applyFont="1" applyBorder="1" applyAlignment="1">
      <alignment horizontal="center" vertical="center"/>
    </xf>
    <xf numFmtId="1" fontId="3" fillId="0" borderId="1293" xfId="0" applyNumberFormat="1" applyFont="1" applyBorder="1" applyAlignment="1">
      <alignment horizontal="center" vertical="center"/>
    </xf>
    <xf numFmtId="1" fontId="3" fillId="0" borderId="1236" xfId="0" applyNumberFormat="1" applyFont="1" applyBorder="1" applyAlignment="1">
      <alignment horizontal="center" vertical="center"/>
    </xf>
    <xf numFmtId="1" fontId="3" fillId="0" borderId="1299" xfId="0" applyNumberFormat="1" applyFont="1" applyBorder="1" applyAlignment="1">
      <alignment horizontal="center" vertical="center"/>
    </xf>
    <xf numFmtId="1" fontId="3" fillId="0" borderId="1298" xfId="0" applyNumberFormat="1" applyFont="1" applyBorder="1" applyAlignment="1">
      <alignment horizontal="center" vertical="center" wrapText="1"/>
    </xf>
    <xf numFmtId="1" fontId="3" fillId="0" borderId="1250" xfId="0" applyNumberFormat="1" applyFont="1" applyBorder="1" applyAlignment="1">
      <alignment horizontal="center" vertical="center"/>
    </xf>
    <xf numFmtId="1" fontId="3" fillId="0" borderId="1299" xfId="0" applyNumberFormat="1" applyFont="1" applyBorder="1" applyAlignment="1">
      <alignment horizontal="center" vertical="center" wrapText="1"/>
    </xf>
    <xf numFmtId="1" fontId="3" fillId="0" borderId="1263" xfId="0" applyNumberFormat="1" applyFont="1" applyBorder="1" applyAlignment="1">
      <alignment horizontal="center" vertical="center" wrapText="1"/>
    </xf>
    <xf numFmtId="1" fontId="3" fillId="0" borderId="1268" xfId="0" applyNumberFormat="1" applyFont="1" applyBorder="1" applyAlignment="1">
      <alignment horizontal="center" vertical="center" wrapText="1"/>
    </xf>
    <xf numFmtId="1" fontId="3" fillId="0" borderId="1255" xfId="0" applyNumberFormat="1" applyFont="1" applyBorder="1" applyAlignment="1">
      <alignment horizontal="center" vertical="center" wrapText="1"/>
    </xf>
    <xf numFmtId="1" fontId="3" fillId="0" borderId="1260" xfId="0" applyNumberFormat="1" applyFont="1" applyBorder="1" applyAlignment="1">
      <alignment horizontal="center" vertical="center" wrapText="1"/>
    </xf>
    <xf numFmtId="1" fontId="3" fillId="0" borderId="1260" xfId="0" applyNumberFormat="1" applyFont="1" applyBorder="1" applyAlignment="1">
      <alignment horizontal="center" vertical="center"/>
    </xf>
    <xf numFmtId="0" fontId="3" fillId="0" borderId="1231" xfId="0" applyFont="1" applyBorder="1" applyAlignment="1">
      <alignment horizontal="center"/>
    </xf>
    <xf numFmtId="0" fontId="3" fillId="0" borderId="1239" xfId="0" applyFont="1" applyBorder="1" applyAlignment="1">
      <alignment horizontal="center"/>
    </xf>
    <xf numFmtId="0" fontId="3" fillId="0" borderId="1231" xfId="0" applyFont="1" applyBorder="1" applyAlignment="1">
      <alignment horizontal="center" wrapText="1"/>
    </xf>
    <xf numFmtId="0" fontId="3" fillId="0" borderId="1239" xfId="0" applyFont="1" applyBorder="1" applyAlignment="1">
      <alignment horizontal="center" wrapText="1"/>
    </xf>
    <xf numFmtId="0" fontId="3" fillId="0" borderId="1233" xfId="0" applyFont="1" applyBorder="1" applyAlignment="1">
      <alignment horizontal="center" wrapText="1"/>
    </xf>
    <xf numFmtId="0" fontId="3" fillId="0" borderId="254" xfId="0" applyFont="1" applyBorder="1" applyAlignment="1">
      <alignment horizontal="center" vertical="center" wrapText="1"/>
    </xf>
    <xf numFmtId="0" fontId="3" fillId="0" borderId="1256" xfId="0" applyFont="1" applyBorder="1" applyAlignment="1">
      <alignment horizontal="center" vertical="center" wrapText="1"/>
    </xf>
    <xf numFmtId="1" fontId="3" fillId="0" borderId="1261" xfId="0" applyNumberFormat="1" applyFont="1" applyBorder="1" applyAlignment="1">
      <alignment horizontal="center" vertical="center" wrapText="1"/>
    </xf>
    <xf numFmtId="1" fontId="3" fillId="0" borderId="1262" xfId="0" applyNumberFormat="1" applyFont="1" applyBorder="1" applyAlignment="1">
      <alignment horizontal="center" vertical="center" wrapText="1"/>
    </xf>
    <xf numFmtId="1" fontId="3" fillId="0" borderId="1264" xfId="0" applyNumberFormat="1" applyFont="1" applyBorder="1" applyAlignment="1">
      <alignment horizontal="center" vertical="center"/>
    </xf>
    <xf numFmtId="1" fontId="3" fillId="0" borderId="1267" xfId="0" applyNumberFormat="1" applyFont="1" applyBorder="1" applyAlignment="1">
      <alignment horizontal="center" vertical="center" wrapText="1"/>
    </xf>
    <xf numFmtId="0" fontId="3" fillId="0" borderId="1224" xfId="0" applyFont="1" applyBorder="1" applyAlignment="1">
      <alignment horizontal="center" vertical="center" wrapText="1"/>
    </xf>
    <xf numFmtId="0" fontId="3" fillId="0" borderId="1236" xfId="0" applyFont="1" applyBorder="1" applyAlignment="1">
      <alignment horizontal="center" vertical="center" wrapText="1"/>
    </xf>
    <xf numFmtId="0" fontId="3" fillId="0" borderId="1229" xfId="0" applyFont="1" applyBorder="1" applyAlignment="1">
      <alignment horizontal="center" vertical="center" wrapText="1"/>
    </xf>
    <xf numFmtId="0" fontId="3" fillId="0" borderId="1250" xfId="0" applyFont="1" applyBorder="1" applyAlignment="1">
      <alignment horizontal="center" vertical="center" wrapText="1"/>
    </xf>
    <xf numFmtId="0" fontId="3" fillId="0" borderId="1142" xfId="0" applyFont="1" applyBorder="1" applyAlignment="1">
      <alignment horizontal="center" vertical="center" wrapText="1"/>
    </xf>
    <xf numFmtId="0" fontId="3" fillId="0" borderId="1243" xfId="0" applyFont="1" applyBorder="1" applyAlignment="1">
      <alignment horizontal="center" vertical="center" wrapText="1"/>
    </xf>
    <xf numFmtId="0" fontId="3" fillId="0" borderId="1232" xfId="0" applyFont="1" applyBorder="1" applyAlignment="1">
      <alignment horizontal="center" wrapText="1"/>
    </xf>
    <xf numFmtId="0" fontId="3" fillId="0" borderId="1146" xfId="0" applyFont="1" applyBorder="1" applyAlignment="1">
      <alignment horizontal="center" vertical="center" wrapText="1"/>
    </xf>
    <xf numFmtId="0" fontId="3" fillId="0" borderId="1137" xfId="0" applyFont="1" applyBorder="1" applyAlignment="1">
      <alignment horizontal="center" vertical="center" wrapText="1"/>
    </xf>
    <xf numFmtId="1" fontId="3" fillId="0" borderId="1231" xfId="0" applyNumberFormat="1" applyFont="1" applyBorder="1" applyAlignment="1">
      <alignment horizontal="center" vertical="center" wrapText="1"/>
    </xf>
    <xf numFmtId="1" fontId="3" fillId="0" borderId="1239" xfId="0" applyNumberFormat="1" applyFont="1" applyBorder="1" applyAlignment="1">
      <alignment horizontal="center" vertical="center" wrapText="1"/>
    </xf>
    <xf numFmtId="1" fontId="3" fillId="0" borderId="1231" xfId="0" applyNumberFormat="1" applyFont="1" applyBorder="1" applyAlignment="1">
      <alignment horizontal="center" vertical="center"/>
    </xf>
    <xf numFmtId="1" fontId="3" fillId="0" borderId="1233" xfId="0" applyNumberFormat="1" applyFont="1" applyBorder="1" applyAlignment="1">
      <alignment horizontal="center" vertical="center"/>
    </xf>
    <xf numFmtId="1" fontId="3" fillId="0" borderId="1237" xfId="0" applyNumberFormat="1" applyFont="1" applyBorder="1" applyAlignment="1">
      <alignment horizontal="center" vertical="center" wrapText="1"/>
    </xf>
    <xf numFmtId="1" fontId="3" fillId="0" borderId="1238" xfId="0" applyNumberFormat="1" applyFont="1" applyBorder="1" applyAlignment="1">
      <alignment horizontal="center" vertical="center" wrapText="1"/>
    </xf>
    <xf numFmtId="1" fontId="3" fillId="0" borderId="1516" xfId="0" applyNumberFormat="1" applyFont="1" applyBorder="1" applyAlignment="1">
      <alignment horizontal="center" vertical="center"/>
    </xf>
    <xf numFmtId="1" fontId="3" fillId="0" borderId="1516" xfId="0" applyNumberFormat="1" applyFont="1" applyBorder="1" applyAlignment="1">
      <alignment horizontal="center" vertical="center" wrapText="1"/>
    </xf>
    <xf numFmtId="1" fontId="3" fillId="0" borderId="1522" xfId="0" applyNumberFormat="1" applyFont="1" applyBorder="1" applyAlignment="1">
      <alignment horizontal="center" vertical="center" wrapText="1"/>
    </xf>
    <xf numFmtId="1" fontId="3" fillId="0" borderId="1513" xfId="0" applyNumberFormat="1" applyFont="1" applyBorder="1" applyAlignment="1">
      <alignment horizontal="center" vertical="center" wrapText="1"/>
    </xf>
    <xf numFmtId="1" fontId="3" fillId="0" borderId="1513" xfId="0" applyNumberFormat="1" applyFont="1" applyBorder="1" applyAlignment="1">
      <alignment horizontal="center" vertical="center"/>
    </xf>
    <xf numFmtId="1" fontId="3" fillId="0" borderId="1521" xfId="0" applyNumberFormat="1" applyFont="1" applyBorder="1" applyAlignment="1">
      <alignment horizontal="center" vertical="center" wrapText="1"/>
    </xf>
    <xf numFmtId="1" fontId="3" fillId="0" borderId="1524" xfId="0" applyNumberFormat="1" applyFont="1" applyBorder="1" applyAlignment="1">
      <alignment horizontal="center" vertical="center" wrapText="1"/>
    </xf>
    <xf numFmtId="1" fontId="3" fillId="0" borderId="978" xfId="0" applyNumberFormat="1" applyFont="1" applyBorder="1" applyAlignment="1">
      <alignment horizontal="center" vertical="center"/>
    </xf>
    <xf numFmtId="1" fontId="3" fillId="0" borderId="863" xfId="0" applyNumberFormat="1" applyFont="1" applyBorder="1" applyAlignment="1">
      <alignment horizontal="center" vertical="center"/>
    </xf>
    <xf numFmtId="0" fontId="3" fillId="0" borderId="1529" xfId="0" applyFont="1" applyBorder="1" applyAlignment="1">
      <alignment horizontal="center" vertical="center"/>
    </xf>
    <xf numFmtId="1" fontId="3" fillId="11" borderId="1513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1521" xfId="0" applyNumberFormat="1" applyFont="1" applyFill="1" applyBorder="1" applyAlignment="1">
      <alignment horizontal="center" vertical="center"/>
    </xf>
    <xf numFmtId="1" fontId="3" fillId="11" borderId="1522" xfId="0" applyNumberFormat="1" applyFont="1" applyFill="1" applyBorder="1" applyAlignment="1">
      <alignment horizontal="center" vertical="center"/>
    </xf>
    <xf numFmtId="1" fontId="3" fillId="11" borderId="1524" xfId="0" applyNumberFormat="1" applyFont="1" applyFill="1" applyBorder="1" applyAlignment="1">
      <alignment horizontal="center" vertical="center"/>
    </xf>
    <xf numFmtId="0" fontId="3" fillId="0" borderId="1521" xfId="0" applyFont="1" applyBorder="1" applyAlignment="1">
      <alignment horizontal="center" vertical="center"/>
    </xf>
    <xf numFmtId="0" fontId="3" fillId="0" borderId="1522" xfId="0" applyFont="1" applyBorder="1" applyAlignment="1">
      <alignment horizontal="center" vertical="center"/>
    </xf>
    <xf numFmtId="0" fontId="3" fillId="0" borderId="1524" xfId="0" applyFont="1" applyBorder="1" applyAlignment="1">
      <alignment horizontal="center" vertical="center"/>
    </xf>
    <xf numFmtId="0" fontId="3" fillId="0" borderId="1523" xfId="0" applyFont="1" applyBorder="1" applyAlignment="1">
      <alignment horizontal="center" vertical="center"/>
    </xf>
    <xf numFmtId="1" fontId="3" fillId="11" borderId="1521" xfId="0" applyNumberFormat="1" applyFont="1" applyFill="1" applyBorder="1" applyAlignment="1">
      <alignment horizontal="center" vertical="center" wrapText="1"/>
    </xf>
    <xf numFmtId="1" fontId="3" fillId="11" borderId="1522" xfId="0" applyNumberFormat="1" applyFont="1" applyFill="1" applyBorder="1" applyAlignment="1">
      <alignment horizontal="center" vertical="center" wrapText="1"/>
    </xf>
    <xf numFmtId="1" fontId="3" fillId="11" borderId="1524" xfId="0" applyNumberFormat="1" applyFont="1" applyFill="1" applyBorder="1" applyAlignment="1">
      <alignment horizontal="center" vertical="center" wrapText="1"/>
    </xf>
    <xf numFmtId="1" fontId="3" fillId="11" borderId="1530" xfId="0" applyNumberFormat="1" applyFont="1" applyFill="1" applyBorder="1" applyAlignment="1">
      <alignment horizontal="center" vertical="center"/>
    </xf>
    <xf numFmtId="1" fontId="3" fillId="0" borderId="1513" xfId="0" applyNumberFormat="1" applyFont="1" applyBorder="1" applyAlignment="1">
      <alignment horizontal="left" vertical="center" wrapText="1"/>
    </xf>
    <xf numFmtId="0" fontId="3" fillId="0" borderId="1513" xfId="0" applyFont="1" applyBorder="1" applyAlignment="1">
      <alignment horizontal="center" vertical="center"/>
    </xf>
    <xf numFmtId="0" fontId="3" fillId="0" borderId="1528" xfId="0" applyFont="1" applyBorder="1" applyAlignment="1">
      <alignment horizontal="center" vertical="center" wrapText="1"/>
    </xf>
    <xf numFmtId="1" fontId="3" fillId="0" borderId="1523" xfId="0" applyNumberFormat="1" applyFont="1" applyBorder="1" applyAlignment="1">
      <alignment horizontal="center" vertical="center" wrapText="1"/>
    </xf>
    <xf numFmtId="1" fontId="3" fillId="0" borderId="1520" xfId="0" applyNumberFormat="1" applyFont="1" applyBorder="1" applyAlignment="1">
      <alignment horizontal="center" vertical="center" wrapText="1"/>
    </xf>
    <xf numFmtId="1" fontId="3" fillId="0" borderId="1464" xfId="0" applyNumberFormat="1" applyFont="1" applyBorder="1" applyAlignment="1">
      <alignment horizontal="center" vertical="center" wrapText="1"/>
    </xf>
    <xf numFmtId="1" fontId="3" fillId="0" borderId="1535" xfId="0" applyNumberFormat="1" applyFont="1" applyBorder="1" applyAlignment="1">
      <alignment horizontal="center" vertical="center" wrapText="1"/>
    </xf>
    <xf numFmtId="1" fontId="3" fillId="0" borderId="1526" xfId="0" applyNumberFormat="1" applyFont="1" applyBorder="1" applyAlignment="1">
      <alignment horizontal="center" vertical="center" wrapText="1"/>
    </xf>
    <xf numFmtId="1" fontId="3" fillId="11" borderId="1530" xfId="0" applyNumberFormat="1" applyFont="1" applyFill="1" applyBorder="1" applyAlignment="1">
      <alignment horizontal="center" vertical="center" wrapText="1"/>
    </xf>
    <xf numFmtId="0" fontId="3" fillId="0" borderId="1524" xfId="0" applyFont="1" applyBorder="1" applyAlignment="1">
      <alignment horizontal="center" vertical="center" wrapText="1"/>
    </xf>
    <xf numFmtId="1" fontId="3" fillId="11" borderId="1531" xfId="0" applyNumberFormat="1" applyFont="1" applyFill="1" applyBorder="1" applyAlignment="1">
      <alignment horizontal="center" vertical="center" wrapText="1"/>
    </xf>
    <xf numFmtId="1" fontId="3" fillId="0" borderId="1491" xfId="0" applyNumberFormat="1" applyFont="1" applyBorder="1" applyAlignment="1">
      <alignment horizontal="left" vertical="center" wrapText="1"/>
    </xf>
    <xf numFmtId="0" fontId="3" fillId="0" borderId="1516" xfId="0" applyFont="1" applyBorder="1" applyAlignment="1">
      <alignment horizontal="center" vertical="center"/>
    </xf>
    <xf numFmtId="1" fontId="3" fillId="0" borderId="1519" xfId="0" applyNumberFormat="1" applyFont="1" applyBorder="1" applyAlignment="1">
      <alignment horizontal="center" vertical="center" wrapText="1"/>
    </xf>
    <xf numFmtId="1" fontId="3" fillId="0" borderId="1028" xfId="0" applyNumberFormat="1" applyFont="1" applyBorder="1" applyAlignment="1">
      <alignment horizontal="center" vertical="center"/>
    </xf>
    <xf numFmtId="1" fontId="3" fillId="0" borderId="1287" xfId="0" applyNumberFormat="1" applyFont="1" applyBorder="1" applyAlignment="1">
      <alignment horizontal="center" vertical="center"/>
    </xf>
    <xf numFmtId="1" fontId="3" fillId="0" borderId="1463" xfId="0" applyNumberFormat="1" applyFont="1" applyBorder="1" applyAlignment="1">
      <alignment horizontal="center" vertical="center"/>
    </xf>
    <xf numFmtId="1" fontId="3" fillId="0" borderId="1491" xfId="0" applyNumberFormat="1" applyFont="1" applyBorder="1" applyAlignment="1">
      <alignment horizontal="center" vertical="center"/>
    </xf>
    <xf numFmtId="1" fontId="3" fillId="0" borderId="1492" xfId="0" applyNumberFormat="1" applyFont="1" applyBorder="1" applyAlignment="1">
      <alignment horizontal="center" vertical="center"/>
    </xf>
    <xf numFmtId="1" fontId="3" fillId="0" borderId="1493" xfId="0" applyNumberFormat="1" applyFont="1" applyBorder="1" applyAlignment="1">
      <alignment horizontal="center" vertical="center"/>
    </xf>
    <xf numFmtId="1" fontId="3" fillId="0" borderId="1494" xfId="0" applyNumberFormat="1" applyFont="1" applyBorder="1" applyAlignment="1">
      <alignment horizontal="center" vertical="center"/>
    </xf>
    <xf numFmtId="1" fontId="3" fillId="0" borderId="1495" xfId="0" applyNumberFormat="1" applyFont="1" applyBorder="1" applyAlignment="1">
      <alignment horizontal="center" vertical="center" wrapText="1"/>
    </xf>
    <xf numFmtId="1" fontId="3" fillId="0" borderId="1445" xfId="0" applyNumberFormat="1" applyFont="1" applyBorder="1" applyAlignment="1">
      <alignment horizontal="center" vertical="center"/>
    </xf>
    <xf numFmtId="1" fontId="3" fillId="0" borderId="1379" xfId="0" applyNumberFormat="1" applyFont="1" applyBorder="1" applyAlignment="1">
      <alignment horizontal="center" vertical="center"/>
    </xf>
    <xf numFmtId="1" fontId="3" fillId="0" borderId="1488" xfId="0" applyNumberFormat="1" applyFont="1" applyBorder="1" applyAlignment="1">
      <alignment horizontal="center" vertical="center" wrapText="1"/>
    </xf>
    <xf numFmtId="1" fontId="3" fillId="0" borderId="1392" xfId="0" applyNumberFormat="1" applyFont="1" applyBorder="1" applyAlignment="1">
      <alignment horizontal="center" vertical="center" wrapText="1"/>
    </xf>
    <xf numFmtId="1" fontId="3" fillId="0" borderId="1487" xfId="0" applyNumberFormat="1" applyFont="1" applyBorder="1" applyAlignment="1">
      <alignment horizontal="center" vertical="center" wrapText="1"/>
    </xf>
    <xf numFmtId="1" fontId="3" fillId="0" borderId="1463" xfId="0" applyNumberFormat="1" applyFont="1" applyBorder="1" applyAlignment="1">
      <alignment horizontal="center" vertical="center" wrapText="1"/>
    </xf>
    <xf numFmtId="1" fontId="3" fillId="0" borderId="1445" xfId="0" applyNumberFormat="1" applyFont="1" applyBorder="1" applyAlignment="1">
      <alignment horizontal="center" vertical="center" wrapText="1"/>
    </xf>
    <xf numFmtId="1" fontId="3" fillId="0" borderId="1377" xfId="0" applyNumberFormat="1" applyFont="1" applyBorder="1" applyAlignment="1">
      <alignment horizontal="center" vertical="center"/>
    </xf>
    <xf numFmtId="1" fontId="3" fillId="0" borderId="1460" xfId="0" applyNumberFormat="1" applyFont="1" applyBorder="1" applyAlignment="1">
      <alignment horizontal="center" vertical="center"/>
    </xf>
    <xf numFmtId="1" fontId="3" fillId="0" borderId="1093" xfId="2" applyNumberFormat="1" applyFont="1" applyBorder="1" applyAlignment="1">
      <alignment horizontal="center" vertical="center" wrapText="1"/>
    </xf>
    <xf numFmtId="1" fontId="3" fillId="0" borderId="1236" xfId="2" applyNumberFormat="1" applyFont="1" applyBorder="1" applyAlignment="1">
      <alignment horizontal="center" vertical="center" wrapText="1"/>
    </xf>
    <xf numFmtId="1" fontId="3" fillId="0" borderId="1092" xfId="2" applyNumberFormat="1" applyFont="1" applyBorder="1" applyAlignment="1">
      <alignment horizontal="center" vertical="center" wrapText="1"/>
    </xf>
    <xf numFmtId="1" fontId="3" fillId="0" borderId="1445" xfId="2" applyNumberFormat="1" applyFont="1" applyBorder="1" applyAlignment="1">
      <alignment horizontal="center" vertical="center" wrapText="1"/>
    </xf>
    <xf numFmtId="1" fontId="3" fillId="0" borderId="1481" xfId="2" applyNumberFormat="1" applyFont="1" applyBorder="1" applyAlignment="1">
      <alignment horizontal="center" vertical="center" wrapText="1"/>
    </xf>
    <xf numFmtId="1" fontId="3" fillId="0" borderId="1480" xfId="2" applyNumberFormat="1" applyFont="1" applyBorder="1" applyAlignment="1">
      <alignment horizontal="center" vertical="center" wrapText="1"/>
    </xf>
    <xf numFmtId="1" fontId="3" fillId="0" borderId="1470" xfId="0" applyNumberFormat="1" applyFont="1" applyBorder="1" applyAlignment="1">
      <alignment horizontal="center" vertical="center"/>
    </xf>
    <xf numFmtId="1" fontId="3" fillId="0" borderId="1471" xfId="0" applyNumberFormat="1" applyFont="1" applyBorder="1" applyAlignment="1">
      <alignment horizontal="center" vertical="center" wrapText="1"/>
    </xf>
    <xf numFmtId="1" fontId="3" fillId="0" borderId="1486" xfId="0" applyNumberFormat="1" applyFont="1" applyBorder="1" applyAlignment="1">
      <alignment horizontal="center" vertical="center" wrapText="1"/>
    </xf>
    <xf numFmtId="1" fontId="3" fillId="0" borderId="1287" xfId="0" applyNumberFormat="1" applyFont="1" applyBorder="1" applyAlignment="1">
      <alignment horizontal="center" vertical="center" wrapText="1"/>
    </xf>
    <xf numFmtId="1" fontId="3" fillId="0" borderId="1473" xfId="3" applyNumberFormat="1" applyFont="1" applyBorder="1" applyAlignment="1">
      <alignment horizontal="center" vertical="center" wrapText="1"/>
    </xf>
    <xf numFmtId="1" fontId="3" fillId="0" borderId="1463" xfId="3" applyNumberFormat="1" applyFont="1" applyBorder="1" applyAlignment="1">
      <alignment horizontal="center" vertical="center" wrapText="1"/>
    </xf>
    <xf numFmtId="1" fontId="3" fillId="0" borderId="1471" xfId="3" applyNumberFormat="1" applyFont="1" applyBorder="1" applyAlignment="1">
      <alignment horizontal="center" vertical="center" wrapText="1"/>
    </xf>
    <xf numFmtId="1" fontId="3" fillId="0" borderId="1472" xfId="3" applyNumberFormat="1" applyFont="1" applyBorder="1" applyAlignment="1">
      <alignment horizontal="center" vertical="center" wrapText="1"/>
    </xf>
    <xf numFmtId="1" fontId="3" fillId="0" borderId="1287" xfId="3" applyNumberFormat="1" applyFont="1" applyBorder="1" applyAlignment="1">
      <alignment horizontal="center" vertical="center" wrapText="1"/>
    </xf>
    <xf numFmtId="1" fontId="10" fillId="11" borderId="1481" xfId="2" quotePrefix="1" applyNumberFormat="1" applyFont="1" applyFill="1" applyBorder="1" applyAlignment="1">
      <alignment horizontal="left"/>
    </xf>
    <xf numFmtId="1" fontId="10" fillId="11" borderId="1482" xfId="2" quotePrefix="1" applyNumberFormat="1" applyFont="1" applyFill="1" applyBorder="1" applyAlignment="1">
      <alignment horizontal="left"/>
    </xf>
    <xf numFmtId="1" fontId="7" fillId="0" borderId="1470" xfId="2" applyNumberFormat="1" applyFont="1" applyBorder="1" applyAlignment="1">
      <alignment horizontal="center" vertical="center" wrapText="1"/>
    </xf>
    <xf numFmtId="1" fontId="3" fillId="0" borderId="1471" xfId="3" applyNumberFormat="1" applyFont="1" applyBorder="1" applyAlignment="1">
      <alignment horizontal="center" vertical="center"/>
    </xf>
    <xf numFmtId="1" fontId="3" fillId="0" borderId="1472" xfId="3" applyNumberFormat="1" applyFont="1" applyBorder="1" applyAlignment="1">
      <alignment horizontal="center" vertical="center"/>
    </xf>
    <xf numFmtId="1" fontId="3" fillId="0" borderId="1473" xfId="3" applyNumberFormat="1" applyFont="1" applyBorder="1" applyAlignment="1">
      <alignment horizontal="center" vertical="center"/>
    </xf>
    <xf numFmtId="1" fontId="3" fillId="0" borderId="1287" xfId="3" applyNumberFormat="1" applyFont="1" applyBorder="1" applyAlignment="1">
      <alignment horizontal="center" vertical="center"/>
    </xf>
    <xf numFmtId="1" fontId="3" fillId="0" borderId="1463" xfId="3" applyNumberFormat="1" applyFont="1" applyBorder="1" applyAlignment="1">
      <alignment horizontal="center" vertical="center"/>
    </xf>
    <xf numFmtId="1" fontId="3" fillId="0" borderId="1474" xfId="3" applyNumberFormat="1" applyFont="1" applyBorder="1" applyAlignment="1">
      <alignment horizontal="center" vertical="center"/>
    </xf>
    <xf numFmtId="1" fontId="3" fillId="0" borderId="1476" xfId="3" applyNumberFormat="1" applyFont="1" applyBorder="1" applyAlignment="1">
      <alignment horizontal="center" vertical="center"/>
    </xf>
    <xf numFmtId="1" fontId="7" fillId="0" borderId="1471" xfId="3" applyNumberFormat="1" applyFont="1" applyBorder="1" applyAlignment="1">
      <alignment horizontal="center" vertical="center"/>
    </xf>
    <xf numFmtId="1" fontId="7" fillId="0" borderId="1473" xfId="3" applyNumberFormat="1" applyFont="1" applyBorder="1" applyAlignment="1">
      <alignment horizontal="center" vertical="center"/>
    </xf>
    <xf numFmtId="1" fontId="7" fillId="0" borderId="1463" xfId="3" applyNumberFormat="1" applyFont="1" applyBorder="1" applyAlignment="1">
      <alignment horizontal="center" vertical="center"/>
    </xf>
    <xf numFmtId="1" fontId="5" fillId="11" borderId="1287" xfId="2" quotePrefix="1" applyNumberFormat="1" applyFont="1" applyFill="1" applyBorder="1" applyAlignment="1">
      <alignment horizontal="left"/>
    </xf>
    <xf numFmtId="1" fontId="5" fillId="11" borderId="1468" xfId="2" quotePrefix="1" applyNumberFormat="1" applyFont="1" applyFill="1" applyBorder="1" applyAlignment="1">
      <alignment horizontal="left"/>
    </xf>
    <xf numFmtId="1" fontId="3" fillId="0" borderId="1470" xfId="2" applyNumberFormat="1" applyFont="1" applyBorder="1" applyAlignment="1">
      <alignment horizontal="center" vertical="center" wrapText="1"/>
    </xf>
    <xf numFmtId="1" fontId="3" fillId="0" borderId="1475" xfId="3" applyNumberFormat="1" applyFont="1" applyBorder="1" applyAlignment="1">
      <alignment horizontal="center" vertical="center" wrapText="1"/>
    </xf>
    <xf numFmtId="1" fontId="3" fillId="0" borderId="1474" xfId="3" applyNumberFormat="1" applyFont="1" applyBorder="1" applyAlignment="1">
      <alignment horizontal="center" vertical="center" wrapText="1"/>
    </xf>
    <xf numFmtId="1" fontId="3" fillId="0" borderId="1476" xfId="3" applyNumberFormat="1" applyFont="1" applyBorder="1" applyAlignment="1">
      <alignment horizontal="center" vertical="center" wrapText="1"/>
    </xf>
    <xf numFmtId="1" fontId="1" fillId="0" borderId="1445" xfId="0" applyNumberFormat="1" applyFont="1" applyBorder="1" applyAlignment="1">
      <alignment horizontal="left" vertical="center"/>
    </xf>
    <xf numFmtId="1" fontId="1" fillId="0" borderId="1377" xfId="0" applyNumberFormat="1" applyFont="1" applyBorder="1" applyAlignment="1">
      <alignment horizontal="left" vertical="center"/>
    </xf>
    <xf numFmtId="1" fontId="1" fillId="0" borderId="1379" xfId="0" applyNumberFormat="1" applyFont="1" applyBorder="1" applyAlignment="1">
      <alignment horizontal="left" vertical="center"/>
    </xf>
    <xf numFmtId="1" fontId="3" fillId="0" borderId="1432" xfId="0" applyNumberFormat="1" applyFont="1" applyBorder="1" applyAlignment="1">
      <alignment horizontal="center" vertical="center"/>
    </xf>
    <xf numFmtId="1" fontId="3" fillId="0" borderId="1432" xfId="0" applyNumberFormat="1" applyFont="1" applyBorder="1" applyAlignment="1">
      <alignment horizontal="center" vertical="center" wrapText="1"/>
    </xf>
    <xf numFmtId="1" fontId="3" fillId="0" borderId="1432" xfId="0" applyNumberFormat="1" applyFont="1" applyBorder="1" applyAlignment="1">
      <alignment horizontal="left" vertical="center"/>
    </xf>
    <xf numFmtId="1" fontId="3" fillId="8" borderId="1432" xfId="0" applyNumberFormat="1" applyFont="1" applyFill="1" applyBorder="1" applyAlignment="1">
      <alignment horizontal="center" vertical="center" wrapText="1"/>
    </xf>
    <xf numFmtId="1" fontId="3" fillId="0" borderId="1435" xfId="0" applyNumberFormat="1" applyFont="1" applyBorder="1" applyAlignment="1">
      <alignment horizontal="center" vertical="center" wrapText="1"/>
    </xf>
    <xf numFmtId="1" fontId="3" fillId="0" borderId="1444" xfId="0" applyNumberFormat="1" applyFont="1" applyBorder="1" applyAlignment="1">
      <alignment horizontal="center" vertical="center" wrapText="1"/>
    </xf>
    <xf numFmtId="1" fontId="3" fillId="0" borderId="1451" xfId="0" applyNumberFormat="1" applyFont="1" applyBorder="1" applyAlignment="1">
      <alignment horizontal="center" vertical="center" wrapText="1"/>
    </xf>
    <xf numFmtId="1" fontId="5" fillId="0" borderId="1377" xfId="0" applyNumberFormat="1" applyFont="1" applyBorder="1" applyAlignment="1">
      <alignment horizontal="left"/>
    </xf>
    <xf numFmtId="1" fontId="3" fillId="0" borderId="1451" xfId="0" applyNumberFormat="1" applyFont="1" applyBorder="1" applyAlignment="1">
      <alignment horizontal="center" vertical="center"/>
    </xf>
    <xf numFmtId="1" fontId="3" fillId="0" borderId="1443" xfId="0" applyNumberFormat="1" applyFont="1" applyBorder="1" applyAlignment="1">
      <alignment horizontal="center" vertical="center" wrapText="1"/>
    </xf>
    <xf numFmtId="1" fontId="3" fillId="0" borderId="1446" xfId="0" applyNumberFormat="1" applyFont="1" applyBorder="1" applyAlignment="1">
      <alignment horizontal="center" vertical="center" wrapText="1"/>
    </xf>
    <xf numFmtId="1" fontId="3" fillId="0" borderId="1462" xfId="0" applyNumberFormat="1" applyFont="1" applyBorder="1" applyAlignment="1">
      <alignment horizontal="center" vertical="center" wrapText="1"/>
    </xf>
    <xf numFmtId="1" fontId="3" fillId="0" borderId="1461" xfId="0" applyNumberFormat="1" applyFont="1" applyBorder="1" applyAlignment="1">
      <alignment horizontal="center" vertical="center" wrapText="1"/>
    </xf>
    <xf numFmtId="1" fontId="3" fillId="0" borderId="1443" xfId="0" applyNumberFormat="1" applyFont="1" applyBorder="1" applyAlignment="1">
      <alignment horizontal="center" vertical="center"/>
    </xf>
    <xf numFmtId="1" fontId="3" fillId="0" borderId="1444" xfId="0" applyNumberFormat="1" applyFont="1" applyBorder="1" applyAlignment="1">
      <alignment horizontal="center" vertical="center"/>
    </xf>
    <xf numFmtId="1" fontId="3" fillId="0" borderId="1448" xfId="0" applyNumberFormat="1" applyFont="1" applyBorder="1" applyAlignment="1">
      <alignment horizontal="center" vertical="center"/>
    </xf>
    <xf numFmtId="1" fontId="3" fillId="0" borderId="1447" xfId="0" applyNumberFormat="1" applyFont="1" applyBorder="1" applyAlignment="1">
      <alignment horizontal="center" vertical="center" wrapText="1"/>
    </xf>
    <xf numFmtId="1" fontId="3" fillId="0" borderId="1400" xfId="0" applyNumberFormat="1" applyFont="1" applyBorder="1" applyAlignment="1">
      <alignment horizontal="center" vertical="center"/>
    </xf>
    <xf numFmtId="1" fontId="3" fillId="0" borderId="1448" xfId="0" applyNumberFormat="1" applyFont="1" applyBorder="1" applyAlignment="1">
      <alignment horizontal="center" vertical="center" wrapText="1"/>
    </xf>
    <xf numFmtId="1" fontId="3" fillId="0" borderId="1415" xfId="0" applyNumberFormat="1" applyFont="1" applyBorder="1" applyAlignment="1">
      <alignment horizontal="center" vertical="center" wrapText="1"/>
    </xf>
    <xf numFmtId="1" fontId="3" fillId="0" borderId="1420" xfId="0" applyNumberFormat="1" applyFont="1" applyBorder="1" applyAlignment="1">
      <alignment horizontal="center" vertical="center" wrapText="1"/>
    </xf>
    <xf numFmtId="1" fontId="3" fillId="0" borderId="1407" xfId="0" applyNumberFormat="1" applyFont="1" applyBorder="1" applyAlignment="1">
      <alignment horizontal="center" vertical="center" wrapText="1"/>
    </xf>
    <xf numFmtId="1" fontId="3" fillId="0" borderId="1412" xfId="0" applyNumberFormat="1" applyFont="1" applyBorder="1" applyAlignment="1">
      <alignment horizontal="center" vertical="center" wrapText="1"/>
    </xf>
    <xf numFmtId="1" fontId="3" fillId="0" borderId="1412" xfId="0" applyNumberFormat="1" applyFont="1" applyBorder="1" applyAlignment="1">
      <alignment horizontal="center" vertical="center"/>
    </xf>
    <xf numFmtId="0" fontId="3" fillId="0" borderId="1402" xfId="0" applyFont="1" applyBorder="1" applyAlignment="1">
      <alignment horizontal="center"/>
    </xf>
    <xf numFmtId="0" fontId="3" fillId="0" borderId="1379" xfId="0" applyFont="1" applyBorder="1" applyAlignment="1">
      <alignment horizontal="center"/>
    </xf>
    <xf numFmtId="0" fontId="3" fillId="0" borderId="1402" xfId="0" applyFont="1" applyBorder="1" applyAlignment="1">
      <alignment horizontal="center" wrapText="1"/>
    </xf>
    <xf numFmtId="0" fontId="3" fillId="0" borderId="1379" xfId="0" applyFont="1" applyBorder="1" applyAlignment="1">
      <alignment horizontal="center" wrapText="1"/>
    </xf>
    <xf numFmtId="0" fontId="3" fillId="0" borderId="1378" xfId="0" applyFont="1" applyBorder="1" applyAlignment="1">
      <alignment horizontal="center" wrapText="1"/>
    </xf>
    <xf numFmtId="0" fontId="3" fillId="0" borderId="1388" xfId="0" applyFont="1" applyBorder="1" applyAlignment="1">
      <alignment horizontal="center" vertical="center" wrapText="1"/>
    </xf>
    <xf numFmtId="1" fontId="3" fillId="0" borderId="1413" xfId="0" applyNumberFormat="1" applyFont="1" applyBorder="1" applyAlignment="1">
      <alignment horizontal="center" vertical="center" wrapText="1"/>
    </xf>
    <xf numFmtId="1" fontId="3" fillId="0" borderId="1414" xfId="0" applyNumberFormat="1" applyFont="1" applyBorder="1" applyAlignment="1">
      <alignment horizontal="center" vertical="center" wrapText="1"/>
    </xf>
    <xf numFmtId="1" fontId="3" fillId="0" borderId="1416" xfId="0" applyNumberFormat="1" applyFont="1" applyBorder="1" applyAlignment="1">
      <alignment horizontal="center" vertical="center"/>
    </xf>
    <xf numFmtId="1" fontId="3" fillId="0" borderId="1417" xfId="0" applyNumberFormat="1" applyFont="1" applyBorder="1" applyAlignment="1">
      <alignment horizontal="center" vertical="center"/>
    </xf>
    <xf numFmtId="1" fontId="3" fillId="0" borderId="1418" xfId="0" applyNumberFormat="1" applyFont="1" applyBorder="1" applyAlignment="1">
      <alignment horizontal="center" vertical="center"/>
    </xf>
    <xf numFmtId="1" fontId="3" fillId="0" borderId="1419" xfId="0" applyNumberFormat="1" applyFont="1" applyBorder="1" applyAlignment="1">
      <alignment horizontal="center" vertical="center" wrapText="1"/>
    </xf>
    <xf numFmtId="0" fontId="3" fillId="0" borderId="1093" xfId="0" applyFont="1" applyBorder="1" applyAlignment="1">
      <alignment horizontal="center" vertical="center" wrapText="1"/>
    </xf>
    <xf numFmtId="0" fontId="3" fillId="0" borderId="1408" xfId="0" applyFont="1" applyBorder="1" applyAlignment="1">
      <alignment horizontal="center" vertical="center" wrapText="1"/>
    </xf>
    <xf numFmtId="0" fontId="3" fillId="0" borderId="1400" xfId="0" applyFont="1" applyBorder="1" applyAlignment="1">
      <alignment horizontal="center" vertical="center" wrapText="1"/>
    </xf>
    <xf numFmtId="0" fontId="3" fillId="0" borderId="1028" xfId="0" applyFont="1" applyBorder="1" applyAlignment="1">
      <alignment horizontal="center" vertical="center" wrapText="1"/>
    </xf>
    <xf numFmtId="0" fontId="3" fillId="0" borderId="1299" xfId="0" applyFont="1" applyBorder="1" applyAlignment="1">
      <alignment horizontal="center" vertical="center" wrapText="1"/>
    </xf>
    <xf numFmtId="0" fontId="3" fillId="0" borderId="1377" xfId="0" applyFont="1" applyBorder="1" applyAlignment="1">
      <alignment horizontal="center" wrapText="1"/>
    </xf>
    <xf numFmtId="0" fontId="3" fillId="0" borderId="1287" xfId="0" applyFont="1" applyBorder="1" applyAlignment="1">
      <alignment horizontal="center" vertical="center" wrapText="1"/>
    </xf>
    <xf numFmtId="1" fontId="3" fillId="0" borderId="1402" xfId="0" applyNumberFormat="1" applyFont="1" applyBorder="1" applyAlignment="1">
      <alignment horizontal="center" vertical="center" wrapText="1"/>
    </xf>
    <xf numFmtId="1" fontId="3" fillId="0" borderId="1402" xfId="0" applyNumberFormat="1" applyFont="1" applyBorder="1" applyAlignment="1">
      <alignment horizontal="center" vertical="center"/>
    </xf>
    <xf numFmtId="1" fontId="3" fillId="0" borderId="1378" xfId="0" applyNumberFormat="1" applyFont="1" applyBorder="1" applyAlignment="1">
      <alignment horizontal="center" vertical="center"/>
    </xf>
    <xf numFmtId="1" fontId="3" fillId="0" borderId="1366" xfId="0" applyNumberFormat="1" applyFont="1" applyBorder="1" applyAlignment="1">
      <alignment horizontal="center" vertical="center" wrapText="1"/>
    </xf>
    <xf numFmtId="1" fontId="3" fillId="0" borderId="1376" xfId="0" applyNumberFormat="1" applyFont="1" applyBorder="1" applyAlignment="1">
      <alignment horizontal="center" vertical="center"/>
    </xf>
    <xf numFmtId="1" fontId="3" fillId="0" borderId="1391" xfId="0" applyNumberFormat="1" applyFont="1" applyBorder="1" applyAlignment="1">
      <alignment horizontal="center" vertical="center" wrapText="1"/>
    </xf>
    <xf numFmtId="1" fontId="3" fillId="0" borderId="1393" xfId="0" applyNumberFormat="1" applyFont="1" applyBorder="1" applyAlignment="1">
      <alignment horizontal="center" vertical="center" wrapText="1"/>
    </xf>
    <xf numFmtId="1" fontId="3" fillId="0" borderId="1394" xfId="0" applyNumberFormat="1" applyFont="1" applyBorder="1" applyAlignment="1">
      <alignment horizontal="center" vertical="center" wrapText="1"/>
    </xf>
    <xf numFmtId="1" fontId="3" fillId="0" borderId="1395" xfId="0" applyNumberFormat="1" applyFont="1" applyBorder="1" applyAlignment="1">
      <alignment horizontal="center" vertical="center" wrapText="1"/>
    </xf>
    <xf numFmtId="1" fontId="3" fillId="0" borderId="1624" xfId="0" applyNumberFormat="1" applyFont="1" applyBorder="1" applyAlignment="1">
      <alignment horizontal="center" vertical="center"/>
    </xf>
    <xf numFmtId="1" fontId="3" fillId="0" borderId="1395" xfId="0" applyNumberFormat="1" applyFont="1" applyBorder="1" applyAlignment="1">
      <alignment horizontal="center" vertical="center"/>
    </xf>
    <xf numFmtId="1" fontId="3" fillId="0" borderId="1624" xfId="0" applyNumberFormat="1" applyFont="1" applyBorder="1" applyAlignment="1">
      <alignment horizontal="center" vertical="center" wrapText="1"/>
    </xf>
    <xf numFmtId="1" fontId="3" fillId="0" borderId="1636" xfId="0" applyNumberFormat="1" applyFont="1" applyBorder="1" applyAlignment="1">
      <alignment horizontal="center" vertical="center" wrapText="1"/>
    </xf>
    <xf numFmtId="1" fontId="3" fillId="0" borderId="1621" xfId="0" applyNumberFormat="1" applyFont="1" applyBorder="1" applyAlignment="1">
      <alignment horizontal="center" vertical="center" wrapText="1"/>
    </xf>
    <xf numFmtId="1" fontId="3" fillId="0" borderId="1621" xfId="0" applyNumberFormat="1" applyFont="1" applyBorder="1" applyAlignment="1">
      <alignment horizontal="center" vertical="center"/>
    </xf>
    <xf numFmtId="1" fontId="3" fillId="0" borderId="1635" xfId="0" applyNumberFormat="1" applyFont="1" applyBorder="1" applyAlignment="1">
      <alignment horizontal="center" vertical="center" wrapText="1"/>
    </xf>
    <xf numFmtId="1" fontId="3" fillId="0" borderId="1638" xfId="0" applyNumberFormat="1" applyFont="1" applyBorder="1" applyAlignment="1">
      <alignment horizontal="center" vertical="center" wrapText="1"/>
    </xf>
    <xf numFmtId="1" fontId="3" fillId="0" borderId="1237" xfId="0" applyNumberFormat="1" applyFont="1" applyBorder="1" applyAlignment="1">
      <alignment horizontal="center" vertical="center"/>
    </xf>
    <xf numFmtId="0" fontId="3" fillId="0" borderId="1644" xfId="0" applyFont="1" applyBorder="1" applyAlignment="1">
      <alignment horizontal="center" vertical="center"/>
    </xf>
    <xf numFmtId="1" fontId="3" fillId="11" borderId="1621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1635" xfId="0" applyNumberFormat="1" applyFont="1" applyFill="1" applyBorder="1" applyAlignment="1">
      <alignment horizontal="center" vertical="center"/>
    </xf>
    <xf numFmtId="1" fontId="3" fillId="11" borderId="1636" xfId="0" applyNumberFormat="1" applyFont="1" applyFill="1" applyBorder="1" applyAlignment="1">
      <alignment horizontal="center" vertical="center"/>
    </xf>
    <xf numFmtId="1" fontId="3" fillId="11" borderId="1638" xfId="0" applyNumberFormat="1" applyFont="1" applyFill="1" applyBorder="1" applyAlignment="1">
      <alignment horizontal="center" vertical="center"/>
    </xf>
    <xf numFmtId="0" fontId="3" fillId="0" borderId="1635" xfId="0" applyFont="1" applyBorder="1" applyAlignment="1">
      <alignment horizontal="center" vertical="center"/>
    </xf>
    <xf numFmtId="0" fontId="3" fillId="0" borderId="1636" xfId="0" applyFont="1" applyBorder="1" applyAlignment="1">
      <alignment horizontal="center" vertical="center"/>
    </xf>
    <xf numFmtId="0" fontId="3" fillId="0" borderId="1638" xfId="0" applyFont="1" applyBorder="1" applyAlignment="1">
      <alignment horizontal="center" vertical="center"/>
    </xf>
    <xf numFmtId="0" fontId="3" fillId="0" borderId="1637" xfId="0" applyFont="1" applyBorder="1" applyAlignment="1">
      <alignment horizontal="center" vertical="center"/>
    </xf>
    <xf numFmtId="1" fontId="3" fillId="11" borderId="1635" xfId="0" applyNumberFormat="1" applyFont="1" applyFill="1" applyBorder="1" applyAlignment="1">
      <alignment horizontal="center" vertical="center" wrapText="1"/>
    </xf>
    <xf numFmtId="1" fontId="3" fillId="11" borderId="1636" xfId="0" applyNumberFormat="1" applyFont="1" applyFill="1" applyBorder="1" applyAlignment="1">
      <alignment horizontal="center" vertical="center" wrapText="1"/>
    </xf>
    <xf numFmtId="1" fontId="3" fillId="11" borderId="1638" xfId="0" applyNumberFormat="1" applyFont="1" applyFill="1" applyBorder="1" applyAlignment="1">
      <alignment horizontal="center" vertical="center" wrapText="1"/>
    </xf>
    <xf numFmtId="1" fontId="3" fillId="11" borderId="1645" xfId="0" applyNumberFormat="1" applyFont="1" applyFill="1" applyBorder="1" applyAlignment="1">
      <alignment horizontal="center" vertical="center"/>
    </xf>
    <xf numFmtId="1" fontId="3" fillId="0" borderId="1621" xfId="0" applyNumberFormat="1" applyFont="1" applyBorder="1" applyAlignment="1">
      <alignment horizontal="left" vertical="center" wrapText="1"/>
    </xf>
    <xf numFmtId="0" fontId="3" fillId="0" borderId="1621" xfId="0" applyFont="1" applyBorder="1" applyAlignment="1">
      <alignment horizontal="center" vertical="center"/>
    </xf>
    <xf numFmtId="0" fontId="3" fillId="0" borderId="1642" xfId="0" applyFont="1" applyBorder="1" applyAlignment="1">
      <alignment horizontal="center" vertical="center" wrapText="1"/>
    </xf>
    <xf numFmtId="1" fontId="3" fillId="0" borderId="1637" xfId="0" applyNumberFormat="1" applyFont="1" applyBorder="1" applyAlignment="1">
      <alignment horizontal="center" vertical="center" wrapText="1"/>
    </xf>
    <xf numFmtId="1" fontId="3" fillId="0" borderId="1634" xfId="0" applyNumberFormat="1" applyFont="1" applyBorder="1" applyAlignment="1">
      <alignment horizontal="center" vertical="center" wrapText="1"/>
    </xf>
    <xf numFmtId="1" fontId="3" fillId="0" borderId="1586" xfId="0" applyNumberFormat="1" applyFont="1" applyBorder="1" applyAlignment="1">
      <alignment horizontal="center" vertical="center" wrapText="1"/>
    </xf>
    <xf numFmtId="1" fontId="3" fillId="0" borderId="1649" xfId="0" applyNumberFormat="1" applyFont="1" applyBorder="1" applyAlignment="1">
      <alignment horizontal="center" vertical="center" wrapText="1"/>
    </xf>
    <xf numFmtId="1" fontId="3" fillId="0" borderId="1640" xfId="0" applyNumberFormat="1" applyFont="1" applyBorder="1" applyAlignment="1">
      <alignment horizontal="center" vertical="center" wrapText="1"/>
    </xf>
    <xf numFmtId="1" fontId="3" fillId="11" borderId="1645" xfId="0" applyNumberFormat="1" applyFont="1" applyFill="1" applyBorder="1" applyAlignment="1">
      <alignment horizontal="center" vertical="center" wrapText="1"/>
    </xf>
    <xf numFmtId="0" fontId="3" fillId="0" borderId="1638" xfId="0" applyFont="1" applyBorder="1" applyAlignment="1">
      <alignment horizontal="center" vertical="center" wrapText="1"/>
    </xf>
    <xf numFmtId="1" fontId="3" fillId="11" borderId="1646" xfId="0" applyNumberFormat="1" applyFont="1" applyFill="1" applyBorder="1" applyAlignment="1">
      <alignment horizontal="center" vertical="center" wrapText="1"/>
    </xf>
    <xf numFmtId="1" fontId="3" fillId="0" borderId="1599" xfId="0" applyNumberFormat="1" applyFont="1" applyBorder="1" applyAlignment="1">
      <alignment horizontal="left" vertical="center" wrapText="1"/>
    </xf>
    <xf numFmtId="0" fontId="3" fillId="0" borderId="1624" xfId="0" applyFont="1" applyBorder="1" applyAlignment="1">
      <alignment horizontal="center" vertical="center"/>
    </xf>
    <xf numFmtId="0" fontId="3" fillId="0" borderId="1395" xfId="0" applyFont="1" applyBorder="1" applyAlignment="1">
      <alignment horizontal="center" vertical="center"/>
    </xf>
    <xf numFmtId="1" fontId="3" fillId="0" borderId="1633" xfId="0" applyNumberFormat="1" applyFont="1" applyBorder="1" applyAlignment="1">
      <alignment horizontal="center" vertical="center" wrapText="1"/>
    </xf>
    <xf numFmtId="1" fontId="3" fillId="0" borderId="1584" xfId="0" applyNumberFormat="1" applyFont="1" applyBorder="1" applyAlignment="1">
      <alignment horizontal="center" vertical="center"/>
    </xf>
    <xf numFmtId="1" fontId="3" fillId="0" borderId="1585" xfId="0" applyNumberFormat="1" applyFont="1" applyBorder="1" applyAlignment="1">
      <alignment horizontal="center" vertical="center"/>
    </xf>
    <xf numFmtId="1" fontId="3" fillId="0" borderId="1599" xfId="0" applyNumberFormat="1" applyFont="1" applyBorder="1" applyAlignment="1">
      <alignment horizontal="center" vertical="center"/>
    </xf>
    <xf numFmtId="1" fontId="3" fillId="0" borderId="1569" xfId="0" applyNumberFormat="1" applyFont="1" applyBorder="1" applyAlignment="1">
      <alignment horizontal="center" vertical="center"/>
    </xf>
    <xf numFmtId="1" fontId="3" fillId="0" borderId="1559" xfId="0" applyNumberFormat="1" applyFont="1" applyBorder="1" applyAlignment="1">
      <alignment horizontal="center" vertical="center"/>
    </xf>
    <xf numFmtId="1" fontId="3" fillId="0" borderId="1571" xfId="0" applyNumberFormat="1" applyFont="1" applyBorder="1" applyAlignment="1">
      <alignment horizontal="center" vertical="center"/>
    </xf>
    <xf numFmtId="1" fontId="3" fillId="0" borderId="1604" xfId="0" applyNumberFormat="1" applyFont="1" applyBorder="1" applyAlignment="1">
      <alignment horizontal="center" vertical="center" wrapText="1"/>
    </xf>
    <xf numFmtId="1" fontId="3" fillId="0" borderId="1605" xfId="0" applyNumberFormat="1" applyFont="1" applyBorder="1" applyAlignment="1">
      <alignment horizontal="center" vertical="center" wrapText="1"/>
    </xf>
    <xf numFmtId="1" fontId="3" fillId="0" borderId="1603" xfId="0" applyNumberFormat="1" applyFont="1" applyBorder="1" applyAlignment="1">
      <alignment horizontal="center" vertical="center" wrapText="1"/>
    </xf>
    <xf numFmtId="1" fontId="3" fillId="0" borderId="1585" xfId="0" applyNumberFormat="1" applyFont="1" applyBorder="1" applyAlignment="1">
      <alignment horizontal="center" vertical="center" wrapText="1"/>
    </xf>
    <xf numFmtId="1" fontId="3" fillId="0" borderId="1569" xfId="0" applyNumberFormat="1" applyFont="1" applyBorder="1" applyAlignment="1">
      <alignment horizontal="center" vertical="center" wrapText="1"/>
    </xf>
    <xf numFmtId="1" fontId="3" fillId="0" borderId="1581" xfId="0" applyNumberFormat="1" applyFont="1" applyBorder="1" applyAlignment="1">
      <alignment horizontal="center" vertical="center"/>
    </xf>
    <xf numFmtId="1" fontId="3" fillId="0" borderId="1598" xfId="2" applyNumberFormat="1" applyFont="1" applyBorder="1" applyAlignment="1">
      <alignment horizontal="center" vertical="center" wrapText="1"/>
    </xf>
    <xf numFmtId="1" fontId="3" fillId="0" borderId="1600" xfId="2" applyNumberFormat="1" applyFont="1" applyBorder="1" applyAlignment="1">
      <alignment horizontal="center" vertical="center" wrapText="1"/>
    </xf>
    <xf numFmtId="1" fontId="3" fillId="0" borderId="1599" xfId="2" applyNumberFormat="1" applyFont="1" applyBorder="1" applyAlignment="1">
      <alignment horizontal="center" vertical="center" wrapText="1"/>
    </xf>
    <xf numFmtId="1" fontId="3" fillId="0" borderId="1569" xfId="2" applyNumberFormat="1" applyFont="1" applyBorder="1" applyAlignment="1">
      <alignment horizontal="center" vertical="center" wrapText="1"/>
    </xf>
    <xf numFmtId="1" fontId="3" fillId="0" borderId="1559" xfId="2" applyNumberFormat="1" applyFont="1" applyBorder="1" applyAlignment="1">
      <alignment horizontal="center" vertical="center" wrapText="1"/>
    </xf>
    <xf numFmtId="1" fontId="3" fillId="0" borderId="1558" xfId="2" applyNumberFormat="1" applyFont="1" applyBorder="1" applyAlignment="1">
      <alignment horizontal="center" vertical="center" wrapText="1"/>
    </xf>
    <xf numFmtId="1" fontId="3" fillId="0" borderId="1598" xfId="0" applyNumberFormat="1" applyFont="1" applyBorder="1" applyAlignment="1">
      <alignment horizontal="center" vertical="center" wrapText="1"/>
    </xf>
    <xf numFmtId="1" fontId="3" fillId="0" borderId="1602" xfId="0" applyNumberFormat="1" applyFont="1" applyBorder="1" applyAlignment="1">
      <alignment horizontal="center" vertical="center" wrapText="1"/>
    </xf>
    <xf numFmtId="1" fontId="3" fillId="0" borderId="1600" xfId="0" applyNumberFormat="1" applyFont="1" applyBorder="1" applyAlignment="1">
      <alignment horizontal="center" vertical="center" wrapText="1"/>
    </xf>
    <xf numFmtId="1" fontId="3" fillId="0" borderId="1584" xfId="0" applyNumberFormat="1" applyFont="1" applyBorder="1" applyAlignment="1">
      <alignment horizontal="center" vertical="center" wrapText="1"/>
    </xf>
    <xf numFmtId="1" fontId="3" fillId="0" borderId="1568" xfId="3" applyNumberFormat="1" applyFont="1" applyBorder="1" applyAlignment="1">
      <alignment horizontal="center" vertical="center" wrapText="1"/>
    </xf>
    <xf numFmtId="1" fontId="3" fillId="0" borderId="1585" xfId="3" applyNumberFormat="1" applyFont="1" applyBorder="1" applyAlignment="1">
      <alignment horizontal="center" vertical="center" wrapText="1"/>
    </xf>
    <xf numFmtId="1" fontId="3" fillId="0" borderId="1567" xfId="3" applyNumberFormat="1" applyFont="1" applyBorder="1" applyAlignment="1">
      <alignment horizontal="center" vertical="center" wrapText="1"/>
    </xf>
    <xf numFmtId="1" fontId="3" fillId="0" borderId="1572" xfId="3" applyNumberFormat="1" applyFont="1" applyBorder="1" applyAlignment="1">
      <alignment horizontal="center" vertical="center" wrapText="1"/>
    </xf>
    <xf numFmtId="1" fontId="3" fillId="0" borderId="1584" xfId="3" applyNumberFormat="1" applyFont="1" applyBorder="1" applyAlignment="1">
      <alignment horizontal="center" vertical="center" wrapText="1"/>
    </xf>
    <xf numFmtId="1" fontId="10" fillId="11" borderId="1559" xfId="2" quotePrefix="1" applyNumberFormat="1" applyFont="1" applyFill="1" applyBorder="1" applyAlignment="1">
      <alignment horizontal="left"/>
    </xf>
    <xf numFmtId="1" fontId="10" fillId="11" borderId="1595" xfId="2" quotePrefix="1" applyNumberFormat="1" applyFont="1" applyFill="1" applyBorder="1" applyAlignment="1">
      <alignment horizontal="left"/>
    </xf>
    <xf numFmtId="1" fontId="7" fillId="0" borderId="1579" xfId="2" applyNumberFormat="1" applyFont="1" applyBorder="1" applyAlignment="1">
      <alignment horizontal="center" vertical="center" wrapText="1"/>
    </xf>
    <xf numFmtId="1" fontId="3" fillId="0" borderId="1567" xfId="3" applyNumberFormat="1" applyFont="1" applyBorder="1" applyAlignment="1">
      <alignment horizontal="center" vertical="center"/>
    </xf>
    <xf numFmtId="1" fontId="3" fillId="0" borderId="1572" xfId="3" applyNumberFormat="1" applyFont="1" applyBorder="1" applyAlignment="1">
      <alignment horizontal="center" vertical="center"/>
    </xf>
    <xf numFmtId="1" fontId="3" fillId="0" borderId="1568" xfId="3" applyNumberFormat="1" applyFont="1" applyBorder="1" applyAlignment="1">
      <alignment horizontal="center" vertical="center"/>
    </xf>
    <xf numFmtId="1" fontId="3" fillId="0" borderId="1584" xfId="3" applyNumberFormat="1" applyFont="1" applyBorder="1" applyAlignment="1">
      <alignment horizontal="center" vertical="center"/>
    </xf>
    <xf numFmtId="1" fontId="3" fillId="0" borderId="1585" xfId="3" applyNumberFormat="1" applyFont="1" applyBorder="1" applyAlignment="1">
      <alignment horizontal="center" vertical="center"/>
    </xf>
    <xf numFmtId="1" fontId="3" fillId="0" borderId="1592" xfId="3" applyNumberFormat="1" applyFont="1" applyBorder="1" applyAlignment="1">
      <alignment horizontal="center" vertical="center"/>
    </xf>
    <xf numFmtId="1" fontId="3" fillId="0" borderId="1594" xfId="3" applyNumberFormat="1" applyFont="1" applyBorder="1" applyAlignment="1">
      <alignment horizontal="center" vertical="center"/>
    </xf>
    <xf numFmtId="1" fontId="7" fillId="0" borderId="1567" xfId="3" applyNumberFormat="1" applyFont="1" applyBorder="1" applyAlignment="1">
      <alignment horizontal="center" vertical="center"/>
    </xf>
    <xf numFmtId="1" fontId="7" fillId="0" borderId="1568" xfId="3" applyNumberFormat="1" applyFont="1" applyBorder="1" applyAlignment="1">
      <alignment horizontal="center" vertical="center"/>
    </xf>
    <xf numFmtId="1" fontId="7" fillId="0" borderId="1585" xfId="3" applyNumberFormat="1" applyFont="1" applyBorder="1" applyAlignment="1">
      <alignment horizontal="center" vertical="center"/>
    </xf>
    <xf numFmtId="1" fontId="5" fillId="11" borderId="1584" xfId="2" quotePrefix="1" applyNumberFormat="1" applyFont="1" applyFill="1" applyBorder="1" applyAlignment="1">
      <alignment horizontal="left"/>
    </xf>
    <xf numFmtId="1" fontId="5" fillId="11" borderId="1591" xfId="2" quotePrefix="1" applyNumberFormat="1" applyFont="1" applyFill="1" applyBorder="1" applyAlignment="1">
      <alignment horizontal="left"/>
    </xf>
    <xf numFmtId="1" fontId="3" fillId="0" borderId="1579" xfId="2" applyNumberFormat="1" applyFont="1" applyBorder="1" applyAlignment="1">
      <alignment horizontal="center" vertical="center" wrapText="1"/>
    </xf>
    <xf numFmtId="1" fontId="3" fillId="0" borderId="1593" xfId="3" applyNumberFormat="1" applyFont="1" applyBorder="1" applyAlignment="1">
      <alignment horizontal="center" vertical="center" wrapText="1"/>
    </xf>
    <xf numFmtId="1" fontId="3" fillId="0" borderId="1592" xfId="3" applyNumberFormat="1" applyFont="1" applyBorder="1" applyAlignment="1">
      <alignment horizontal="center" vertical="center" wrapText="1"/>
    </xf>
    <xf numFmtId="1" fontId="3" fillId="0" borderId="1594" xfId="3" applyNumberFormat="1" applyFont="1" applyBorder="1" applyAlignment="1">
      <alignment horizontal="center" vertical="center" wrapText="1"/>
    </xf>
    <xf numFmtId="1" fontId="1" fillId="0" borderId="1569" xfId="0" applyNumberFormat="1" applyFont="1" applyBorder="1" applyAlignment="1">
      <alignment horizontal="left" vertical="center"/>
    </xf>
    <xf numFmtId="1" fontId="1" fillId="0" borderId="1559" xfId="0" applyNumberFormat="1" applyFont="1" applyBorder="1" applyAlignment="1">
      <alignment horizontal="left" vertical="center"/>
    </xf>
    <xf numFmtId="1" fontId="1" fillId="0" borderId="1558" xfId="0" applyNumberFormat="1" applyFont="1" applyBorder="1" applyAlignment="1">
      <alignment horizontal="left" vertical="center"/>
    </xf>
    <xf numFmtId="1" fontId="3" fillId="0" borderId="1563" xfId="0" applyNumberFormat="1" applyFont="1" applyBorder="1" applyAlignment="1">
      <alignment horizontal="center" vertical="center"/>
    </xf>
    <xf numFmtId="1" fontId="3" fillId="0" borderId="1563" xfId="0" applyNumberFormat="1" applyFont="1" applyBorder="1" applyAlignment="1">
      <alignment horizontal="center" vertical="center" wrapText="1"/>
    </xf>
    <xf numFmtId="1" fontId="3" fillId="0" borderId="1558" xfId="0" applyNumberFormat="1" applyFont="1" applyBorder="1" applyAlignment="1">
      <alignment horizontal="center" vertical="center" wrapText="1"/>
    </xf>
    <xf numFmtId="1" fontId="3" fillId="0" borderId="1563" xfId="0" applyNumberFormat="1" applyFont="1" applyBorder="1" applyAlignment="1">
      <alignment horizontal="left" vertical="center"/>
    </xf>
    <xf numFmtId="1" fontId="3" fillId="8" borderId="1563" xfId="0" applyNumberFormat="1" applyFont="1" applyFill="1" applyBorder="1" applyAlignment="1">
      <alignment horizontal="center" vertical="center" wrapText="1"/>
    </xf>
    <xf numFmtId="1" fontId="3" fillId="0" borderId="1590" xfId="0" applyNumberFormat="1" applyFont="1" applyBorder="1" applyAlignment="1">
      <alignment horizontal="center" vertical="center" wrapText="1"/>
    </xf>
    <xf numFmtId="1" fontId="3" fillId="0" borderId="1571" xfId="0" applyNumberFormat="1" applyFont="1" applyBorder="1" applyAlignment="1">
      <alignment horizontal="center" vertical="center" wrapText="1"/>
    </xf>
    <xf numFmtId="1" fontId="3" fillId="0" borderId="1583" xfId="0" applyNumberFormat="1" applyFont="1" applyBorder="1" applyAlignment="1">
      <alignment horizontal="center" vertical="center" wrapText="1"/>
    </xf>
    <xf numFmtId="1" fontId="3" fillId="0" borderId="1568" xfId="0" applyNumberFormat="1" applyFont="1" applyBorder="1" applyAlignment="1">
      <alignment horizontal="center" vertical="center" wrapText="1"/>
    </xf>
    <xf numFmtId="1" fontId="3" fillId="0" borderId="1579" xfId="0" applyNumberFormat="1" applyFont="1" applyBorder="1" applyAlignment="1">
      <alignment horizontal="center" vertical="center" wrapText="1"/>
    </xf>
    <xf numFmtId="1" fontId="5" fillId="0" borderId="1559" xfId="0" applyNumberFormat="1" applyFont="1" applyBorder="1" applyAlignment="1">
      <alignment horizontal="left"/>
    </xf>
    <xf numFmtId="1" fontId="3" fillId="0" borderId="1579" xfId="0" applyNumberFormat="1" applyFont="1" applyBorder="1" applyAlignment="1">
      <alignment horizontal="center" vertical="center"/>
    </xf>
    <xf numFmtId="1" fontId="3" fillId="0" borderId="1567" xfId="0" applyNumberFormat="1" applyFont="1" applyBorder="1" applyAlignment="1">
      <alignment horizontal="center" vertical="center" wrapText="1"/>
    </xf>
    <xf numFmtId="1" fontId="3" fillId="0" borderId="1572" xfId="0" applyNumberFormat="1" applyFont="1" applyBorder="1" applyAlignment="1">
      <alignment horizontal="center" vertical="center" wrapText="1"/>
    </xf>
    <xf numFmtId="1" fontId="3" fillId="0" borderId="1570" xfId="0" applyNumberFormat="1" applyFont="1" applyBorder="1" applyAlignment="1">
      <alignment horizontal="center" vertical="center"/>
    </xf>
    <xf numFmtId="1" fontId="3" fillId="0" borderId="1582" xfId="0" applyNumberFormat="1" applyFont="1" applyBorder="1" applyAlignment="1">
      <alignment horizontal="center" vertical="center" wrapText="1"/>
    </xf>
    <xf numFmtId="1" fontId="3" fillId="0" borderId="1570" xfId="0" applyNumberFormat="1" applyFont="1" applyBorder="1" applyAlignment="1">
      <alignment horizontal="center" vertical="center" wrapText="1"/>
    </xf>
    <xf numFmtId="1" fontId="3" fillId="0" borderId="1567" xfId="0" applyNumberFormat="1" applyFont="1" applyBorder="1" applyAlignment="1">
      <alignment horizontal="center" vertical="center"/>
    </xf>
    <xf numFmtId="1" fontId="3" fillId="0" borderId="1568" xfId="0" applyNumberFormat="1" applyFont="1" applyBorder="1" applyAlignment="1">
      <alignment horizontal="center" vertical="center"/>
    </xf>
    <xf numFmtId="1" fontId="3" fillId="0" borderId="1574" xfId="0" applyNumberFormat="1" applyFont="1" applyBorder="1" applyAlignment="1">
      <alignment horizontal="center" vertical="center"/>
    </xf>
    <xf numFmtId="1" fontId="3" fillId="0" borderId="1573" xfId="0" applyNumberFormat="1" applyFont="1" applyBorder="1" applyAlignment="1">
      <alignment horizontal="center" vertical="center" wrapText="1"/>
    </xf>
    <xf numFmtId="1" fontId="3" fillId="0" borderId="1464" xfId="0" applyNumberFormat="1" applyFont="1" applyBorder="1" applyAlignment="1">
      <alignment horizontal="center" vertical="center"/>
    </xf>
    <xf numFmtId="1" fontId="3" fillId="0" borderId="1574" xfId="0" applyNumberFormat="1" applyFont="1" applyBorder="1" applyAlignment="1">
      <alignment horizontal="center" vertical="center" wrapText="1"/>
    </xf>
    <xf numFmtId="1" fontId="3" fillId="0" borderId="1549" xfId="0" applyNumberFormat="1" applyFont="1" applyBorder="1" applyAlignment="1">
      <alignment horizontal="center" vertical="center" wrapText="1"/>
    </xf>
    <xf numFmtId="1" fontId="3" fillId="0" borderId="1551" xfId="0" applyNumberFormat="1" applyFont="1" applyBorder="1" applyAlignment="1">
      <alignment horizontal="center" vertical="center" wrapText="1"/>
    </xf>
    <xf numFmtId="1" fontId="3" fillId="0" borderId="1476" xfId="0" applyNumberFormat="1" applyFont="1" applyBorder="1" applyAlignment="1">
      <alignment horizontal="center" vertical="center" wrapText="1"/>
    </xf>
    <xf numFmtId="1" fontId="3" fillId="0" borderId="1546" xfId="0" applyNumberFormat="1" applyFont="1" applyBorder="1" applyAlignment="1">
      <alignment horizontal="center" vertical="center" wrapText="1"/>
    </xf>
    <xf numFmtId="1" fontId="3" fillId="0" borderId="1546" xfId="0" applyNumberFormat="1" applyFont="1" applyBorder="1" applyAlignment="1">
      <alignment horizontal="center" vertical="center"/>
    </xf>
    <xf numFmtId="0" fontId="3" fillId="0" borderId="1539" xfId="0" applyFont="1" applyBorder="1" applyAlignment="1">
      <alignment horizontal="center"/>
    </xf>
    <xf numFmtId="0" fontId="3" fillId="0" borderId="1423" xfId="0" applyFont="1" applyBorder="1" applyAlignment="1">
      <alignment horizontal="center"/>
    </xf>
    <xf numFmtId="0" fontId="3" fillId="0" borderId="1539" xfId="0" applyFont="1" applyBorder="1" applyAlignment="1">
      <alignment horizontal="center" wrapText="1"/>
    </xf>
    <xf numFmtId="0" fontId="3" fillId="0" borderId="1423" xfId="0" applyFont="1" applyBorder="1" applyAlignment="1">
      <alignment horizontal="center" wrapText="1"/>
    </xf>
    <xf numFmtId="0" fontId="3" fillId="0" borderId="1523" xfId="0" applyFont="1" applyBorder="1" applyAlignment="1">
      <alignment horizontal="center" wrapText="1"/>
    </xf>
    <xf numFmtId="0" fontId="3" fillId="0" borderId="1543" xfId="0" applyFont="1" applyBorder="1" applyAlignment="1">
      <alignment horizontal="center" vertical="center" wrapText="1"/>
    </xf>
    <xf numFmtId="1" fontId="3" fillId="0" borderId="1547" xfId="0" applyNumberFormat="1" applyFont="1" applyBorder="1" applyAlignment="1">
      <alignment horizontal="center" vertical="center" wrapText="1"/>
    </xf>
    <xf numFmtId="1" fontId="3" fillId="0" borderId="1548" xfId="0" applyNumberFormat="1" applyFont="1" applyBorder="1" applyAlignment="1">
      <alignment horizontal="center" vertical="center" wrapText="1"/>
    </xf>
    <xf numFmtId="1" fontId="3" fillId="0" borderId="1539" xfId="0" applyNumberFormat="1" applyFont="1" applyBorder="1" applyAlignment="1">
      <alignment horizontal="center" vertical="center"/>
    </xf>
    <xf numFmtId="1" fontId="3" fillId="0" borderId="918" xfId="0" applyNumberFormat="1" applyFont="1" applyBorder="1" applyAlignment="1">
      <alignment horizontal="center" vertical="center"/>
    </xf>
    <xf numFmtId="1" fontId="3" fillId="0" borderId="1523" xfId="0" applyNumberFormat="1" applyFont="1" applyBorder="1" applyAlignment="1">
      <alignment horizontal="center" vertical="center"/>
    </xf>
    <xf numFmtId="1" fontId="3" fillId="0" borderId="1550" xfId="0" applyNumberFormat="1" applyFont="1" applyBorder="1" applyAlignment="1">
      <alignment horizontal="center" vertical="center" wrapText="1"/>
    </xf>
    <xf numFmtId="0" fontId="3" fillId="0" borderId="1542" xfId="0" applyFont="1" applyBorder="1" applyAlignment="1">
      <alignment horizontal="center" vertical="center" wrapText="1"/>
    </xf>
    <xf numFmtId="0" fontId="3" fillId="0" borderId="1464" xfId="0" applyFont="1" applyBorder="1" applyAlignment="1">
      <alignment horizontal="center" vertical="center" wrapText="1"/>
    </xf>
    <xf numFmtId="0" fontId="3" fillId="0" borderId="1095" xfId="0" applyFont="1" applyBorder="1" applyAlignment="1">
      <alignment horizontal="center" vertical="center" wrapText="1"/>
    </xf>
    <xf numFmtId="0" fontId="3" fillId="0" borderId="1395" xfId="0" applyFont="1" applyBorder="1" applyAlignment="1">
      <alignment horizontal="center" vertical="center" wrapText="1"/>
    </xf>
    <xf numFmtId="0" fontId="3" fillId="0" borderId="1417" xfId="0" applyFont="1" applyBorder="1" applyAlignment="1">
      <alignment horizontal="center" wrapText="1"/>
    </xf>
    <xf numFmtId="0" fontId="3" fillId="0" borderId="1237" xfId="0" applyFont="1" applyBorder="1" applyAlignment="1">
      <alignment horizontal="center" vertical="center" wrapText="1"/>
    </xf>
    <xf numFmtId="1" fontId="3" fillId="0" borderId="1539" xfId="0" applyNumberFormat="1" applyFont="1" applyBorder="1" applyAlignment="1">
      <alignment horizontal="center" vertical="center" wrapText="1"/>
    </xf>
    <xf numFmtId="1" fontId="3" fillId="0" borderId="1423" xfId="0" applyNumberFormat="1" applyFont="1" applyBorder="1" applyAlignment="1">
      <alignment horizontal="center" vertical="center"/>
    </xf>
    <xf numFmtId="1" fontId="3" fillId="0" borderId="1423" xfId="0" applyNumberFormat="1" applyFont="1" applyBorder="1" applyAlignment="1">
      <alignment horizontal="center" vertical="center" wrapText="1"/>
    </xf>
    <xf numFmtId="1" fontId="3" fillId="0" borderId="1494" xfId="0" applyNumberFormat="1" applyFont="1" applyBorder="1" applyAlignment="1">
      <alignment horizontal="center" vertical="center" wrapText="1"/>
    </xf>
    <xf numFmtId="1" fontId="3" fillId="0" borderId="1521" xfId="0" applyNumberFormat="1" applyFont="1" applyBorder="1" applyAlignment="1">
      <alignment horizontal="center" vertical="center"/>
    </xf>
    <xf numFmtId="1" fontId="3" fillId="0" borderId="1529" xfId="0" applyNumberFormat="1" applyFont="1" applyBorder="1" applyAlignment="1">
      <alignment horizontal="center" vertical="center" wrapText="1"/>
    </xf>
    <xf numFmtId="1" fontId="3" fillId="0" borderId="1536" xfId="0" applyNumberFormat="1" applyFont="1" applyBorder="1" applyAlignment="1">
      <alignment horizontal="center" vertical="center" wrapText="1"/>
    </xf>
    <xf numFmtId="1" fontId="3" fillId="0" borderId="1522" xfId="0" applyNumberFormat="1" applyFont="1" applyBorder="1" applyAlignment="1">
      <alignment horizontal="center" vertical="center"/>
    </xf>
    <xf numFmtId="1" fontId="3" fillId="0" borderId="1515" xfId="0" applyNumberFormat="1" applyFont="1" applyBorder="1" applyAlignment="1">
      <alignment horizontal="center" vertical="center" wrapText="1"/>
    </xf>
    <xf numFmtId="1" fontId="3" fillId="0" borderId="1688" xfId="0" applyNumberFormat="1" applyFont="1" applyBorder="1" applyAlignment="1">
      <alignment horizontal="center" vertical="center"/>
    </xf>
    <xf numFmtId="1" fontId="3" fillId="0" borderId="1688" xfId="0" applyNumberFormat="1" applyFont="1" applyBorder="1" applyAlignment="1">
      <alignment horizontal="center" vertical="center" wrapText="1"/>
    </xf>
    <xf numFmtId="1" fontId="3" fillId="0" borderId="1766" xfId="0" applyNumberFormat="1" applyFont="1" applyBorder="1" applyAlignment="1">
      <alignment horizontal="center" vertical="center" wrapText="1"/>
    </xf>
    <xf numFmtId="1" fontId="3" fillId="0" borderId="368" xfId="0" applyNumberFormat="1" applyFont="1" applyBorder="1" applyAlignment="1">
      <alignment horizontal="center" vertical="center" wrapText="1"/>
    </xf>
    <xf numFmtId="1" fontId="3" fillId="0" borderId="1748" xfId="0" applyNumberFormat="1" applyFont="1" applyBorder="1" applyAlignment="1">
      <alignment horizontal="center" vertical="center" wrapText="1"/>
    </xf>
    <xf numFmtId="1" fontId="3" fillId="0" borderId="1767" xfId="0" applyNumberFormat="1" applyFont="1" applyBorder="1" applyAlignment="1">
      <alignment horizontal="center" vertical="center" wrapText="1"/>
    </xf>
    <xf numFmtId="1" fontId="3" fillId="0" borderId="1651" xfId="0" applyNumberFormat="1" applyFont="1" applyBorder="1" applyAlignment="1">
      <alignment horizontal="center" vertical="center"/>
    </xf>
    <xf numFmtId="1" fontId="3" fillId="0" borderId="1769" xfId="0" applyNumberFormat="1" applyFont="1" applyBorder="1" applyAlignment="1">
      <alignment horizontal="center" vertical="center" wrapText="1"/>
    </xf>
    <xf numFmtId="0" fontId="3" fillId="0" borderId="1759" xfId="0" applyFont="1" applyBorder="1" applyAlignment="1">
      <alignment horizontal="center" vertical="center"/>
    </xf>
    <xf numFmtId="1" fontId="3" fillId="11" borderId="1732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1748" xfId="0" applyNumberFormat="1" applyFont="1" applyFill="1" applyBorder="1" applyAlignment="1">
      <alignment horizontal="center" vertical="center"/>
    </xf>
    <xf numFmtId="1" fontId="3" fillId="11" borderId="1749" xfId="0" applyNumberFormat="1" applyFont="1" applyFill="1" applyBorder="1" applyAlignment="1">
      <alignment horizontal="center" vertical="center"/>
    </xf>
    <xf numFmtId="1" fontId="3" fillId="11" borderId="1751" xfId="0" applyNumberFormat="1" applyFont="1" applyFill="1" applyBorder="1" applyAlignment="1">
      <alignment horizontal="center" vertical="center"/>
    </xf>
    <xf numFmtId="0" fontId="3" fillId="0" borderId="1748" xfId="0" applyFont="1" applyBorder="1" applyAlignment="1">
      <alignment horizontal="center" vertical="center"/>
    </xf>
    <xf numFmtId="0" fontId="3" fillId="0" borderId="1749" xfId="0" applyFont="1" applyBorder="1" applyAlignment="1">
      <alignment horizontal="center" vertical="center"/>
    </xf>
    <xf numFmtId="0" fontId="3" fillId="0" borderId="1751" xfId="0" applyFont="1" applyBorder="1" applyAlignment="1">
      <alignment horizontal="center" vertical="center"/>
    </xf>
    <xf numFmtId="0" fontId="3" fillId="0" borderId="1750" xfId="0" applyFont="1" applyBorder="1" applyAlignment="1">
      <alignment horizontal="center" vertical="center"/>
    </xf>
    <xf numFmtId="1" fontId="3" fillId="11" borderId="1748" xfId="0" applyNumberFormat="1" applyFont="1" applyFill="1" applyBorder="1" applyAlignment="1">
      <alignment horizontal="center" vertical="center" wrapText="1"/>
    </xf>
    <xf numFmtId="1" fontId="3" fillId="11" borderId="1749" xfId="0" applyNumberFormat="1" applyFont="1" applyFill="1" applyBorder="1" applyAlignment="1">
      <alignment horizontal="center" vertical="center" wrapText="1"/>
    </xf>
    <xf numFmtId="1" fontId="3" fillId="11" borderId="1751" xfId="0" applyNumberFormat="1" applyFont="1" applyFill="1" applyBorder="1" applyAlignment="1">
      <alignment horizontal="center" vertical="center" wrapText="1"/>
    </xf>
    <xf numFmtId="1" fontId="3" fillId="11" borderId="1760" xfId="0" applyNumberFormat="1" applyFont="1" applyFill="1" applyBorder="1" applyAlignment="1">
      <alignment horizontal="center" vertical="center"/>
    </xf>
    <xf numFmtId="1" fontId="3" fillId="0" borderId="1732" xfId="0" applyNumberFormat="1" applyFont="1" applyBorder="1" applyAlignment="1">
      <alignment horizontal="left" vertical="center" wrapText="1"/>
    </xf>
    <xf numFmtId="1" fontId="3" fillId="0" borderId="1732" xfId="0" applyNumberFormat="1" applyFont="1" applyBorder="1" applyAlignment="1">
      <alignment horizontal="center" vertical="center" wrapText="1"/>
    </xf>
    <xf numFmtId="0" fontId="3" fillId="0" borderId="1732" xfId="0" applyFont="1" applyBorder="1" applyAlignment="1">
      <alignment horizontal="center" vertical="center"/>
    </xf>
    <xf numFmtId="0" fontId="3" fillId="0" borderId="1757" xfId="0" applyFont="1" applyBorder="1" applyAlignment="1">
      <alignment horizontal="center" vertical="center" wrapText="1"/>
    </xf>
    <xf numFmtId="1" fontId="3" fillId="0" borderId="1751" xfId="0" applyNumberFormat="1" applyFont="1" applyBorder="1" applyAlignment="1">
      <alignment horizontal="center" vertical="center" wrapText="1"/>
    </xf>
    <xf numFmtId="1" fontId="3" fillId="0" borderId="1749" xfId="0" applyNumberFormat="1" applyFont="1" applyBorder="1" applyAlignment="1">
      <alignment horizontal="center" vertical="center" wrapText="1"/>
    </xf>
    <xf numFmtId="1" fontId="3" fillId="0" borderId="1750" xfId="0" applyNumberFormat="1" applyFont="1" applyBorder="1" applyAlignment="1">
      <alignment horizontal="center" vertical="center" wrapText="1"/>
    </xf>
    <xf numFmtId="1" fontId="3" fillId="0" borderId="323" xfId="0" applyNumberFormat="1" applyFont="1" applyBorder="1" applyAlignment="1">
      <alignment horizontal="center" vertical="center" wrapText="1"/>
    </xf>
    <xf numFmtId="1" fontId="3" fillId="0" borderId="1701" xfId="0" applyNumberFormat="1" applyFont="1" applyBorder="1" applyAlignment="1">
      <alignment horizontal="center" vertical="center" wrapText="1"/>
    </xf>
    <xf numFmtId="1" fontId="3" fillId="0" borderId="1753" xfId="0" applyNumberFormat="1" applyFont="1" applyBorder="1" applyAlignment="1">
      <alignment horizontal="center" vertical="center" wrapText="1"/>
    </xf>
    <xf numFmtId="1" fontId="3" fillId="11" borderId="1760" xfId="0" applyNumberFormat="1" applyFont="1" applyFill="1" applyBorder="1" applyAlignment="1">
      <alignment horizontal="center" vertical="center" wrapText="1"/>
    </xf>
    <xf numFmtId="0" fontId="3" fillId="0" borderId="1751" xfId="0" applyFont="1" applyBorder="1" applyAlignment="1">
      <alignment horizontal="center" vertical="center" wrapText="1"/>
    </xf>
    <xf numFmtId="1" fontId="3" fillId="0" borderId="1747" xfId="0" applyNumberFormat="1" applyFont="1" applyBorder="1" applyAlignment="1">
      <alignment horizontal="center" vertical="center" wrapText="1"/>
    </xf>
    <xf numFmtId="1" fontId="3" fillId="0" borderId="1737" xfId="0" applyNumberFormat="1" applyFont="1" applyBorder="1" applyAlignment="1">
      <alignment horizontal="center" vertical="center"/>
    </xf>
    <xf numFmtId="1" fontId="3" fillId="11" borderId="1761" xfId="0" applyNumberFormat="1" applyFont="1" applyFill="1" applyBorder="1" applyAlignment="1">
      <alignment horizontal="center" vertical="center" wrapText="1"/>
    </xf>
    <xf numFmtId="1" fontId="3" fillId="0" borderId="368" xfId="0" applyNumberFormat="1" applyFont="1" applyBorder="1" applyAlignment="1">
      <alignment horizontal="left" vertical="center" wrapText="1"/>
    </xf>
    <xf numFmtId="0" fontId="3" fillId="0" borderId="1737" xfId="0" applyFont="1" applyBorder="1" applyAlignment="1">
      <alignment horizontal="center" vertical="center"/>
    </xf>
    <xf numFmtId="0" fontId="3" fillId="0" borderId="1688" xfId="0" applyFont="1" applyBorder="1" applyAlignment="1">
      <alignment horizontal="center" vertical="center"/>
    </xf>
    <xf numFmtId="1" fontId="3" fillId="0" borderId="1746" xfId="0" applyNumberFormat="1" applyFont="1" applyBorder="1" applyAlignment="1">
      <alignment horizontal="center" vertical="center" wrapText="1"/>
    </xf>
    <xf numFmtId="1" fontId="3" fillId="0" borderId="1699" xfId="0" applyNumberFormat="1" applyFont="1" applyBorder="1" applyAlignment="1">
      <alignment horizontal="center" vertical="center"/>
    </xf>
    <xf numFmtId="1" fontId="3" fillId="0" borderId="1700" xfId="0" applyNumberFormat="1" applyFont="1" applyBorder="1" applyAlignment="1">
      <alignment horizontal="center" vertical="center"/>
    </xf>
    <xf numFmtId="1" fontId="3" fillId="0" borderId="1683" xfId="0" applyNumberFormat="1" applyFont="1" applyBorder="1" applyAlignment="1">
      <alignment horizontal="center" vertical="center"/>
    </xf>
    <xf numFmtId="1" fontId="3" fillId="0" borderId="1700" xfId="0" applyNumberFormat="1" applyFont="1" applyBorder="1" applyAlignment="1">
      <alignment horizontal="center" vertical="center" wrapText="1"/>
    </xf>
    <xf numFmtId="1" fontId="3" fillId="0" borderId="1683" xfId="0" applyNumberFormat="1" applyFont="1" applyBorder="1" applyAlignment="1">
      <alignment horizontal="center" vertical="center" wrapText="1"/>
    </xf>
    <xf numFmtId="1" fontId="3" fillId="0" borderId="1413" xfId="2" applyNumberFormat="1" applyFont="1" applyBorder="1" applyAlignment="1">
      <alignment horizontal="center" vertical="center" wrapText="1"/>
    </xf>
    <xf numFmtId="1" fontId="3" fillId="0" borderId="1713" xfId="2" applyNumberFormat="1" applyFont="1" applyBorder="1" applyAlignment="1">
      <alignment horizontal="center" vertical="center" wrapText="1"/>
    </xf>
    <xf numFmtId="1" fontId="3" fillId="0" borderId="1412" xfId="2" applyNumberFormat="1" applyFont="1" applyBorder="1" applyAlignment="1">
      <alignment horizontal="center" vertical="center" wrapText="1"/>
    </xf>
    <xf numFmtId="1" fontId="3" fillId="0" borderId="1683" xfId="2" applyNumberFormat="1" applyFont="1" applyBorder="1" applyAlignment="1">
      <alignment horizontal="center" vertical="center" wrapText="1"/>
    </xf>
    <xf numFmtId="1" fontId="3" fillId="0" borderId="1417" xfId="2" applyNumberFormat="1" applyFont="1" applyBorder="1" applyAlignment="1">
      <alignment horizontal="center" vertical="center" wrapText="1"/>
    </xf>
    <xf numFmtId="1" fontId="3" fillId="0" borderId="1423" xfId="2" applyNumberFormat="1" applyFont="1" applyBorder="1" applyAlignment="1">
      <alignment horizontal="center" vertical="center" wrapText="1"/>
    </xf>
    <xf numFmtId="1" fontId="3" fillId="0" borderId="1699" xfId="0" applyNumberFormat="1" applyFont="1" applyBorder="1" applyAlignment="1">
      <alignment horizontal="center" vertical="center" wrapText="1"/>
    </xf>
    <xf numFmtId="1" fontId="3" fillId="0" borderId="1603" xfId="3" applyNumberFormat="1" applyFont="1" applyBorder="1" applyAlignment="1">
      <alignment horizontal="center" vertical="center" wrapText="1"/>
    </xf>
    <xf numFmtId="1" fontId="3" fillId="0" borderId="1700" xfId="3" applyNumberFormat="1" applyFont="1" applyBorder="1" applyAlignment="1">
      <alignment horizontal="center" vertical="center" wrapText="1"/>
    </xf>
    <xf numFmtId="1" fontId="3" fillId="0" borderId="1598" xfId="3" applyNumberFormat="1" applyFont="1" applyBorder="1" applyAlignment="1">
      <alignment horizontal="center" vertical="center" wrapText="1"/>
    </xf>
    <xf numFmtId="1" fontId="3" fillId="0" borderId="1602" xfId="3" applyNumberFormat="1" applyFont="1" applyBorder="1" applyAlignment="1">
      <alignment horizontal="center" vertical="center" wrapText="1"/>
    </xf>
    <xf numFmtId="1" fontId="3" fillId="0" borderId="1699" xfId="3" applyNumberFormat="1" applyFont="1" applyBorder="1" applyAlignment="1">
      <alignment horizontal="center" vertical="center" wrapText="1"/>
    </xf>
    <xf numFmtId="1" fontId="10" fillId="11" borderId="1417" xfId="2" quotePrefix="1" applyNumberFormat="1" applyFont="1" applyFill="1" applyBorder="1" applyAlignment="1">
      <alignment horizontal="left"/>
    </xf>
    <xf numFmtId="1" fontId="10" fillId="11" borderId="1709" xfId="2" quotePrefix="1" applyNumberFormat="1" applyFont="1" applyFill="1" applyBorder="1" applyAlignment="1">
      <alignment horizontal="left"/>
    </xf>
    <xf numFmtId="1" fontId="7" fillId="0" borderId="1412" xfId="2" applyNumberFormat="1" applyFont="1" applyBorder="1" applyAlignment="1">
      <alignment horizontal="center" vertical="center" wrapText="1"/>
    </xf>
    <xf numFmtId="1" fontId="3" fillId="0" borderId="1413" xfId="3" applyNumberFormat="1" applyFont="1" applyBorder="1" applyAlignment="1">
      <alignment horizontal="center" vertical="center"/>
    </xf>
    <xf numFmtId="1" fontId="3" fillId="0" borderId="1415" xfId="3" applyNumberFormat="1" applyFont="1" applyBorder="1" applyAlignment="1">
      <alignment horizontal="center" vertical="center"/>
    </xf>
    <xf numFmtId="1" fontId="3" fillId="0" borderId="1699" xfId="3" applyNumberFormat="1" applyFont="1" applyBorder="1" applyAlignment="1">
      <alignment horizontal="center" vertical="center"/>
    </xf>
    <xf numFmtId="1" fontId="3" fillId="0" borderId="1700" xfId="3" applyNumberFormat="1" applyFont="1" applyBorder="1" applyAlignment="1">
      <alignment horizontal="center" vertical="center"/>
    </xf>
    <xf numFmtId="1" fontId="3" fillId="0" borderId="1420" xfId="3" applyNumberFormat="1" applyFont="1" applyBorder="1" applyAlignment="1">
      <alignment horizontal="center" vertical="center"/>
    </xf>
    <xf numFmtId="1" fontId="3" fillId="0" borderId="1708" xfId="3" applyNumberFormat="1" applyFont="1" applyBorder="1" applyAlignment="1">
      <alignment horizontal="center" vertical="center"/>
    </xf>
    <xf numFmtId="1" fontId="3" fillId="0" borderId="1415" xfId="3" applyNumberFormat="1" applyFont="1" applyBorder="1" applyAlignment="1">
      <alignment horizontal="center" vertical="center" wrapText="1"/>
    </xf>
    <xf numFmtId="1" fontId="7" fillId="0" borderId="1413" xfId="3" applyNumberFormat="1" applyFont="1" applyBorder="1" applyAlignment="1">
      <alignment horizontal="center" vertical="center"/>
    </xf>
    <xf numFmtId="1" fontId="7" fillId="0" borderId="1415" xfId="3" applyNumberFormat="1" applyFont="1" applyBorder="1" applyAlignment="1">
      <alignment horizontal="center" vertical="center"/>
    </xf>
    <xf numFmtId="1" fontId="7" fillId="0" borderId="1700" xfId="3" applyNumberFormat="1" applyFont="1" applyBorder="1" applyAlignment="1">
      <alignment horizontal="center" vertical="center"/>
    </xf>
    <xf numFmtId="1" fontId="5" fillId="11" borderId="1699" xfId="2" quotePrefix="1" applyNumberFormat="1" applyFont="1" applyFill="1" applyBorder="1" applyAlignment="1">
      <alignment horizontal="left"/>
    </xf>
    <xf numFmtId="1" fontId="5" fillId="11" borderId="1706" xfId="2" quotePrefix="1" applyNumberFormat="1" applyFont="1" applyFill="1" applyBorder="1" applyAlignment="1">
      <alignment horizontal="left"/>
    </xf>
    <xf numFmtId="1" fontId="3" fillId="0" borderId="1598" xfId="3" applyNumberFormat="1" applyFont="1" applyBorder="1" applyAlignment="1">
      <alignment horizontal="center" vertical="center"/>
    </xf>
    <xf numFmtId="1" fontId="3" fillId="0" borderId="1602" xfId="3" applyNumberFormat="1" applyFont="1" applyBorder="1" applyAlignment="1">
      <alignment horizontal="center" vertical="center"/>
    </xf>
    <xf numFmtId="1" fontId="3" fillId="0" borderId="1603" xfId="3" applyNumberFormat="1" applyFont="1" applyBorder="1" applyAlignment="1">
      <alignment horizontal="center" vertical="center"/>
    </xf>
    <xf numFmtId="1" fontId="3" fillId="0" borderId="1707" xfId="3" applyNumberFormat="1" applyFont="1" applyBorder="1" applyAlignment="1">
      <alignment horizontal="center" vertical="center"/>
    </xf>
    <xf numFmtId="1" fontId="3" fillId="0" borderId="1707" xfId="3" applyNumberFormat="1" applyFont="1" applyBorder="1" applyAlignment="1">
      <alignment horizontal="center" vertical="center" wrapText="1"/>
    </xf>
    <xf numFmtId="1" fontId="3" fillId="0" borderId="1708" xfId="3" applyNumberFormat="1" applyFont="1" applyBorder="1" applyAlignment="1">
      <alignment horizontal="center" vertical="center" wrapText="1"/>
    </xf>
    <xf numFmtId="1" fontId="1" fillId="0" borderId="1683" xfId="0" applyNumberFormat="1" applyFont="1" applyBorder="1" applyAlignment="1">
      <alignment horizontal="left" vertical="center"/>
    </xf>
    <xf numFmtId="1" fontId="1" fillId="0" borderId="1570" xfId="0" applyNumberFormat="1" applyFont="1" applyBorder="1" applyAlignment="1">
      <alignment horizontal="left" vertical="center"/>
    </xf>
    <xf numFmtId="1" fontId="1" fillId="0" borderId="1685" xfId="0" applyNumberFormat="1" applyFont="1" applyBorder="1" applyAlignment="1">
      <alignment horizontal="left" vertical="center"/>
    </xf>
    <xf numFmtId="1" fontId="3" fillId="0" borderId="1677" xfId="0" applyNumberFormat="1" applyFont="1" applyBorder="1" applyAlignment="1">
      <alignment horizontal="center" vertical="center"/>
    </xf>
    <xf numFmtId="1" fontId="3" fillId="0" borderId="1677" xfId="0" applyNumberFormat="1" applyFont="1" applyBorder="1" applyAlignment="1">
      <alignment horizontal="center" vertical="center" wrapText="1"/>
    </xf>
    <xf numFmtId="1" fontId="3" fillId="0" borderId="1685" xfId="0" applyNumberFormat="1" applyFont="1" applyBorder="1" applyAlignment="1">
      <alignment horizontal="center" vertical="center" wrapText="1"/>
    </xf>
    <xf numFmtId="1" fontId="3" fillId="0" borderId="1677" xfId="0" applyNumberFormat="1" applyFont="1" applyBorder="1" applyAlignment="1">
      <alignment horizontal="left" vertical="center"/>
    </xf>
    <xf numFmtId="1" fontId="3" fillId="8" borderId="1677" xfId="0" applyNumberFormat="1" applyFont="1" applyFill="1" applyBorder="1" applyAlignment="1">
      <alignment horizontal="center" vertical="center" wrapText="1"/>
    </xf>
    <xf numFmtId="1" fontId="3" fillId="0" borderId="1705" xfId="0" applyNumberFormat="1" applyFont="1" applyBorder="1" applyAlignment="1">
      <alignment horizontal="center" vertical="center" wrapText="1"/>
    </xf>
    <xf numFmtId="1" fontId="3" fillId="0" borderId="1685" xfId="0" applyNumberFormat="1" applyFont="1" applyBorder="1" applyAlignment="1">
      <alignment horizontal="center" vertical="center"/>
    </xf>
    <xf numFmtId="1" fontId="3" fillId="0" borderId="1693" xfId="0" applyNumberFormat="1" applyFont="1" applyBorder="1" applyAlignment="1">
      <alignment horizontal="center" vertical="center" wrapText="1"/>
    </xf>
    <xf numFmtId="1" fontId="5" fillId="0" borderId="1570" xfId="0" applyNumberFormat="1" applyFont="1" applyBorder="1" applyAlignment="1">
      <alignment horizontal="left"/>
    </xf>
    <xf numFmtId="1" fontId="3" fillId="0" borderId="1698" xfId="0" applyNumberFormat="1" applyFont="1" applyBorder="1" applyAlignment="1">
      <alignment horizontal="center" vertical="center"/>
    </xf>
    <xf numFmtId="1" fontId="3" fillId="0" borderId="1684" xfId="0" applyNumberFormat="1" applyFont="1" applyBorder="1" applyAlignment="1">
      <alignment horizontal="center" vertical="center" wrapText="1"/>
    </xf>
    <xf numFmtId="1" fontId="3" fillId="0" borderId="1681" xfId="0" applyNumberFormat="1" applyFont="1" applyBorder="1" applyAlignment="1">
      <alignment horizontal="center" vertical="center"/>
    </xf>
    <xf numFmtId="1" fontId="3" fillId="0" borderId="1682" xfId="0" applyNumberFormat="1" applyFont="1" applyBorder="1" applyAlignment="1">
      <alignment horizontal="center" vertical="center"/>
    </xf>
    <xf numFmtId="1" fontId="3" fillId="0" borderId="1681" xfId="0" applyNumberFormat="1" applyFont="1" applyBorder="1" applyAlignment="1">
      <alignment horizontal="center" vertical="center" wrapText="1"/>
    </xf>
    <xf numFmtId="1" fontId="3" fillId="0" borderId="1686" xfId="0" applyNumberFormat="1" applyFont="1" applyBorder="1" applyAlignment="1">
      <alignment horizontal="center" vertical="center" wrapText="1"/>
    </xf>
    <xf numFmtId="1" fontId="3" fillId="0" borderId="1682" xfId="0" applyNumberFormat="1" applyFont="1" applyBorder="1" applyAlignment="1">
      <alignment horizontal="center" vertical="center" wrapText="1"/>
    </xf>
    <xf numFmtId="1" fontId="3" fillId="0" borderId="1687" xfId="0" applyNumberFormat="1" applyFont="1" applyBorder="1" applyAlignment="1">
      <alignment horizontal="center" vertical="center" wrapText="1"/>
    </xf>
    <xf numFmtId="1" fontId="3" fillId="0" borderId="1653" xfId="0" applyNumberFormat="1" applyFont="1" applyBorder="1" applyAlignment="1">
      <alignment horizontal="center" vertical="center"/>
    </xf>
    <xf numFmtId="1" fontId="3" fillId="0" borderId="1665" xfId="0" applyNumberFormat="1" applyFont="1" applyBorder="1" applyAlignment="1">
      <alignment horizontal="center" vertical="center" wrapText="1"/>
    </xf>
    <xf numFmtId="1" fontId="3" fillId="0" borderId="1652" xfId="0" applyNumberFormat="1" applyFont="1" applyBorder="1" applyAlignment="1">
      <alignment horizontal="center" vertical="center" wrapText="1"/>
    </xf>
    <xf numFmtId="1" fontId="3" fillId="0" borderId="1667" xfId="0" applyNumberFormat="1" applyFont="1" applyBorder="1" applyAlignment="1">
      <alignment horizontal="center" vertical="center" wrapText="1"/>
    </xf>
    <xf numFmtId="1" fontId="3" fillId="0" borderId="1657" xfId="0" applyNumberFormat="1" applyFont="1" applyBorder="1" applyAlignment="1">
      <alignment horizontal="center" vertical="center" wrapText="1"/>
    </xf>
    <xf numFmtId="1" fontId="3" fillId="0" borderId="1662" xfId="0" applyNumberFormat="1" applyFont="1" applyBorder="1" applyAlignment="1">
      <alignment horizontal="center" vertical="center" wrapText="1"/>
    </xf>
    <xf numFmtId="1" fontId="3" fillId="0" borderId="1662" xfId="0" applyNumberFormat="1" applyFont="1" applyBorder="1" applyAlignment="1">
      <alignment horizontal="center" vertical="center"/>
    </xf>
    <xf numFmtId="0" fontId="3" fillId="0" borderId="1655" xfId="0" applyFont="1" applyBorder="1" applyAlignment="1">
      <alignment horizontal="center"/>
    </xf>
    <xf numFmtId="0" fontId="3" fillId="0" borderId="1638" xfId="0" applyFont="1" applyBorder="1" applyAlignment="1">
      <alignment horizontal="center"/>
    </xf>
    <xf numFmtId="0" fontId="3" fillId="0" borderId="1655" xfId="0" applyFont="1" applyBorder="1" applyAlignment="1">
      <alignment horizontal="center" wrapText="1"/>
    </xf>
    <xf numFmtId="0" fontId="3" fillId="0" borderId="1638" xfId="0" applyFont="1" applyBorder="1" applyAlignment="1">
      <alignment horizontal="center" wrapText="1"/>
    </xf>
    <xf numFmtId="0" fontId="3" fillId="0" borderId="1637" xfId="0" applyFont="1" applyBorder="1" applyAlignment="1">
      <alignment horizontal="center" wrapText="1"/>
    </xf>
    <xf numFmtId="0" fontId="3" fillId="0" borderId="1374" xfId="0" applyFont="1" applyBorder="1" applyAlignment="1">
      <alignment horizontal="center" vertical="center" wrapText="1"/>
    </xf>
    <xf numFmtId="0" fontId="3" fillId="0" borderId="1658" xfId="0" applyFont="1" applyBorder="1" applyAlignment="1">
      <alignment horizontal="center" vertical="center" wrapText="1"/>
    </xf>
    <xf numFmtId="1" fontId="3" fillId="0" borderId="1663" xfId="0" applyNumberFormat="1" applyFont="1" applyBorder="1" applyAlignment="1">
      <alignment horizontal="center" vertical="center" wrapText="1"/>
    </xf>
    <xf numFmtId="1" fontId="3" fillId="0" borderId="1664" xfId="0" applyNumberFormat="1" applyFont="1" applyBorder="1" applyAlignment="1">
      <alignment horizontal="center" vertical="center" wrapText="1"/>
    </xf>
    <xf numFmtId="1" fontId="3" fillId="0" borderId="1651" xfId="0" applyNumberFormat="1" applyFont="1" applyBorder="1" applyAlignment="1">
      <alignment horizontal="center" vertical="center" wrapText="1"/>
    </xf>
    <xf numFmtId="1" fontId="3" fillId="0" borderId="1655" xfId="0" applyNumberFormat="1" applyFont="1" applyBorder="1" applyAlignment="1">
      <alignment horizontal="center" vertical="center"/>
    </xf>
    <xf numFmtId="1" fontId="3" fillId="0" borderId="1637" xfId="0" applyNumberFormat="1" applyFont="1" applyBorder="1" applyAlignment="1">
      <alignment horizontal="center" vertical="center"/>
    </xf>
    <xf numFmtId="1" fontId="3" fillId="0" borderId="1666" xfId="0" applyNumberFormat="1" applyFont="1" applyBorder="1" applyAlignment="1">
      <alignment horizontal="center" vertical="center" wrapText="1"/>
    </xf>
    <xf numFmtId="0" fontId="3" fillId="0" borderId="1413" xfId="0" applyFont="1" applyBorder="1" applyAlignment="1">
      <alignment horizontal="center" vertical="center" wrapText="1"/>
    </xf>
    <xf numFmtId="0" fontId="3" fillId="0" borderId="1653" xfId="0" applyFont="1" applyBorder="1" applyAlignment="1">
      <alignment horizontal="center" vertical="center" wrapText="1"/>
    </xf>
    <xf numFmtId="0" fontId="3" fillId="0" borderId="1415" xfId="0" applyFont="1" applyBorder="1" applyAlignment="1">
      <alignment horizontal="center" vertical="center" wrapText="1"/>
    </xf>
    <xf numFmtId="0" fontId="3" fillId="0" borderId="1652" xfId="0" applyFont="1" applyBorder="1" applyAlignment="1">
      <alignment horizontal="center" vertical="center" wrapText="1"/>
    </xf>
    <xf numFmtId="0" fontId="3" fillId="0" borderId="1651" xfId="0" applyFont="1" applyBorder="1" applyAlignment="1">
      <alignment horizontal="center" vertical="center" wrapText="1"/>
    </xf>
    <xf numFmtId="1" fontId="3" fillId="0" borderId="1655" xfId="0" applyNumberFormat="1" applyFont="1" applyBorder="1" applyAlignment="1">
      <alignment horizontal="center" vertical="center" wrapText="1"/>
    </xf>
    <xf numFmtId="1" fontId="3" fillId="0" borderId="1638" xfId="0" applyNumberFormat="1" applyFont="1" applyBorder="1" applyAlignment="1">
      <alignment horizontal="center" vertical="center"/>
    </xf>
    <xf numFmtId="1" fontId="3" fillId="0" borderId="1635" xfId="0" applyNumberFormat="1" applyFont="1" applyBorder="1" applyAlignment="1">
      <alignment horizontal="center" vertical="center"/>
    </xf>
    <xf numFmtId="1" fontId="3" fillId="0" borderId="1644" xfId="0" applyNumberFormat="1" applyFont="1" applyBorder="1" applyAlignment="1">
      <alignment horizontal="center" vertical="center" wrapText="1"/>
    </xf>
    <xf numFmtId="1" fontId="3" fillId="0" borderId="1650" xfId="0" applyNumberFormat="1" applyFont="1" applyBorder="1" applyAlignment="1">
      <alignment horizontal="center" vertical="center" wrapText="1"/>
    </xf>
    <xf numFmtId="1" fontId="3" fillId="0" borderId="1636" xfId="0" applyNumberFormat="1" applyFont="1" applyBorder="1" applyAlignment="1">
      <alignment horizontal="center" vertical="center"/>
    </xf>
    <xf numFmtId="1" fontId="3" fillId="0" borderId="1623" xfId="0" applyNumberFormat="1" applyFont="1" applyBorder="1" applyAlignment="1">
      <alignment horizontal="center" vertical="center" wrapText="1"/>
    </xf>
    <xf numFmtId="1" fontId="3" fillId="0" borderId="1732" xfId="0" applyNumberFormat="1" applyFont="1" applyBorder="1" applyAlignment="1">
      <alignment horizontal="center" vertical="center"/>
    </xf>
    <xf numFmtId="1" fontId="3" fillId="0" borderId="1759" xfId="0" applyNumberFormat="1" applyFont="1" applyBorder="1" applyAlignment="1">
      <alignment horizontal="center" vertical="center" wrapText="1"/>
    </xf>
    <xf numFmtId="1" fontId="3" fillId="0" borderId="1769" xfId="0" applyNumberFormat="1" applyFont="1" applyBorder="1" applyAlignment="1">
      <alignment horizontal="center" vertical="center"/>
    </xf>
    <xf numFmtId="1" fontId="3" fillId="0" borderId="1766" xfId="0" applyNumberFormat="1" applyFont="1" applyBorder="1" applyAlignment="1">
      <alignment horizontal="center" vertical="center"/>
    </xf>
    <xf numFmtId="1" fontId="3" fillId="0" borderId="1750" xfId="0" applyNumberFormat="1" applyFont="1" applyBorder="1" applyAlignment="1">
      <alignment horizontal="center" vertical="center"/>
    </xf>
    <xf numFmtId="1" fontId="3" fillId="0" borderId="1736" xfId="0" applyNumberFormat="1" applyFont="1" applyBorder="1" applyAlignment="1">
      <alignment horizontal="center" vertical="center" wrapText="1"/>
    </xf>
    <xf numFmtId="1" fontId="3" fillId="0" borderId="1770" xfId="0" applyNumberFormat="1" applyFont="1" applyBorder="1" applyAlignment="1">
      <alignment horizontal="center" vertical="center" wrapText="1"/>
    </xf>
    <xf numFmtId="1" fontId="3" fillId="0" borderId="1771" xfId="0" applyNumberFormat="1" applyFont="1" applyBorder="1" applyAlignment="1">
      <alignment horizontal="center" vertical="center" wrapText="1"/>
    </xf>
    <xf numFmtId="1" fontId="3" fillId="0" borderId="1772" xfId="0" applyNumberFormat="1" applyFont="1" applyBorder="1" applyAlignment="1">
      <alignment horizontal="center" vertical="center" wrapText="1"/>
    </xf>
    <xf numFmtId="1" fontId="3" fillId="0" borderId="1767" xfId="0" applyNumberFormat="1" applyFont="1" applyBorder="1" applyAlignment="1">
      <alignment horizontal="center" vertical="center"/>
    </xf>
    <xf numFmtId="1" fontId="3" fillId="0" borderId="1763" xfId="0" applyNumberFormat="1" applyFont="1" applyBorder="1" applyAlignment="1">
      <alignment horizontal="center" vertical="center" wrapText="1"/>
    </xf>
    <xf numFmtId="1" fontId="3" fillId="0" borderId="1752" xfId="0" applyNumberFormat="1" applyFont="1" applyBorder="1" applyAlignment="1">
      <alignment horizontal="center" vertical="center"/>
    </xf>
    <xf numFmtId="1" fontId="3" fillId="0" borderId="1767" xfId="0" applyNumberFormat="1" applyFont="1" applyBorder="1" applyAlignment="1">
      <alignment horizontal="center" vertical="center"/>
    </xf>
    <xf numFmtId="1" fontId="3" fillId="0" borderId="1750" xfId="0" applyNumberFormat="1" applyFont="1" applyBorder="1" applyAlignment="1">
      <alignment horizontal="center" vertical="center"/>
    </xf>
    <xf numFmtId="1" fontId="3" fillId="0" borderId="1760" xfId="0" applyNumberFormat="1" applyFont="1" applyBorder="1" applyAlignment="1">
      <alignment horizontal="center" vertical="center"/>
    </xf>
    <xf numFmtId="1" fontId="3" fillId="0" borderId="1752" xfId="0" applyNumberFormat="1" applyFont="1" applyBorder="1" applyAlignment="1">
      <alignment horizontal="right"/>
    </xf>
    <xf numFmtId="1" fontId="3" fillId="0" borderId="1763" xfId="0" applyNumberFormat="1" applyFont="1" applyBorder="1" applyAlignment="1">
      <alignment horizontal="right"/>
    </xf>
    <xf numFmtId="1" fontId="3" fillId="0" borderId="1752" xfId="0" applyNumberFormat="1" applyFont="1" applyBorder="1" applyAlignment="1">
      <alignment horizontal="right" vertical="center"/>
    </xf>
    <xf numFmtId="1" fontId="3" fillId="0" borderId="1758" xfId="0" applyNumberFormat="1" applyFont="1" applyBorder="1" applyAlignment="1">
      <alignment horizontal="right" vertical="center"/>
    </xf>
    <xf numFmtId="1" fontId="3" fillId="0" borderId="1767" xfId="0" applyNumberFormat="1" applyFont="1" applyBorder="1" applyAlignment="1">
      <alignment horizontal="right" vertical="center"/>
    </xf>
    <xf numFmtId="1" fontId="3" fillId="0" borderId="1755" xfId="0" applyNumberFormat="1" applyFont="1" applyBorder="1" applyAlignment="1">
      <alignment horizontal="right"/>
    </xf>
    <xf numFmtId="1" fontId="3" fillId="4" borderId="1773" xfId="0" applyNumberFormat="1" applyFont="1" applyFill="1" applyBorder="1" applyAlignment="1" applyProtection="1">
      <alignment wrapText="1"/>
      <protection locked="0"/>
    </xf>
    <xf numFmtId="1" fontId="3" fillId="0" borderId="1774" xfId="0" applyNumberFormat="1" applyFont="1" applyBorder="1" applyAlignment="1">
      <alignment horizontal="right" wrapText="1"/>
    </xf>
    <xf numFmtId="1" fontId="3" fillId="3" borderId="1772" xfId="0" applyNumberFormat="1" applyFont="1" applyFill="1" applyBorder="1" applyAlignment="1">
      <alignment horizontal="right"/>
    </xf>
    <xf numFmtId="1" fontId="6" fillId="0" borderId="1766" xfId="0" applyNumberFormat="1" applyFont="1" applyBorder="1"/>
    <xf numFmtId="1" fontId="6" fillId="0" borderId="1775" xfId="0" applyNumberFormat="1" applyFont="1" applyBorder="1"/>
    <xf numFmtId="1" fontId="3" fillId="0" borderId="1766" xfId="0" applyNumberFormat="1" applyFont="1" applyBorder="1"/>
    <xf numFmtId="1" fontId="3" fillId="0" borderId="1776" xfId="0" applyNumberFormat="1" applyFont="1" applyBorder="1" applyAlignment="1">
      <alignment horizontal="center" vertical="center"/>
    </xf>
    <xf numFmtId="1" fontId="3" fillId="0" borderId="1776" xfId="0" applyNumberFormat="1" applyFont="1" applyBorder="1" applyAlignment="1">
      <alignment horizontal="center" vertical="center" wrapText="1"/>
    </xf>
    <xf numFmtId="1" fontId="3" fillId="0" borderId="1777" xfId="0" applyNumberFormat="1" applyFont="1" applyBorder="1" applyAlignment="1">
      <alignment horizontal="center" vertical="center" wrapText="1"/>
    </xf>
    <xf numFmtId="1" fontId="3" fillId="0" borderId="1772" xfId="0" applyNumberFormat="1" applyFont="1" applyBorder="1" applyAlignment="1">
      <alignment horizontal="center" vertical="center" wrapText="1"/>
    </xf>
    <xf numFmtId="1" fontId="3" fillId="0" borderId="1778" xfId="0" applyNumberFormat="1" applyFont="1" applyBorder="1" applyAlignment="1">
      <alignment horizontal="center" vertical="center" wrapText="1"/>
    </xf>
    <xf numFmtId="1" fontId="3" fillId="0" borderId="1716" xfId="0" applyNumberFormat="1" applyFont="1" applyBorder="1" applyAlignment="1">
      <alignment horizontal="right"/>
    </xf>
    <xf numFmtId="1" fontId="3" fillId="0" borderId="1772" xfId="0" applyNumberFormat="1" applyFont="1" applyBorder="1" applyAlignment="1">
      <alignment horizontal="left"/>
    </xf>
    <xf numFmtId="1" fontId="3" fillId="0" borderId="1774" xfId="0" applyNumberFormat="1" applyFont="1" applyBorder="1" applyAlignment="1">
      <alignment horizontal="right"/>
    </xf>
    <xf numFmtId="1" fontId="3" fillId="4" borderId="1772" xfId="0" applyNumberFormat="1" applyFont="1" applyFill="1" applyBorder="1" applyProtection="1">
      <protection locked="0"/>
    </xf>
    <xf numFmtId="1" fontId="3" fillId="4" borderId="1779" xfId="0" applyNumberFormat="1" applyFont="1" applyFill="1" applyBorder="1" applyProtection="1">
      <protection locked="0"/>
    </xf>
    <xf numFmtId="1" fontId="3" fillId="4" borderId="1772" xfId="0" applyNumberFormat="1" applyFont="1" applyFill="1" applyBorder="1" applyAlignment="1" applyProtection="1">
      <alignment wrapText="1"/>
      <protection locked="0"/>
    </xf>
    <xf numFmtId="0" fontId="3" fillId="0" borderId="1780" xfId="0" applyFont="1" applyBorder="1" applyAlignment="1">
      <alignment horizontal="center" vertical="center" wrapText="1"/>
    </xf>
    <xf numFmtId="0" fontId="3" fillId="0" borderId="1776" xfId="0" applyFont="1" applyBorder="1" applyAlignment="1">
      <alignment horizontal="center" wrapText="1"/>
    </xf>
    <xf numFmtId="0" fontId="3" fillId="0" borderId="1766" xfId="0" applyFont="1" applyBorder="1" applyAlignment="1">
      <alignment horizontal="center" wrapText="1"/>
    </xf>
    <xf numFmtId="0" fontId="3" fillId="0" borderId="1767" xfId="0" applyFont="1" applyBorder="1" applyAlignment="1">
      <alignment horizontal="center" wrapText="1"/>
    </xf>
    <xf numFmtId="0" fontId="3" fillId="0" borderId="1750" xfId="0" applyFont="1" applyBorder="1" applyAlignment="1">
      <alignment horizontal="center" wrapText="1"/>
    </xf>
    <xf numFmtId="0" fontId="3" fillId="0" borderId="1776" xfId="0" applyFont="1" applyBorder="1" applyAlignment="1">
      <alignment horizontal="center"/>
    </xf>
    <xf numFmtId="0" fontId="3" fillId="0" borderId="1767" xfId="0" applyFont="1" applyBorder="1" applyAlignment="1">
      <alignment horizontal="center"/>
    </xf>
    <xf numFmtId="0" fontId="3" fillId="0" borderId="1762" xfId="0" applyFont="1" applyBorder="1" applyAlignment="1">
      <alignment horizontal="center" vertical="center" wrapText="1"/>
    </xf>
    <xf numFmtId="0" fontId="3" fillId="0" borderId="1774" xfId="0" applyFont="1" applyBorder="1" applyAlignment="1">
      <alignment horizontal="center" vertical="center" wrapText="1"/>
    </xf>
    <xf numFmtId="0" fontId="3" fillId="0" borderId="1772" xfId="0" applyFont="1" applyBorder="1" applyAlignment="1">
      <alignment horizontal="center" vertical="center" wrapText="1"/>
    </xf>
    <xf numFmtId="0" fontId="3" fillId="0" borderId="1777" xfId="0" applyFont="1" applyBorder="1" applyAlignment="1">
      <alignment horizontal="center" wrapText="1"/>
    </xf>
    <xf numFmtId="0" fontId="3" fillId="0" borderId="1767" xfId="0" applyFont="1" applyBorder="1" applyAlignment="1">
      <alignment horizontal="center" wrapText="1"/>
    </xf>
    <xf numFmtId="0" fontId="3" fillId="0" borderId="1771" xfId="0" applyFont="1" applyBorder="1" applyAlignment="1">
      <alignment horizontal="center" vertical="center" wrapText="1"/>
    </xf>
    <xf numFmtId="0" fontId="3" fillId="0" borderId="1750" xfId="0" applyFont="1" applyBorder="1" applyAlignment="1">
      <alignment horizontal="center" wrapText="1"/>
    </xf>
    <xf numFmtId="0" fontId="3" fillId="0" borderId="1755" xfId="0" applyFont="1" applyBorder="1"/>
    <xf numFmtId="0" fontId="3" fillId="0" borderId="1715" xfId="0" applyFont="1" applyBorder="1"/>
    <xf numFmtId="0" fontId="3" fillId="9" borderId="1716" xfId="0" applyFont="1" applyFill="1" applyBorder="1" applyProtection="1">
      <protection locked="0"/>
    </xf>
    <xf numFmtId="0" fontId="7" fillId="0" borderId="1774" xfId="0" applyFont="1" applyBorder="1"/>
    <xf numFmtId="0" fontId="3" fillId="0" borderId="1772" xfId="0" applyFont="1" applyBorder="1"/>
    <xf numFmtId="1" fontId="5" fillId="0" borderId="1771" xfId="0" applyNumberFormat="1" applyFont="1" applyBorder="1"/>
    <xf numFmtId="1" fontId="6" fillId="0" borderId="1771" xfId="0" applyNumberFormat="1" applyFont="1" applyBorder="1"/>
    <xf numFmtId="1" fontId="6" fillId="0" borderId="1781" xfId="0" applyNumberFormat="1" applyFont="1" applyBorder="1"/>
    <xf numFmtId="1" fontId="6" fillId="0" borderId="1782" xfId="0" applyNumberFormat="1" applyFont="1" applyBorder="1"/>
    <xf numFmtId="1" fontId="3" fillId="0" borderId="1783" xfId="0" applyNumberFormat="1" applyFont="1" applyBorder="1" applyAlignment="1">
      <alignment horizontal="center" vertical="center"/>
    </xf>
    <xf numFmtId="1" fontId="3" fillId="0" borderId="1784" xfId="0" applyNumberFormat="1" applyFont="1" applyBorder="1" applyAlignment="1">
      <alignment horizontal="center" vertical="center" wrapText="1"/>
    </xf>
    <xf numFmtId="1" fontId="3" fillId="0" borderId="1785" xfId="0" applyNumberFormat="1" applyFont="1" applyBorder="1" applyAlignment="1">
      <alignment horizontal="center" vertical="center" wrapText="1"/>
    </xf>
    <xf numFmtId="1" fontId="3" fillId="0" borderId="1786" xfId="0" applyNumberFormat="1" applyFont="1" applyBorder="1" applyAlignment="1">
      <alignment horizontal="center" vertical="center" wrapText="1"/>
    </xf>
    <xf numFmtId="1" fontId="3" fillId="0" borderId="1787" xfId="0" applyNumberFormat="1" applyFont="1" applyBorder="1" applyAlignment="1">
      <alignment horizontal="center" vertical="center" wrapText="1"/>
    </xf>
    <xf numFmtId="1" fontId="3" fillId="0" borderId="1783" xfId="0" applyNumberFormat="1" applyFont="1" applyBorder="1" applyAlignment="1">
      <alignment horizontal="center" vertical="center" wrapText="1"/>
    </xf>
    <xf numFmtId="1" fontId="3" fillId="0" borderId="1788" xfId="0" applyNumberFormat="1" applyFont="1" applyBorder="1" applyAlignment="1">
      <alignment horizontal="center" vertical="center" wrapText="1"/>
    </xf>
    <xf numFmtId="1" fontId="3" fillId="0" borderId="1779" xfId="0" applyNumberFormat="1" applyFont="1" applyBorder="1" applyAlignment="1">
      <alignment horizontal="center" vertical="center" wrapText="1"/>
    </xf>
    <xf numFmtId="1" fontId="1" fillId="0" borderId="1776" xfId="0" applyNumberFormat="1" applyFont="1" applyBorder="1" applyAlignment="1">
      <alignment horizontal="left" vertical="center"/>
    </xf>
    <xf numFmtId="1" fontId="3" fillId="0" borderId="1777" xfId="0" applyNumberFormat="1" applyFont="1" applyBorder="1" applyAlignment="1">
      <alignment horizontal="right"/>
    </xf>
    <xf numFmtId="1" fontId="3" fillId="0" borderId="1767" xfId="0" applyNumberFormat="1" applyFont="1" applyBorder="1" applyAlignment="1">
      <alignment horizontal="right"/>
    </xf>
    <xf numFmtId="1" fontId="3" fillId="0" borderId="1789" xfId="0" applyNumberFormat="1" applyFont="1" applyBorder="1"/>
    <xf numFmtId="1" fontId="3" fillId="0" borderId="1767" xfId="0" applyNumberFormat="1" applyFont="1" applyBorder="1"/>
    <xf numFmtId="1" fontId="3" fillId="0" borderId="1790" xfId="0" applyNumberFormat="1" applyFont="1" applyBorder="1"/>
    <xf numFmtId="1" fontId="3" fillId="0" borderId="1757" xfId="0" applyNumberFormat="1" applyFont="1" applyBorder="1"/>
    <xf numFmtId="1" fontId="3" fillId="10" borderId="1791" xfId="1" applyNumberFormat="1" applyFont="1" applyBorder="1" applyAlignment="1" applyProtection="1">
      <alignment horizontal="right"/>
      <protection locked="0"/>
    </xf>
    <xf numFmtId="1" fontId="3" fillId="10" borderId="1792" xfId="1" applyNumberFormat="1" applyFont="1" applyBorder="1" applyAlignment="1" applyProtection="1">
      <alignment horizontal="right"/>
      <protection locked="0"/>
    </xf>
    <xf numFmtId="1" fontId="3" fillId="10" borderId="1793" xfId="1" applyNumberFormat="1" applyFont="1" applyBorder="1" applyAlignment="1" applyProtection="1">
      <alignment horizontal="right"/>
      <protection locked="0"/>
    </xf>
    <xf numFmtId="1" fontId="3" fillId="10" borderId="1794" xfId="1" applyNumberFormat="1" applyFont="1" applyBorder="1" applyAlignment="1" applyProtection="1">
      <alignment horizontal="right"/>
      <protection locked="0"/>
    </xf>
    <xf numFmtId="1" fontId="1" fillId="0" borderId="1789" xfId="0" applyNumberFormat="1" applyFont="1" applyBorder="1" applyAlignment="1">
      <alignment horizontal="left" vertical="center" wrapText="1"/>
    </xf>
    <xf numFmtId="1" fontId="3" fillId="0" borderId="1777" xfId="0" applyNumberFormat="1" applyFont="1" applyBorder="1" applyAlignment="1">
      <alignment horizontal="right" wrapText="1"/>
    </xf>
    <xf numFmtId="1" fontId="3" fillId="0" borderId="1763" xfId="0" applyNumberFormat="1" applyFont="1" applyBorder="1" applyAlignment="1">
      <alignment horizontal="right" wrapText="1"/>
    </xf>
    <xf numFmtId="1" fontId="5" fillId="0" borderId="1795" xfId="0" applyNumberFormat="1" applyFont="1" applyBorder="1"/>
    <xf numFmtId="1" fontId="3" fillId="0" borderId="1789" xfId="0" applyNumberFormat="1" applyFont="1" applyBorder="1" applyAlignment="1">
      <alignment horizontal="center" wrapText="1"/>
    </xf>
    <xf numFmtId="1" fontId="3" fillId="4" borderId="1733" xfId="0" applyNumberFormat="1" applyFont="1" applyFill="1" applyBorder="1" applyAlignment="1" applyProtection="1">
      <alignment wrapText="1"/>
      <protection locked="0"/>
    </xf>
    <xf numFmtId="1" fontId="3" fillId="0" borderId="1796" xfId="0" applyNumberFormat="1" applyFont="1" applyBorder="1"/>
    <xf numFmtId="1" fontId="3" fillId="0" borderId="1797" xfId="0" applyNumberFormat="1" applyFont="1" applyBorder="1"/>
    <xf numFmtId="1" fontId="3" fillId="0" borderId="1798" xfId="0" applyNumberFormat="1" applyFont="1" applyBorder="1"/>
    <xf numFmtId="1" fontId="3" fillId="0" borderId="1799" xfId="0" applyNumberFormat="1" applyFont="1" applyBorder="1" applyAlignment="1">
      <alignment horizontal="center" vertical="center"/>
    </xf>
    <xf numFmtId="1" fontId="3" fillId="0" borderId="1800" xfId="0" applyNumberFormat="1" applyFont="1" applyBorder="1" applyAlignment="1">
      <alignment horizontal="center" vertical="center"/>
    </xf>
    <xf numFmtId="1" fontId="3" fillId="0" borderId="1799" xfId="0" applyNumberFormat="1" applyFont="1" applyBorder="1" applyAlignment="1">
      <alignment horizontal="center" vertical="center" wrapText="1"/>
    </xf>
    <xf numFmtId="1" fontId="3" fillId="0" borderId="1801" xfId="0" applyNumberFormat="1" applyFont="1" applyBorder="1" applyAlignment="1">
      <alignment horizontal="center" vertical="center" wrapText="1"/>
    </xf>
    <xf numFmtId="1" fontId="3" fillId="0" borderId="1800" xfId="0" applyNumberFormat="1" applyFont="1" applyBorder="1" applyAlignment="1">
      <alignment horizontal="center" vertical="center" wrapText="1"/>
    </xf>
    <xf numFmtId="1" fontId="3" fillId="0" borderId="1802" xfId="0" applyNumberFormat="1" applyFont="1" applyBorder="1" applyAlignment="1">
      <alignment horizontal="center" vertical="center" wrapText="1"/>
    </xf>
    <xf numFmtId="1" fontId="3" fillId="0" borderId="1803" xfId="0" applyNumberFormat="1" applyFont="1" applyBorder="1" applyAlignment="1">
      <alignment horizontal="center" vertical="center"/>
    </xf>
    <xf numFmtId="1" fontId="3" fillId="0" borderId="1774" xfId="0" applyNumberFormat="1" applyFont="1" applyBorder="1" applyAlignment="1">
      <alignment horizontal="center" vertical="center"/>
    </xf>
    <xf numFmtId="1" fontId="3" fillId="0" borderId="1803" xfId="0" applyNumberFormat="1" applyFont="1" applyBorder="1" applyAlignment="1">
      <alignment horizontal="center" vertical="center" wrapText="1"/>
    </xf>
    <xf numFmtId="1" fontId="3" fillId="0" borderId="1804" xfId="0" applyNumberFormat="1" applyFont="1" applyBorder="1" applyAlignment="1">
      <alignment horizontal="center" vertical="center" wrapText="1"/>
    </xf>
    <xf numFmtId="1" fontId="3" fillId="0" borderId="1805" xfId="0" applyNumberFormat="1" applyFont="1" applyBorder="1" applyAlignment="1">
      <alignment horizontal="center" vertical="center" wrapText="1"/>
    </xf>
    <xf numFmtId="1" fontId="3" fillId="0" borderId="1733" xfId="0" applyNumberFormat="1" applyFont="1" applyBorder="1" applyAlignment="1">
      <alignment horizontal="center" vertical="center" wrapText="1"/>
    </xf>
    <xf numFmtId="1" fontId="3" fillId="0" borderId="1716" xfId="0" applyNumberFormat="1" applyFont="1" applyBorder="1" applyAlignment="1">
      <alignment vertical="center" wrapText="1"/>
    </xf>
    <xf numFmtId="1" fontId="3" fillId="0" borderId="1755" xfId="0" applyNumberFormat="1" applyFont="1" applyBorder="1" applyAlignment="1">
      <alignment vertical="center" wrapText="1"/>
    </xf>
    <xf numFmtId="1" fontId="3" fillId="10" borderId="1716" xfId="1" applyNumberFormat="1" applyFont="1" applyBorder="1" applyAlignment="1" applyProtection="1">
      <alignment horizontal="right"/>
      <protection locked="0"/>
    </xf>
    <xf numFmtId="1" fontId="3" fillId="10" borderId="1715" xfId="1" applyNumberFormat="1" applyFont="1" applyBorder="1" applyAlignment="1" applyProtection="1">
      <alignment horizontal="right"/>
      <protection locked="0"/>
    </xf>
    <xf numFmtId="1" fontId="3" fillId="10" borderId="1734" xfId="1" applyNumberFormat="1" applyFont="1" applyBorder="1" applyAlignment="1" applyProtection="1">
      <alignment horizontal="right"/>
      <protection locked="0"/>
    </xf>
    <xf numFmtId="1" fontId="3" fillId="10" borderId="1755" xfId="1" applyNumberFormat="1" applyFont="1" applyBorder="1" applyAlignment="1" applyProtection="1">
      <alignment horizontal="right"/>
      <protection locked="0"/>
    </xf>
    <xf numFmtId="1" fontId="3" fillId="10" borderId="1806" xfId="1" applyNumberFormat="1" applyFont="1" applyBorder="1" applyAlignment="1" applyProtection="1">
      <alignment horizontal="right"/>
      <protection locked="0"/>
    </xf>
    <xf numFmtId="1" fontId="3" fillId="0" borderId="1803" xfId="0" applyNumberFormat="1" applyFont="1" applyBorder="1" applyAlignment="1">
      <alignment horizontal="center" vertical="center" wrapText="1"/>
    </xf>
    <xf numFmtId="1" fontId="3" fillId="0" borderId="1774" xfId="0" applyNumberFormat="1" applyFont="1" applyBorder="1" applyAlignment="1">
      <alignment vertical="center" wrapText="1"/>
    </xf>
    <xf numFmtId="1" fontId="3" fillId="0" borderId="1803" xfId="0" applyNumberFormat="1" applyFont="1" applyBorder="1" applyAlignment="1">
      <alignment vertical="center"/>
    </xf>
    <xf numFmtId="1" fontId="3" fillId="10" borderId="1803" xfId="1" applyNumberFormat="1" applyFont="1" applyBorder="1" applyAlignment="1" applyProtection="1">
      <alignment horizontal="right"/>
      <protection locked="0"/>
    </xf>
    <xf numFmtId="1" fontId="3" fillId="10" borderId="1774" xfId="1" applyNumberFormat="1" applyFont="1" applyBorder="1" applyAlignment="1" applyProtection="1">
      <alignment horizontal="right"/>
      <protection locked="0"/>
    </xf>
    <xf numFmtId="1" fontId="3" fillId="0" borderId="1789" xfId="0" applyNumberFormat="1" applyFont="1" applyBorder="1" applyAlignment="1">
      <alignment horizontal="center" vertical="center" wrapText="1"/>
    </xf>
    <xf numFmtId="1" fontId="3" fillId="0" borderId="1777" xfId="0" applyNumberFormat="1" applyFont="1" applyBorder="1" applyAlignment="1">
      <alignment vertical="center" wrapText="1"/>
    </xf>
    <xf numFmtId="1" fontId="3" fillId="11" borderId="1777" xfId="1" applyNumberFormat="1" applyFont="1" applyFill="1" applyBorder="1" applyAlignment="1" applyProtection="1">
      <alignment horizontal="right"/>
    </xf>
    <xf numFmtId="1" fontId="3" fillId="11" borderId="1767" xfId="1" applyNumberFormat="1" applyFont="1" applyFill="1" applyBorder="1" applyAlignment="1" applyProtection="1">
      <alignment horizontal="right"/>
    </xf>
    <xf numFmtId="1" fontId="5" fillId="0" borderId="1766" xfId="0" applyNumberFormat="1" applyFont="1" applyBorder="1" applyAlignment="1">
      <alignment horizontal="left"/>
    </xf>
    <xf numFmtId="1" fontId="3" fillId="0" borderId="1807" xfId="0" applyNumberFormat="1" applyFont="1" applyBorder="1" applyProtection="1">
      <protection hidden="1"/>
    </xf>
    <xf numFmtId="1" fontId="3" fillId="0" borderId="1808" xfId="0" applyNumberFormat="1" applyFont="1" applyBorder="1" applyProtection="1">
      <protection hidden="1"/>
    </xf>
    <xf numFmtId="1" fontId="3" fillId="0" borderId="1809" xfId="0" applyNumberFormat="1" applyFont="1" applyBorder="1" applyProtection="1">
      <protection hidden="1"/>
    </xf>
    <xf numFmtId="1" fontId="3" fillId="0" borderId="1798" xfId="0" applyNumberFormat="1" applyFont="1" applyBorder="1" applyProtection="1">
      <protection hidden="1"/>
    </xf>
    <xf numFmtId="1" fontId="3" fillId="0" borderId="1805" xfId="0" applyNumberFormat="1" applyFont="1" applyBorder="1" applyAlignment="1">
      <alignment horizontal="center" vertical="center"/>
    </xf>
    <xf numFmtId="1" fontId="3" fillId="0" borderId="1810" xfId="0" applyNumberFormat="1" applyFont="1" applyBorder="1" applyAlignment="1">
      <alignment horizontal="center" vertical="center" wrapText="1"/>
    </xf>
    <xf numFmtId="1" fontId="3" fillId="0" borderId="1811" xfId="0" applyNumberFormat="1" applyFont="1" applyBorder="1" applyAlignment="1">
      <alignment horizontal="center" vertical="center" wrapText="1"/>
    </xf>
    <xf numFmtId="1" fontId="3" fillId="0" borderId="1812" xfId="0" applyNumberFormat="1" applyFont="1" applyBorder="1" applyAlignment="1">
      <alignment horizontal="center" vertical="center" wrapText="1"/>
    </xf>
    <xf numFmtId="1" fontId="3" fillId="0" borderId="1789" xfId="0" applyNumberFormat="1" applyFont="1" applyBorder="1" applyAlignment="1">
      <alignment horizontal="left"/>
    </xf>
    <xf numFmtId="1" fontId="3" fillId="0" borderId="1771" xfId="0" applyNumberFormat="1" applyFont="1" applyBorder="1" applyAlignment="1" applyProtection="1">
      <alignment horizontal="left" vertical="center"/>
      <protection hidden="1"/>
    </xf>
    <xf numFmtId="1" fontId="3" fillId="4" borderId="1772" xfId="0" applyNumberFormat="1" applyFont="1" applyFill="1" applyBorder="1" applyAlignment="1" applyProtection="1">
      <alignment horizontal="right"/>
      <protection locked="0"/>
    </xf>
    <xf numFmtId="1" fontId="3" fillId="4" borderId="1813" xfId="0" applyNumberFormat="1" applyFont="1" applyFill="1" applyBorder="1" applyAlignment="1" applyProtection="1">
      <alignment horizontal="right"/>
      <protection locked="0"/>
    </xf>
    <xf numFmtId="1" fontId="3" fillId="4" borderId="1812" xfId="0" applyNumberFormat="1" applyFont="1" applyFill="1" applyBorder="1" applyAlignment="1" applyProtection="1">
      <alignment horizontal="right"/>
      <protection locked="0"/>
    </xf>
    <xf numFmtId="1" fontId="3" fillId="0" borderId="1789" xfId="0" applyNumberFormat="1" applyFont="1" applyBorder="1" applyAlignment="1">
      <alignment horizontal="left" vertical="center"/>
    </xf>
    <xf numFmtId="1" fontId="3" fillId="0" borderId="1733" xfId="0" applyNumberFormat="1" applyFont="1" applyBorder="1" applyAlignment="1">
      <alignment horizontal="left" vertical="center"/>
    </xf>
    <xf numFmtId="1" fontId="3" fillId="0" borderId="1789" xfId="0" applyNumberFormat="1" applyFont="1" applyBorder="1" applyAlignment="1">
      <alignment horizontal="left" vertical="center"/>
    </xf>
    <xf numFmtId="1" fontId="3" fillId="0" borderId="1789" xfId="0" applyNumberFormat="1" applyFont="1" applyBorder="1" applyAlignment="1" applyProtection="1">
      <alignment horizontal="left" vertical="center"/>
      <protection hidden="1"/>
    </xf>
    <xf numFmtId="1" fontId="3" fillId="4" borderId="1777" xfId="0" applyNumberFormat="1" applyFont="1" applyFill="1" applyBorder="1" applyAlignment="1" applyProtection="1">
      <alignment horizontal="right"/>
      <protection locked="0"/>
    </xf>
    <xf numFmtId="1" fontId="3" fillId="4" borderId="1767" xfId="0" applyNumberFormat="1" applyFont="1" applyFill="1" applyBorder="1" applyAlignment="1" applyProtection="1">
      <alignment horizontal="right"/>
      <protection locked="0"/>
    </xf>
    <xf numFmtId="1" fontId="3" fillId="4" borderId="1763" xfId="0" applyNumberFormat="1" applyFont="1" applyFill="1" applyBorder="1" applyAlignment="1" applyProtection="1">
      <alignment horizontal="right"/>
      <protection locked="0"/>
    </xf>
    <xf numFmtId="1" fontId="3" fillId="4" borderId="1768" xfId="0" applyNumberFormat="1" applyFont="1" applyFill="1" applyBorder="1" applyAlignment="1" applyProtection="1">
      <alignment horizontal="right"/>
      <protection locked="0"/>
    </xf>
    <xf numFmtId="1" fontId="3" fillId="4" borderId="1754" xfId="0" applyNumberFormat="1" applyFont="1" applyFill="1" applyBorder="1" applyAlignment="1" applyProtection="1">
      <alignment horizontal="right"/>
      <protection locked="0"/>
    </xf>
    <xf numFmtId="1" fontId="3" fillId="4" borderId="1757" xfId="0" applyNumberFormat="1" applyFont="1" applyFill="1" applyBorder="1" applyAlignment="1" applyProtection="1">
      <alignment horizontal="right"/>
      <protection locked="0"/>
    </xf>
    <xf numFmtId="1" fontId="3" fillId="4" borderId="1758" xfId="0" applyNumberFormat="1" applyFont="1" applyFill="1" applyBorder="1" applyAlignment="1" applyProtection="1">
      <alignment horizontal="right"/>
      <protection locked="0"/>
    </xf>
    <xf numFmtId="1" fontId="3" fillId="0" borderId="1789" xfId="0" applyNumberFormat="1" applyFont="1" applyBorder="1" applyAlignment="1">
      <alignment horizontal="center" vertical="center"/>
    </xf>
    <xf numFmtId="1" fontId="3" fillId="8" borderId="1789" xfId="0" applyNumberFormat="1" applyFont="1" applyFill="1" applyBorder="1" applyAlignment="1">
      <alignment horizontal="center" vertical="center" wrapText="1"/>
    </xf>
    <xf numFmtId="1" fontId="3" fillId="0" borderId="1790" xfId="0" applyNumberFormat="1" applyFont="1" applyBorder="1" applyAlignment="1">
      <alignment horizontal="center" vertical="center" wrapText="1"/>
    </xf>
    <xf numFmtId="1" fontId="1" fillId="0" borderId="1776" xfId="0" applyNumberFormat="1" applyFont="1" applyBorder="1" applyAlignment="1">
      <alignment horizontal="left" vertical="center"/>
    </xf>
    <xf numFmtId="1" fontId="1" fillId="0" borderId="1766" xfId="0" applyNumberFormat="1" applyFont="1" applyBorder="1" applyAlignment="1">
      <alignment horizontal="left" vertical="center"/>
    </xf>
    <xf numFmtId="1" fontId="1" fillId="0" borderId="1767" xfId="0" applyNumberFormat="1" applyFont="1" applyBorder="1" applyAlignment="1">
      <alignment horizontal="left" vertical="center"/>
    </xf>
    <xf numFmtId="1" fontId="3" fillId="8" borderId="1733" xfId="0" applyNumberFormat="1" applyFont="1" applyFill="1" applyBorder="1" applyAlignment="1">
      <alignment horizontal="right" vertical="center" wrapText="1"/>
    </xf>
    <xf numFmtId="1" fontId="3" fillId="4" borderId="1733" xfId="0" applyNumberFormat="1" applyFont="1" applyFill="1" applyBorder="1" applyProtection="1">
      <protection locked="0"/>
    </xf>
    <xf numFmtId="1" fontId="3" fillId="8" borderId="1814" xfId="0" applyNumberFormat="1" applyFont="1" applyFill="1" applyBorder="1"/>
    <xf numFmtId="1" fontId="3" fillId="0" borderId="1733" xfId="0" applyNumberFormat="1" applyFont="1" applyBorder="1" applyAlignment="1">
      <alignment horizontal="left" vertical="center" wrapText="1"/>
    </xf>
    <xf numFmtId="1" fontId="3" fillId="8" borderId="1733" xfId="0" applyNumberFormat="1" applyFont="1" applyFill="1" applyBorder="1" applyAlignment="1">
      <alignment horizontal="right"/>
    </xf>
    <xf numFmtId="1" fontId="3" fillId="4" borderId="1812" xfId="0" applyNumberFormat="1" applyFont="1" applyFill="1" applyBorder="1" applyProtection="1">
      <protection locked="0"/>
    </xf>
    <xf numFmtId="1" fontId="1" fillId="0" borderId="1776" xfId="0" applyNumberFormat="1" applyFont="1" applyBorder="1" applyAlignment="1">
      <alignment vertical="center"/>
    </xf>
    <xf numFmtId="1" fontId="1" fillId="0" borderId="1766" xfId="0" applyNumberFormat="1" applyFont="1" applyBorder="1" applyAlignment="1">
      <alignment vertical="center"/>
    </xf>
    <xf numFmtId="1" fontId="1" fillId="0" borderId="1767" xfId="0" applyNumberFormat="1" applyFont="1" applyBorder="1" applyAlignment="1">
      <alignment vertical="center"/>
    </xf>
    <xf numFmtId="1" fontId="3" fillId="0" borderId="1733" xfId="0" applyNumberFormat="1" applyFont="1" applyBorder="1" applyAlignment="1">
      <alignment horizontal="right" vertical="center" wrapText="1"/>
    </xf>
    <xf numFmtId="1" fontId="5" fillId="11" borderId="1771" xfId="2" quotePrefix="1" applyNumberFormat="1" applyFont="1" applyFill="1" applyBorder="1" applyAlignment="1">
      <alignment horizontal="left"/>
    </xf>
    <xf numFmtId="1" fontId="5" fillId="11" borderId="1815" xfId="2" quotePrefix="1" applyNumberFormat="1" applyFont="1" applyFill="1" applyBorder="1" applyAlignment="1">
      <alignment horizontal="left"/>
    </xf>
    <xf numFmtId="1" fontId="3" fillId="11" borderId="1816" xfId="0" applyNumberFormat="1" applyFont="1" applyFill="1" applyBorder="1"/>
    <xf numFmtId="1" fontId="3" fillId="0" borderId="1817" xfId="2" applyNumberFormat="1" applyFont="1" applyBorder="1" applyAlignment="1">
      <alignment horizontal="center" vertical="center" wrapText="1"/>
    </xf>
    <xf numFmtId="1" fontId="3" fillId="0" borderId="1818" xfId="3" applyNumberFormat="1" applyFont="1" applyBorder="1" applyAlignment="1">
      <alignment horizontal="center" vertical="center"/>
    </xf>
    <xf numFmtId="1" fontId="3" fillId="0" borderId="1819" xfId="3" applyNumberFormat="1" applyFont="1" applyBorder="1" applyAlignment="1">
      <alignment horizontal="center" vertical="center"/>
    </xf>
    <xf numFmtId="1" fontId="3" fillId="0" borderId="1820" xfId="3" applyNumberFormat="1" applyFont="1" applyBorder="1" applyAlignment="1">
      <alignment horizontal="center" vertical="center"/>
    </xf>
    <xf numFmtId="1" fontId="3" fillId="0" borderId="1821" xfId="3" applyNumberFormat="1" applyFont="1" applyBorder="1" applyAlignment="1">
      <alignment horizontal="center" vertical="center"/>
    </xf>
    <xf numFmtId="1" fontId="3" fillId="0" borderId="1822" xfId="3" applyNumberFormat="1" applyFont="1" applyBorder="1" applyAlignment="1">
      <alignment horizontal="center" vertical="center" wrapText="1"/>
    </xf>
    <xf numFmtId="1" fontId="3" fillId="0" borderId="1821" xfId="3" applyNumberFormat="1" applyFont="1" applyBorder="1" applyAlignment="1">
      <alignment horizontal="center" vertical="center" wrapText="1"/>
    </xf>
    <xf numFmtId="1" fontId="3" fillId="0" borderId="1820" xfId="3" applyNumberFormat="1" applyFont="1" applyBorder="1" applyAlignment="1">
      <alignment horizontal="center" vertical="center" wrapText="1"/>
    </xf>
    <xf numFmtId="1" fontId="3" fillId="0" borderId="1818" xfId="3" applyNumberFormat="1" applyFont="1" applyBorder="1" applyAlignment="1">
      <alignment horizontal="center" vertical="center" wrapText="1"/>
    </xf>
    <xf numFmtId="1" fontId="3" fillId="0" borderId="1819" xfId="3" applyNumberFormat="1" applyFont="1" applyBorder="1" applyAlignment="1">
      <alignment horizontal="center" vertical="center" wrapText="1"/>
    </xf>
    <xf numFmtId="1" fontId="3" fillId="0" borderId="1771" xfId="3" applyNumberFormat="1" applyFont="1" applyBorder="1" applyAlignment="1">
      <alignment horizontal="center" vertical="center"/>
    </xf>
    <xf numFmtId="1" fontId="3" fillId="0" borderId="1812" xfId="3" applyNumberFormat="1" applyFont="1" applyBorder="1" applyAlignment="1">
      <alignment horizontal="center" vertical="center"/>
    </xf>
    <xf numFmtId="1" fontId="3" fillId="0" borderId="1823" xfId="3" applyNumberFormat="1" applyFont="1" applyBorder="1" applyAlignment="1">
      <alignment horizontal="center" vertical="center"/>
    </xf>
    <xf numFmtId="1" fontId="3" fillId="0" borderId="1823" xfId="3" applyNumberFormat="1" applyFont="1" applyBorder="1" applyAlignment="1">
      <alignment horizontal="center" vertical="center" wrapText="1"/>
    </xf>
    <xf numFmtId="1" fontId="3" fillId="0" borderId="1771" xfId="3" applyNumberFormat="1" applyFont="1" applyBorder="1" applyAlignment="1">
      <alignment horizontal="center" vertical="center" wrapText="1"/>
    </xf>
    <xf numFmtId="1" fontId="3" fillId="0" borderId="1812" xfId="3" applyNumberFormat="1" applyFont="1" applyBorder="1" applyAlignment="1">
      <alignment horizontal="center" vertical="center" wrapText="1"/>
    </xf>
    <xf numFmtId="1" fontId="3" fillId="0" borderId="1777" xfId="3" applyNumberFormat="1" applyFont="1" applyBorder="1" applyAlignment="1">
      <alignment horizontal="center" vertical="center" wrapText="1"/>
    </xf>
    <xf numFmtId="1" fontId="3" fillId="0" borderId="1767" xfId="3" applyNumberFormat="1" applyFont="1" applyBorder="1" applyAlignment="1">
      <alignment horizontal="center" vertical="center" wrapText="1"/>
    </xf>
    <xf numFmtId="1" fontId="3" fillId="0" borderId="1777" xfId="3" applyNumberFormat="1" applyFont="1" applyFill="1" applyBorder="1" applyAlignment="1">
      <alignment horizontal="center" vertical="center" wrapText="1"/>
    </xf>
    <xf numFmtId="1" fontId="3" fillId="0" borderId="1767" xfId="3" applyNumberFormat="1" applyFont="1" applyFill="1" applyBorder="1" applyAlignment="1">
      <alignment horizontal="center" vertical="center" wrapText="1"/>
    </xf>
    <xf numFmtId="1" fontId="3" fillId="0" borderId="1754" xfId="3" applyNumberFormat="1" applyFont="1" applyFill="1" applyBorder="1" applyAlignment="1">
      <alignment horizontal="center" vertical="center" wrapText="1"/>
    </xf>
    <xf numFmtId="1" fontId="3" fillId="0" borderId="1757" xfId="3" applyNumberFormat="1" applyFont="1" applyFill="1" applyBorder="1" applyAlignment="1">
      <alignment horizontal="center" vertical="center" wrapText="1"/>
    </xf>
    <xf numFmtId="1" fontId="3" fillId="0" borderId="1750" xfId="3" applyNumberFormat="1" applyFont="1" applyFill="1" applyBorder="1" applyAlignment="1">
      <alignment horizontal="center" vertical="center" wrapText="1"/>
    </xf>
    <xf numFmtId="1" fontId="3" fillId="0" borderId="1813" xfId="3" applyNumberFormat="1" applyFont="1" applyBorder="1" applyAlignment="1">
      <alignment horizontal="center" vertical="center" wrapText="1"/>
    </xf>
    <xf numFmtId="1" fontId="3" fillId="0" borderId="1768" xfId="3" applyNumberFormat="1" applyFont="1" applyBorder="1" applyAlignment="1">
      <alignment horizontal="center" vertical="center" wrapText="1"/>
    </xf>
    <xf numFmtId="1" fontId="3" fillId="0" borderId="1764" xfId="2" applyNumberFormat="1" applyFont="1" applyBorder="1" applyAlignment="1">
      <alignment vertical="center" wrapText="1"/>
    </xf>
    <xf numFmtId="1" fontId="3" fillId="4" borderId="1716" xfId="4" applyNumberFormat="1" applyFont="1" applyFill="1" applyBorder="1" applyProtection="1">
      <protection locked="0"/>
    </xf>
    <xf numFmtId="1" fontId="3" fillId="4" borderId="1715" xfId="4" applyNumberFormat="1" applyFont="1" applyFill="1" applyBorder="1" applyProtection="1">
      <protection locked="0"/>
    </xf>
    <xf numFmtId="1" fontId="3" fillId="4" borderId="1765" xfId="4" applyNumberFormat="1" applyFont="1" applyFill="1" applyBorder="1" applyProtection="1">
      <protection locked="0"/>
    </xf>
    <xf numFmtId="1" fontId="3" fillId="4" borderId="1773" xfId="4" applyNumberFormat="1" applyFont="1" applyFill="1" applyBorder="1" applyProtection="1">
      <protection locked="0"/>
    </xf>
    <xf numFmtId="1" fontId="3" fillId="4" borderId="1756" xfId="4" applyNumberFormat="1" applyFont="1" applyFill="1" applyBorder="1" applyProtection="1">
      <protection locked="0"/>
    </xf>
    <xf numFmtId="1" fontId="3" fillId="4" borderId="1755" xfId="4" applyNumberFormat="1" applyFont="1" applyFill="1" applyBorder="1" applyProtection="1">
      <protection locked="0"/>
    </xf>
    <xf numFmtId="1" fontId="3" fillId="4" borderId="1734" xfId="4" applyNumberFormat="1" applyFont="1" applyFill="1" applyBorder="1" applyProtection="1">
      <protection locked="0"/>
    </xf>
    <xf numFmtId="1" fontId="3" fillId="0" borderId="1776" xfId="2" applyNumberFormat="1" applyFont="1" applyBorder="1" applyAlignment="1">
      <alignment horizontal="center" vertical="center" wrapText="1"/>
    </xf>
    <xf numFmtId="1" fontId="3" fillId="0" borderId="1777" xfId="4" applyNumberFormat="1" applyFont="1" applyBorder="1" applyAlignment="1">
      <alignment horizontal="right"/>
    </xf>
    <xf numFmtId="1" fontId="3" fillId="0" borderId="1767" xfId="4" applyNumberFormat="1" applyFont="1" applyBorder="1" applyAlignment="1">
      <alignment horizontal="right"/>
    </xf>
    <xf numFmtId="1" fontId="3" fillId="0" borderId="1754" xfId="4" applyNumberFormat="1" applyFont="1" applyBorder="1" applyAlignment="1">
      <alignment horizontal="right"/>
    </xf>
    <xf numFmtId="1" fontId="3" fillId="0" borderId="1757" xfId="4" applyNumberFormat="1" applyFont="1" applyBorder="1" applyAlignment="1">
      <alignment horizontal="right"/>
    </xf>
    <xf numFmtId="1" fontId="3" fillId="0" borderId="1750" xfId="4" applyNumberFormat="1" applyFont="1" applyBorder="1" applyAlignment="1">
      <alignment horizontal="right"/>
    </xf>
    <xf numFmtId="1" fontId="3" fillId="0" borderId="1763" xfId="4" applyNumberFormat="1" applyFont="1" applyBorder="1" applyAlignment="1">
      <alignment horizontal="right"/>
    </xf>
    <xf numFmtId="1" fontId="3" fillId="0" borderId="1768" xfId="4" applyNumberFormat="1" applyFont="1" applyBorder="1" applyAlignment="1">
      <alignment horizontal="right"/>
    </xf>
    <xf numFmtId="1" fontId="10" fillId="11" borderId="1766" xfId="2" quotePrefix="1" applyNumberFormat="1" applyFont="1" applyFill="1" applyBorder="1" applyAlignment="1">
      <alignment horizontal="left"/>
    </xf>
    <xf numFmtId="1" fontId="10" fillId="11" borderId="1824" xfId="2" quotePrefix="1" applyNumberFormat="1" applyFont="1" applyFill="1" applyBorder="1" applyAlignment="1">
      <alignment horizontal="left"/>
    </xf>
    <xf numFmtId="1" fontId="3" fillId="11" borderId="1825" xfId="0" applyNumberFormat="1" applyFont="1" applyFill="1" applyBorder="1"/>
    <xf numFmtId="1" fontId="7" fillId="0" borderId="1826" xfId="2" applyNumberFormat="1" applyFont="1" applyBorder="1" applyAlignment="1">
      <alignment horizontal="center" vertical="center" wrapText="1"/>
    </xf>
    <xf numFmtId="1" fontId="3" fillId="0" borderId="1827" xfId="3" applyNumberFormat="1" applyFont="1" applyBorder="1" applyAlignment="1">
      <alignment horizontal="center" vertical="center"/>
    </xf>
    <xf numFmtId="1" fontId="3" fillId="0" borderId="1828" xfId="3" applyNumberFormat="1" applyFont="1" applyBorder="1" applyAlignment="1">
      <alignment horizontal="center" vertical="center"/>
    </xf>
    <xf numFmtId="1" fontId="3" fillId="0" borderId="1829" xfId="3" applyNumberFormat="1" applyFont="1" applyBorder="1" applyAlignment="1">
      <alignment horizontal="center" vertical="center"/>
    </xf>
    <xf numFmtId="1" fontId="3" fillId="0" borderId="1830" xfId="3" applyNumberFormat="1" applyFont="1" applyBorder="1" applyAlignment="1">
      <alignment horizontal="center" vertical="center"/>
    </xf>
    <xf numFmtId="1" fontId="3" fillId="0" borderId="1829" xfId="3" applyNumberFormat="1" applyFont="1" applyBorder="1" applyAlignment="1">
      <alignment horizontal="center" vertical="center" wrapText="1"/>
    </xf>
    <xf numFmtId="1" fontId="7" fillId="0" borderId="1827" xfId="3" applyNumberFormat="1" applyFont="1" applyBorder="1" applyAlignment="1">
      <alignment horizontal="center" vertical="center"/>
    </xf>
    <xf numFmtId="1" fontId="7" fillId="0" borderId="1829" xfId="3" applyNumberFormat="1" applyFont="1" applyBorder="1" applyAlignment="1">
      <alignment horizontal="center" vertical="center"/>
    </xf>
    <xf numFmtId="1" fontId="7" fillId="0" borderId="1812" xfId="3" applyNumberFormat="1" applyFont="1" applyBorder="1" applyAlignment="1">
      <alignment horizontal="center" vertical="center"/>
    </xf>
    <xf numFmtId="1" fontId="3" fillId="0" borderId="1831" xfId="3" applyNumberFormat="1" applyFont="1" applyBorder="1" applyAlignment="1">
      <alignment horizontal="center" vertical="center" wrapText="1"/>
    </xf>
    <xf numFmtId="1" fontId="3" fillId="0" borderId="1831" xfId="3" applyNumberFormat="1" applyFont="1" applyFill="1" applyBorder="1" applyAlignment="1">
      <alignment horizontal="center" vertical="center" wrapText="1"/>
    </xf>
    <xf numFmtId="1" fontId="7" fillId="0" borderId="1777" xfId="3" applyNumberFormat="1" applyFont="1" applyFill="1" applyBorder="1" applyAlignment="1">
      <alignment horizontal="center" vertical="center" wrapText="1"/>
    </xf>
    <xf numFmtId="1" fontId="7" fillId="0" borderId="1768" xfId="3" applyNumberFormat="1" applyFont="1" applyFill="1" applyBorder="1" applyAlignment="1">
      <alignment horizontal="center" vertical="center" wrapText="1"/>
    </xf>
    <xf numFmtId="1" fontId="3" fillId="8" borderId="1715" xfId="4" applyNumberFormat="1" applyFont="1" applyFill="1" applyBorder="1" applyProtection="1"/>
    <xf numFmtId="1" fontId="11" fillId="3" borderId="1771" xfId="0" applyNumberFormat="1" applyFont="1" applyFill="1" applyBorder="1" applyAlignment="1">
      <alignment vertical="center" wrapText="1"/>
    </xf>
    <xf numFmtId="1" fontId="4" fillId="0" borderId="1832" xfId="0" applyNumberFormat="1" applyFont="1" applyBorder="1"/>
    <xf numFmtId="1" fontId="4" fillId="0" borderId="1833" xfId="0" applyNumberFormat="1" applyFont="1" applyBorder="1"/>
    <xf numFmtId="1" fontId="3" fillId="0" borderId="1818" xfId="2" applyNumberFormat="1" applyFont="1" applyBorder="1" applyAlignment="1">
      <alignment horizontal="center" vertical="center" wrapText="1"/>
    </xf>
    <xf numFmtId="1" fontId="3" fillId="0" borderId="1776" xfId="2" applyNumberFormat="1" applyFont="1" applyBorder="1" applyAlignment="1">
      <alignment horizontal="center" vertical="center" wrapText="1"/>
    </xf>
    <xf numFmtId="1" fontId="3" fillId="0" borderId="1766" xfId="2" applyNumberFormat="1" applyFont="1" applyBorder="1" applyAlignment="1">
      <alignment horizontal="center" vertical="center" wrapText="1"/>
    </xf>
    <xf numFmtId="1" fontId="3" fillId="0" borderId="1831" xfId="2" applyNumberFormat="1" applyFont="1" applyBorder="1" applyAlignment="1">
      <alignment horizontal="center" vertical="center" wrapText="1"/>
    </xf>
    <xf numFmtId="1" fontId="3" fillId="0" borderId="1834" xfId="2" applyNumberFormat="1" applyFont="1" applyBorder="1" applyAlignment="1">
      <alignment horizontal="center" vertical="center" wrapText="1"/>
    </xf>
    <xf numFmtId="1" fontId="3" fillId="0" borderId="1777" xfId="0" applyNumberFormat="1" applyFont="1" applyBorder="1" applyAlignment="1">
      <alignment horizontal="center" vertical="center"/>
    </xf>
    <xf numFmtId="1" fontId="3" fillId="0" borderId="1758" xfId="0" applyNumberFormat="1" applyFont="1" applyBorder="1" applyAlignment="1">
      <alignment horizontal="center" vertical="center"/>
    </xf>
    <xf numFmtId="1" fontId="3" fillId="0" borderId="1758" xfId="0" applyNumberFormat="1" applyFont="1" applyBorder="1" applyAlignment="1">
      <alignment horizontal="center" vertical="center" wrapText="1"/>
    </xf>
    <xf numFmtId="1" fontId="3" fillId="0" borderId="1831" xfId="0" applyNumberFormat="1" applyFont="1" applyBorder="1" applyAlignment="1">
      <alignment horizontal="center" vertical="center"/>
    </xf>
    <xf numFmtId="1" fontId="3" fillId="4" borderId="1733" xfId="4" applyNumberFormat="1" applyFont="1" applyFill="1" applyBorder="1" applyProtection="1">
      <protection locked="0"/>
    </xf>
    <xf numFmtId="1" fontId="4" fillId="0" borderId="1771" xfId="0" applyNumberFormat="1" applyFont="1" applyBorder="1"/>
    <xf numFmtId="1" fontId="4" fillId="0" borderId="1835" xfId="0" applyNumberFormat="1" applyFont="1" applyBorder="1"/>
    <xf numFmtId="1" fontId="3" fillId="0" borderId="1836" xfId="0" applyNumberFormat="1" applyFont="1" applyBorder="1" applyAlignment="1">
      <alignment horizontal="center" vertical="center"/>
    </xf>
    <xf numFmtId="1" fontId="3" fillId="0" borderId="1837" xfId="0" applyNumberFormat="1" applyFont="1" applyBorder="1" applyAlignment="1">
      <alignment horizontal="center" vertical="center" wrapText="1"/>
    </xf>
    <xf numFmtId="1" fontId="3" fillId="0" borderId="1838" xfId="0" applyNumberFormat="1" applyFont="1" applyBorder="1" applyAlignment="1">
      <alignment horizontal="center" vertical="center" wrapText="1"/>
    </xf>
    <xf numFmtId="1" fontId="3" fillId="0" borderId="1839" xfId="0" applyNumberFormat="1" applyFont="1" applyBorder="1" applyAlignment="1">
      <alignment horizontal="center" vertical="center" wrapText="1"/>
    </xf>
    <xf numFmtId="1" fontId="3" fillId="0" borderId="1840" xfId="0" applyNumberFormat="1" applyFont="1" applyBorder="1" applyAlignment="1">
      <alignment horizontal="center" vertical="center"/>
    </xf>
    <xf numFmtId="1" fontId="3" fillId="0" borderId="1841" xfId="0" applyNumberFormat="1" applyFont="1" applyBorder="1" applyAlignment="1">
      <alignment horizontal="center" vertical="center"/>
    </xf>
    <xf numFmtId="1" fontId="3" fillId="0" borderId="1842" xfId="0" applyNumberFormat="1" applyFont="1" applyBorder="1" applyAlignment="1">
      <alignment horizontal="center" vertical="center"/>
    </xf>
    <xf numFmtId="1" fontId="3" fillId="0" borderId="1843" xfId="0" applyNumberFormat="1" applyFont="1" applyBorder="1" applyAlignment="1">
      <alignment horizontal="center" vertical="center" wrapText="1"/>
    </xf>
    <xf numFmtId="1" fontId="3" fillId="0" borderId="1844" xfId="0" applyNumberFormat="1" applyFont="1" applyBorder="1" applyAlignment="1">
      <alignment horizontal="center" vertical="center" wrapText="1"/>
    </xf>
    <xf numFmtId="1" fontId="3" fillId="0" borderId="1840" xfId="0" applyNumberFormat="1" applyFont="1" applyBorder="1" applyAlignment="1">
      <alignment horizontal="center" vertical="center" wrapText="1"/>
    </xf>
    <xf numFmtId="1" fontId="3" fillId="0" borderId="1845" xfId="0" applyNumberFormat="1" applyFont="1" applyBorder="1" applyAlignment="1">
      <alignment horizontal="center" vertical="center"/>
    </xf>
    <xf numFmtId="1" fontId="3" fillId="0" borderId="1846" xfId="0" applyNumberFormat="1" applyFont="1" applyBorder="1" applyAlignment="1">
      <alignment horizontal="center" vertical="center" wrapText="1"/>
    </xf>
    <xf numFmtId="1" fontId="3" fillId="0" borderId="1847" xfId="0" applyNumberFormat="1" applyFont="1" applyBorder="1" applyAlignment="1">
      <alignment horizontal="center" vertical="center" wrapText="1"/>
    </xf>
    <xf numFmtId="1" fontId="3" fillId="0" borderId="1812" xfId="0" applyNumberFormat="1" applyFont="1" applyBorder="1" applyAlignment="1">
      <alignment horizontal="center" vertical="center" wrapText="1"/>
    </xf>
    <xf numFmtId="1" fontId="3" fillId="0" borderId="1848" xfId="0" applyNumberFormat="1" applyFont="1" applyBorder="1" applyAlignment="1">
      <alignment horizontal="center" vertical="center" wrapText="1"/>
    </xf>
    <xf numFmtId="1" fontId="3" fillId="0" borderId="1845" xfId="0" applyNumberFormat="1" applyFont="1" applyBorder="1" applyAlignment="1">
      <alignment horizontal="center" vertical="center" wrapText="1"/>
    </xf>
    <xf numFmtId="1" fontId="3" fillId="0" borderId="1842" xfId="0" applyNumberFormat="1" applyFont="1" applyBorder="1" applyAlignment="1">
      <alignment horizontal="center" vertical="center" wrapText="1"/>
    </xf>
    <xf numFmtId="1" fontId="3" fillId="4" borderId="1849" xfId="0" applyNumberFormat="1" applyFont="1" applyFill="1" applyBorder="1" applyAlignment="1" applyProtection="1">
      <alignment wrapText="1"/>
      <protection locked="0"/>
    </xf>
    <xf numFmtId="1" fontId="3" fillId="4" borderId="1850" xfId="0" applyNumberFormat="1" applyFont="1" applyFill="1" applyBorder="1" applyAlignment="1" applyProtection="1">
      <alignment wrapText="1"/>
      <protection locked="0"/>
    </xf>
    <xf numFmtId="1" fontId="3" fillId="0" borderId="1812" xfId="0" applyNumberFormat="1" applyFont="1" applyBorder="1"/>
    <xf numFmtId="1" fontId="3" fillId="0" borderId="1819" xfId="0" applyNumberFormat="1" applyFont="1" applyBorder="1" applyAlignment="1">
      <alignment horizontal="center" vertical="center"/>
    </xf>
    <xf numFmtId="1" fontId="3" fillId="0" borderId="1820" xfId="0" applyNumberFormat="1" applyFont="1" applyBorder="1" applyAlignment="1">
      <alignment horizontal="center" vertical="center"/>
    </xf>
    <xf numFmtId="1" fontId="3" fillId="0" borderId="1817" xfId="0" applyNumberFormat="1" applyFont="1" applyBorder="1" applyAlignment="1">
      <alignment horizontal="center" vertical="center"/>
    </xf>
    <xf numFmtId="1" fontId="3" fillId="0" borderId="1831" xfId="0" applyNumberFormat="1" applyFont="1" applyBorder="1" applyAlignment="1">
      <alignment horizontal="center" vertical="center"/>
    </xf>
    <xf numFmtId="1" fontId="3" fillId="0" borderId="1851" xfId="0" applyNumberFormat="1" applyFont="1" applyBorder="1" applyAlignment="1">
      <alignment horizontal="center" vertical="center" wrapText="1"/>
    </xf>
    <xf numFmtId="1" fontId="3" fillId="0" borderId="1771" xfId="0" applyNumberFormat="1" applyFont="1" applyBorder="1" applyAlignment="1">
      <alignment horizontal="center" vertical="center"/>
    </xf>
    <xf numFmtId="1" fontId="3" fillId="0" borderId="1812" xfId="0" applyNumberFormat="1" applyFont="1" applyBorder="1" applyAlignment="1">
      <alignment horizontal="center" vertical="center"/>
    </xf>
    <xf numFmtId="1" fontId="3" fillId="0" borderId="1817" xfId="0" applyNumberFormat="1" applyFont="1" applyBorder="1" applyAlignment="1">
      <alignment horizontal="left" vertical="center" wrapText="1"/>
    </xf>
    <xf numFmtId="1" fontId="3" fillId="0" borderId="1817" xfId="0" applyNumberFormat="1" applyFont="1" applyBorder="1" applyAlignment="1">
      <alignment horizontal="left" wrapText="1"/>
    </xf>
    <xf numFmtId="1" fontId="3" fillId="0" borderId="1852" xfId="0" applyNumberFormat="1" applyFont="1" applyBorder="1"/>
    <xf numFmtId="1" fontId="3" fillId="2" borderId="1853" xfId="5" applyNumberFormat="1" applyFont="1" applyBorder="1" applyProtection="1">
      <protection locked="0"/>
    </xf>
    <xf numFmtId="1" fontId="3" fillId="2" borderId="1854" xfId="5" applyNumberFormat="1" applyFont="1" applyBorder="1" applyProtection="1">
      <protection locked="0"/>
    </xf>
    <xf numFmtId="1" fontId="3" fillId="2" borderId="1855" xfId="5" applyNumberFormat="1" applyFont="1" applyBorder="1" applyProtection="1">
      <protection locked="0"/>
    </xf>
    <xf numFmtId="1" fontId="3" fillId="2" borderId="1856" xfId="5" applyNumberFormat="1" applyFont="1" applyBorder="1" applyProtection="1">
      <protection locked="0"/>
    </xf>
    <xf numFmtId="1" fontId="3" fillId="2" borderId="1857" xfId="5" applyNumberFormat="1" applyFont="1" applyBorder="1" applyProtection="1">
      <protection locked="0"/>
    </xf>
    <xf numFmtId="1" fontId="3" fillId="2" borderId="1858" xfId="5" applyNumberFormat="1" applyFont="1" applyBorder="1" applyProtection="1">
      <protection locked="0"/>
    </xf>
    <xf numFmtId="1" fontId="3" fillId="2" borderId="1859" xfId="5" applyNumberFormat="1" applyFont="1" applyBorder="1" applyProtection="1">
      <protection locked="0"/>
    </xf>
    <xf numFmtId="1" fontId="3" fillId="2" borderId="1860" xfId="5" applyNumberFormat="1" applyFont="1" applyBorder="1" applyProtection="1">
      <protection locked="0"/>
    </xf>
    <xf numFmtId="1" fontId="3" fillId="2" borderId="1861" xfId="5" applyNumberFormat="1" applyFont="1" applyBorder="1" applyProtection="1">
      <protection locked="0"/>
    </xf>
    <xf numFmtId="1" fontId="3" fillId="2" borderId="1862" xfId="5" applyNumberFormat="1" applyFont="1" applyBorder="1" applyProtection="1">
      <protection locked="0"/>
    </xf>
    <xf numFmtId="1" fontId="3" fillId="2" borderId="1863" xfId="5" applyNumberFormat="1" applyFont="1" applyBorder="1" applyProtection="1">
      <protection locked="0"/>
    </xf>
    <xf numFmtId="1" fontId="3" fillId="2" borderId="1864" xfId="5" applyNumberFormat="1" applyFont="1" applyBorder="1" applyProtection="1">
      <protection locked="0"/>
    </xf>
    <xf numFmtId="1" fontId="3" fillId="2" borderId="1865" xfId="5" applyNumberFormat="1" applyFont="1" applyBorder="1" applyProtection="1">
      <protection locked="0"/>
    </xf>
    <xf numFmtId="1" fontId="3" fillId="2" borderId="1866" xfId="5" applyNumberFormat="1" applyFont="1" applyBorder="1" applyProtection="1">
      <protection locked="0"/>
    </xf>
    <xf numFmtId="1" fontId="3" fillId="2" borderId="1867" xfId="5" applyNumberFormat="1" applyFont="1" applyBorder="1" applyProtection="1">
      <protection locked="0"/>
    </xf>
    <xf numFmtId="1" fontId="3" fillId="0" borderId="1868" xfId="0" applyNumberFormat="1" applyFont="1" applyBorder="1" applyAlignment="1">
      <alignment horizontal="left" wrapText="1"/>
    </xf>
    <xf numFmtId="1" fontId="3" fillId="8" borderId="1852" xfId="4" applyNumberFormat="1" applyFont="1" applyFill="1" applyBorder="1" applyProtection="1"/>
    <xf numFmtId="1" fontId="3" fillId="8" borderId="1849" xfId="4" applyNumberFormat="1" applyFont="1" applyFill="1" applyBorder="1" applyProtection="1"/>
    <xf numFmtId="1" fontId="3" fillId="8" borderId="1869" xfId="4" applyNumberFormat="1" applyFont="1" applyFill="1" applyBorder="1" applyProtection="1"/>
    <xf numFmtId="1" fontId="3" fillId="2" borderId="1851" xfId="5" applyNumberFormat="1" applyFont="1" applyBorder="1" applyProtection="1">
      <protection locked="0"/>
    </xf>
    <xf numFmtId="1" fontId="3" fillId="2" borderId="1820" xfId="5" applyNumberFormat="1" applyFont="1" applyBorder="1" applyProtection="1">
      <protection locked="0"/>
    </xf>
    <xf numFmtId="1" fontId="3" fillId="8" borderId="1771" xfId="4" applyNumberFormat="1" applyFont="1" applyFill="1" applyBorder="1" applyProtection="1"/>
    <xf numFmtId="1" fontId="3" fillId="2" borderId="1870" xfId="5" applyNumberFormat="1" applyFont="1" applyBorder="1" applyProtection="1">
      <protection locked="0"/>
    </xf>
    <xf numFmtId="1" fontId="3" fillId="2" borderId="1871" xfId="5" applyNumberFormat="1" applyFont="1" applyBorder="1" applyProtection="1">
      <protection locked="0"/>
    </xf>
    <xf numFmtId="1" fontId="3" fillId="2" borderId="1872" xfId="5" applyNumberFormat="1" applyFont="1" applyBorder="1" applyProtection="1">
      <protection locked="0"/>
    </xf>
    <xf numFmtId="0" fontId="3" fillId="0" borderId="1820" xfId="0" applyFont="1" applyBorder="1" applyAlignment="1">
      <alignment horizontal="center" vertical="center"/>
    </xf>
    <xf numFmtId="1" fontId="3" fillId="0" borderId="1873" xfId="0" applyNumberFormat="1" applyFont="1" applyBorder="1" applyAlignment="1">
      <alignment horizontal="center" vertical="center" wrapText="1"/>
    </xf>
    <xf numFmtId="1" fontId="3" fillId="0" borderId="1874" xfId="0" applyNumberFormat="1" applyFont="1" applyBorder="1" applyAlignment="1">
      <alignment horizontal="center" vertical="center" wrapText="1"/>
    </xf>
    <xf numFmtId="0" fontId="3" fillId="0" borderId="1776" xfId="0" applyFont="1" applyBorder="1" applyAlignment="1">
      <alignment horizontal="center" vertical="center"/>
    </xf>
    <xf numFmtId="0" fontId="3" fillId="0" borderId="1766" xfId="0" applyFont="1" applyBorder="1" applyAlignment="1">
      <alignment horizontal="center" vertical="center"/>
    </xf>
    <xf numFmtId="0" fontId="3" fillId="0" borderId="1652" xfId="0" applyFont="1" applyBorder="1" applyAlignment="1">
      <alignment horizontal="center" vertical="center"/>
    </xf>
    <xf numFmtId="1" fontId="3" fillId="0" borderId="1813" xfId="0" applyNumberFormat="1" applyFont="1" applyBorder="1" applyAlignment="1">
      <alignment horizontal="center" vertical="center" wrapText="1"/>
    </xf>
    <xf numFmtId="1" fontId="3" fillId="0" borderId="1652" xfId="0" applyNumberFormat="1" applyFont="1" applyBorder="1" applyAlignment="1">
      <alignment horizontal="center" vertical="center"/>
    </xf>
    <xf numFmtId="1" fontId="3" fillId="0" borderId="1868" xfId="0" applyNumberFormat="1" applyFont="1" applyBorder="1"/>
    <xf numFmtId="1" fontId="3" fillId="0" borderId="1875" xfId="0" applyNumberFormat="1" applyFont="1" applyBorder="1"/>
    <xf numFmtId="1" fontId="3" fillId="0" borderId="1850" xfId="0" applyNumberFormat="1" applyFont="1" applyBorder="1"/>
    <xf numFmtId="1" fontId="3" fillId="4" borderId="1852" xfId="0" applyNumberFormat="1" applyFont="1" applyFill="1" applyBorder="1" applyProtection="1">
      <protection locked="0"/>
    </xf>
    <xf numFmtId="1" fontId="3" fillId="4" borderId="1850" xfId="0" applyNumberFormat="1" applyFont="1" applyFill="1" applyBorder="1" applyProtection="1">
      <protection locked="0"/>
    </xf>
    <xf numFmtId="1" fontId="3" fillId="4" borderId="1876" xfId="0" applyNumberFormat="1" applyFont="1" applyFill="1" applyBorder="1" applyProtection="1">
      <protection locked="0"/>
    </xf>
    <xf numFmtId="1" fontId="3" fillId="4" borderId="1875" xfId="0" applyNumberFormat="1" applyFont="1" applyFill="1" applyBorder="1" applyProtection="1">
      <protection locked="0"/>
    </xf>
    <xf numFmtId="1" fontId="3" fillId="0" borderId="1817" xfId="0" applyNumberFormat="1" applyFont="1" applyBorder="1" applyAlignment="1">
      <alignment horizontal="center" vertical="center" wrapText="1"/>
    </xf>
    <xf numFmtId="0" fontId="3" fillId="0" borderId="1817" xfId="0" applyFont="1" applyBorder="1" applyAlignment="1">
      <alignment horizontal="center" vertical="center"/>
    </xf>
    <xf numFmtId="0" fontId="3" fillId="0" borderId="1767" xfId="0" applyFont="1" applyBorder="1" applyAlignment="1">
      <alignment horizontal="center" vertical="center" wrapText="1"/>
    </xf>
    <xf numFmtId="0" fontId="3" fillId="0" borderId="1777" xfId="0" applyFont="1" applyBorder="1" applyAlignment="1">
      <alignment horizontal="center" vertical="center"/>
    </xf>
    <xf numFmtId="0" fontId="3" fillId="0" borderId="1584" xfId="0" applyFont="1" applyBorder="1" applyAlignment="1">
      <alignment horizontal="left" wrapText="1"/>
    </xf>
    <xf numFmtId="1" fontId="3" fillId="0" borderId="1777" xfId="0" applyNumberFormat="1" applyFont="1" applyBorder="1"/>
    <xf numFmtId="0" fontId="3" fillId="0" borderId="1818" xfId="0" applyFont="1" applyBorder="1" applyAlignment="1">
      <alignment horizontal="center" vertical="center"/>
    </xf>
    <xf numFmtId="1" fontId="3" fillId="11" borderId="1817" xfId="0" applyNumberFormat="1" applyFont="1" applyFill="1" applyBorder="1" applyAlignment="1" applyProtection="1">
      <alignment horizontal="center" vertical="center" wrapText="1"/>
      <protection hidden="1"/>
    </xf>
    <xf numFmtId="1" fontId="3" fillId="11" borderId="1776" xfId="0" applyNumberFormat="1" applyFont="1" applyFill="1" applyBorder="1" applyAlignment="1">
      <alignment horizontal="center" vertical="center"/>
    </xf>
    <xf numFmtId="1" fontId="3" fillId="11" borderId="1766" xfId="0" applyNumberFormat="1" applyFont="1" applyFill="1" applyBorder="1" applyAlignment="1">
      <alignment horizontal="center" vertical="center"/>
    </xf>
    <xf numFmtId="1" fontId="3" fillId="11" borderId="1767" xfId="0" applyNumberFormat="1" applyFont="1" applyFill="1" applyBorder="1" applyAlignment="1">
      <alignment horizontal="center" vertical="center"/>
    </xf>
    <xf numFmtId="0" fontId="3" fillId="0" borderId="1767" xfId="0" applyFont="1" applyBorder="1" applyAlignment="1">
      <alignment horizontal="center" vertical="center"/>
    </xf>
    <xf numFmtId="1" fontId="3" fillId="0" borderId="1768" xfId="0" applyNumberFormat="1" applyFont="1" applyBorder="1" applyAlignment="1">
      <alignment horizontal="center" vertical="center" wrapText="1"/>
    </xf>
    <xf numFmtId="1" fontId="3" fillId="11" borderId="1776" xfId="0" applyNumberFormat="1" applyFont="1" applyFill="1" applyBorder="1" applyAlignment="1">
      <alignment horizontal="center" vertical="center" wrapText="1"/>
    </xf>
    <xf numFmtId="1" fontId="3" fillId="11" borderId="1766" xfId="0" applyNumberFormat="1" applyFont="1" applyFill="1" applyBorder="1" applyAlignment="1">
      <alignment horizontal="center" vertical="center" wrapText="1"/>
    </xf>
    <xf numFmtId="1" fontId="3" fillId="11" borderId="1767" xfId="0" applyNumberFormat="1" applyFont="1" applyFill="1" applyBorder="1" applyAlignment="1">
      <alignment horizontal="center" vertical="center" wrapText="1"/>
    </xf>
    <xf numFmtId="1" fontId="3" fillId="11" borderId="1789" xfId="0" applyNumberFormat="1" applyFont="1" applyFill="1" applyBorder="1" applyAlignment="1">
      <alignment horizontal="center" vertical="center"/>
    </xf>
    <xf numFmtId="1" fontId="3" fillId="11" borderId="1789" xfId="0" applyNumberFormat="1" applyFont="1" applyFill="1" applyBorder="1" applyAlignment="1">
      <alignment horizontal="center" vertical="center" wrapText="1"/>
    </xf>
    <xf numFmtId="1" fontId="3" fillId="11" borderId="1790" xfId="0" applyNumberFormat="1" applyFont="1" applyFill="1" applyBorder="1" applyAlignment="1">
      <alignment horizontal="center" vertical="center" wrapText="1"/>
    </xf>
    <xf numFmtId="1" fontId="3" fillId="11" borderId="1873" xfId="0" applyNumberFormat="1" applyFont="1" applyFill="1" applyBorder="1" applyAlignment="1">
      <alignment horizontal="center" vertical="center" wrapText="1"/>
    </xf>
    <xf numFmtId="1" fontId="3" fillId="11" borderId="1874" xfId="0" applyNumberFormat="1" applyFont="1" applyFill="1" applyBorder="1" applyAlignment="1">
      <alignment horizontal="center" vertical="center" wrapText="1"/>
    </xf>
    <xf numFmtId="1" fontId="3" fillId="11" borderId="1877" xfId="0" applyNumberFormat="1" applyFont="1" applyFill="1" applyBorder="1" applyAlignment="1">
      <alignment horizontal="center" vertical="center" wrapText="1"/>
    </xf>
    <xf numFmtId="1" fontId="3" fillId="11" borderId="1777" xfId="0" applyNumberFormat="1" applyFont="1" applyFill="1" applyBorder="1" applyAlignment="1">
      <alignment horizontal="center" vertical="center" wrapText="1"/>
    </xf>
    <xf numFmtId="1" fontId="3" fillId="11" borderId="1768" xfId="0" applyNumberFormat="1" applyFont="1" applyFill="1" applyBorder="1" applyAlignment="1">
      <alignment horizontal="center" vertical="center" wrapText="1"/>
    </xf>
    <xf numFmtId="1" fontId="3" fillId="11" borderId="1767" xfId="0" applyNumberFormat="1" applyFont="1" applyFill="1" applyBorder="1" applyAlignment="1">
      <alignment horizontal="center" vertical="center" wrapText="1"/>
    </xf>
    <xf numFmtId="1" fontId="3" fillId="11" borderId="1584" xfId="0" applyNumberFormat="1" applyFont="1" applyFill="1" applyBorder="1" applyAlignment="1">
      <alignment horizontal="center" vertical="center" wrapText="1"/>
    </xf>
    <xf numFmtId="1" fontId="3" fillId="0" borderId="1878" xfId="0" applyNumberFormat="1" applyFont="1" applyBorder="1" applyAlignment="1">
      <alignment horizontal="left" vertical="center" wrapText="1"/>
    </xf>
    <xf numFmtId="1" fontId="3" fillId="11" borderId="1868" xfId="0" applyNumberFormat="1" applyFont="1" applyFill="1" applyBorder="1" applyAlignment="1">
      <alignment horizontal="right" wrapText="1"/>
    </xf>
    <xf numFmtId="1" fontId="3" fillId="11" borderId="1852" xfId="0" applyNumberFormat="1" applyFont="1" applyFill="1" applyBorder="1" applyAlignment="1">
      <alignment horizontal="right" wrapText="1"/>
    </xf>
    <xf numFmtId="1" fontId="3" fillId="0" borderId="1869" xfId="0" applyNumberFormat="1" applyFont="1" applyBorder="1"/>
    <xf numFmtId="1" fontId="3" fillId="4" borderId="1869" xfId="0" applyNumberFormat="1" applyFont="1" applyFill="1" applyBorder="1" applyProtection="1">
      <protection locked="0"/>
    </xf>
    <xf numFmtId="0" fontId="3" fillId="0" borderId="1852" xfId="0" applyFont="1" applyBorder="1"/>
    <xf numFmtId="1" fontId="3" fillId="4" borderId="1879" xfId="0" applyNumberFormat="1" applyFont="1" applyFill="1" applyBorder="1" applyProtection="1">
      <protection locked="0"/>
    </xf>
    <xf numFmtId="1" fontId="3" fillId="11" borderId="1875" xfId="0" applyNumberFormat="1" applyFont="1" applyFill="1" applyBorder="1" applyAlignment="1">
      <alignment horizontal="right" wrapText="1"/>
    </xf>
    <xf numFmtId="1" fontId="3" fillId="11" borderId="1869" xfId="0" applyNumberFormat="1" applyFont="1" applyFill="1" applyBorder="1" applyAlignment="1">
      <alignment horizontal="right" wrapText="1"/>
    </xf>
    <xf numFmtId="1" fontId="5" fillId="0" borderId="1584" xfId="0" applyNumberFormat="1" applyFont="1" applyBorder="1" applyAlignment="1">
      <alignment horizontal="left"/>
    </xf>
    <xf numFmtId="1" fontId="3" fillId="0" borderId="1776" xfId="0" applyNumberFormat="1" applyFont="1" applyBorder="1" applyAlignment="1">
      <alignment horizontal="center" vertical="center"/>
    </xf>
    <xf numFmtId="1" fontId="3" fillId="0" borderId="1818" xfId="0" applyNumberFormat="1" applyFont="1" applyBorder="1" applyAlignment="1">
      <alignment horizontal="center" vertical="center" wrapText="1"/>
    </xf>
    <xf numFmtId="1" fontId="3" fillId="0" borderId="1776" xfId="0" applyNumberFormat="1" applyFont="1" applyBorder="1" applyAlignment="1">
      <alignment horizontal="center" vertical="center" wrapText="1"/>
    </xf>
    <xf numFmtId="1" fontId="3" fillId="0" borderId="1878" xfId="0" applyNumberFormat="1" applyFont="1" applyBorder="1" applyAlignment="1">
      <alignment vertical="center" wrapText="1"/>
    </xf>
    <xf numFmtId="1" fontId="3" fillId="3" borderId="1868" xfId="0" applyNumberFormat="1" applyFont="1" applyFill="1" applyBorder="1" applyAlignment="1">
      <alignment horizontal="right"/>
    </xf>
    <xf numFmtId="1" fontId="3" fillId="0" borderId="1786" xfId="0" applyNumberFormat="1" applyFont="1" applyBorder="1" applyAlignment="1">
      <alignment horizontal="center" vertical="center"/>
    </xf>
    <xf numFmtId="1" fontId="3" fillId="0" borderId="1770" xfId="0" applyNumberFormat="1" applyFont="1" applyBorder="1" applyAlignment="1">
      <alignment horizontal="center" vertical="center" wrapText="1"/>
    </xf>
    <xf numFmtId="1" fontId="3" fillId="0" borderId="1850" xfId="0" applyNumberFormat="1" applyFont="1" applyBorder="1" applyAlignment="1">
      <alignment vertical="center"/>
    </xf>
    <xf numFmtId="1" fontId="3" fillId="4" borderId="1849" xfId="0" applyNumberFormat="1" applyFont="1" applyFill="1" applyBorder="1" applyProtection="1">
      <protection locked="0"/>
    </xf>
    <xf numFmtId="1" fontId="3" fillId="0" borderId="1652" xfId="0" applyNumberFormat="1" applyFont="1" applyBorder="1" applyAlignment="1">
      <alignment vertical="center"/>
    </xf>
    <xf numFmtId="1" fontId="3" fillId="3" borderId="1584" xfId="0" applyNumberFormat="1" applyFont="1" applyFill="1" applyBorder="1" applyAlignment="1">
      <alignment horizontal="right"/>
    </xf>
    <xf numFmtId="1" fontId="3" fillId="4" borderId="1813" xfId="0" applyNumberFormat="1" applyFont="1" applyFill="1" applyBorder="1" applyProtection="1">
      <protection locked="0"/>
    </xf>
    <xf numFmtId="1" fontId="3" fillId="0" borderId="1868" xfId="0" applyNumberFormat="1" applyFont="1" applyBorder="1" applyAlignment="1">
      <alignment vertical="center" wrapText="1"/>
    </xf>
    <xf numFmtId="1" fontId="3" fillId="0" borderId="1652" xfId="0" applyNumberFormat="1" applyFont="1" applyBorder="1" applyAlignment="1">
      <alignment vertical="center" wrapText="1"/>
    </xf>
    <xf numFmtId="0" fontId="0" fillId="0" borderId="1584" xfId="0" applyBorder="1"/>
    <xf numFmtId="1" fontId="3" fillId="3" borderId="1850" xfId="0" applyNumberFormat="1" applyFont="1" applyFill="1" applyBorder="1" applyAlignment="1">
      <alignment horizontal="right"/>
    </xf>
  </cellXfs>
  <cellStyles count="7">
    <cellStyle name="Millares [0] 2 2" xfId="4" xr:uid="{00000000-0005-0000-0000-000000000000}"/>
    <cellStyle name="Millares 10 3" xfId="3" xr:uid="{00000000-0005-0000-0000-000001000000}"/>
    <cellStyle name="Normal" xfId="0" builtinId="0"/>
    <cellStyle name="Normal 2" xfId="6" xr:uid="{00000000-0005-0000-0000-000003000000}"/>
    <cellStyle name="Normal_REM 17-2002" xfId="2" xr:uid="{00000000-0005-0000-0000-000004000000}"/>
    <cellStyle name="Notas 2 4" xfId="1" xr:uid="{00000000-0005-0000-0000-000005000000}"/>
    <cellStyle name="Notas 3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40"/>
  <sheetViews>
    <sheetView topLeftCell="A61" workbookViewId="0">
      <selection activeCell="F73" sqref="F73:AM74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",[1]NOMBRE!B2, " (",[1]NOMBRE!C2,[1]NOMBRE!D2,[1]NOMBRE!E2,[1]NOMBRE!F2,[1]NOMBRE!G2,")")</f>
        <v>COMUNA: 0 (00000)</v>
      </c>
    </row>
    <row r="3" spans="1:77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77" x14ac:dyDescent="0.25">
      <c r="A4" s="1" t="str">
        <f>CONCATENATE("MES: ",[1]NOMBRE!B6, " (",[1]NOMBRE!C6,[1]NOMBRE!D6,")")</f>
        <v>MES: 0 (00)</v>
      </c>
    </row>
    <row r="5" spans="1:77" x14ac:dyDescent="0.25">
      <c r="A5" s="1" t="str">
        <f>CONCATENATE("AÑO: ",[1]NOMBRE!B7)</f>
        <v>AÑO: 2025</v>
      </c>
    </row>
    <row r="6" spans="1:77" s="3" customForma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x14ac:dyDescent="0.25">
      <c r="A9" s="3376" t="s">
        <v>3</v>
      </c>
      <c r="B9" s="3377" t="s">
        <v>4</v>
      </c>
      <c r="C9" s="3378"/>
      <c r="D9" s="3370"/>
      <c r="E9" s="3374" t="s">
        <v>5</v>
      </c>
      <c r="F9" s="3379"/>
      <c r="G9" s="3379"/>
      <c r="H9" s="3379"/>
      <c r="I9" s="3379"/>
      <c r="J9" s="3379"/>
      <c r="K9" s="3379"/>
      <c r="L9" s="3379"/>
      <c r="M9" s="3379"/>
      <c r="N9" s="3379"/>
      <c r="O9" s="3379"/>
      <c r="P9" s="3379"/>
      <c r="Q9" s="3379"/>
      <c r="R9" s="3379"/>
      <c r="S9" s="3379"/>
      <c r="T9" s="3379"/>
      <c r="U9" s="3379"/>
      <c r="V9" s="3379"/>
      <c r="W9" s="3379"/>
      <c r="X9" s="3379"/>
      <c r="Y9" s="3379"/>
      <c r="Z9" s="3379"/>
      <c r="AA9" s="3379"/>
      <c r="AB9" s="3379"/>
      <c r="AC9" s="3379"/>
      <c r="AD9" s="3379"/>
      <c r="AE9" s="3379"/>
      <c r="AF9" s="3379"/>
      <c r="AG9" s="3379"/>
      <c r="AH9" s="3379"/>
      <c r="AI9" s="3379"/>
      <c r="AJ9" s="3379"/>
      <c r="AK9" s="3379"/>
      <c r="AL9" s="3379"/>
      <c r="AM9" s="3379"/>
      <c r="AN9" s="3375"/>
      <c r="AO9" s="3380" t="s">
        <v>6</v>
      </c>
      <c r="AP9" s="3369" t="s">
        <v>7</v>
      </c>
      <c r="AQ9" s="3369" t="s">
        <v>8</v>
      </c>
      <c r="AR9" s="3369" t="s">
        <v>9</v>
      </c>
      <c r="AS9" s="3370" t="s">
        <v>10</v>
      </c>
    </row>
    <row r="10" spans="1:77" x14ac:dyDescent="0.25">
      <c r="A10" s="3259"/>
      <c r="B10" s="3262"/>
      <c r="C10" s="3349"/>
      <c r="D10" s="3333"/>
      <c r="E10" s="3371" t="s">
        <v>11</v>
      </c>
      <c r="F10" s="3372"/>
      <c r="G10" s="3371" t="s">
        <v>12</v>
      </c>
      <c r="H10" s="3373"/>
      <c r="I10" s="3371" t="s">
        <v>13</v>
      </c>
      <c r="J10" s="3373"/>
      <c r="K10" s="3371" t="s">
        <v>14</v>
      </c>
      <c r="L10" s="3373"/>
      <c r="M10" s="3371" t="s">
        <v>15</v>
      </c>
      <c r="N10" s="3373"/>
      <c r="O10" s="3371" t="s">
        <v>16</v>
      </c>
      <c r="P10" s="3373"/>
      <c r="Q10" s="3371" t="s">
        <v>17</v>
      </c>
      <c r="R10" s="3373"/>
      <c r="S10" s="3371" t="s">
        <v>18</v>
      </c>
      <c r="T10" s="3373"/>
      <c r="U10" s="3371" t="s">
        <v>19</v>
      </c>
      <c r="V10" s="3373"/>
      <c r="W10" s="3371" t="s">
        <v>20</v>
      </c>
      <c r="X10" s="3373"/>
      <c r="Y10" s="3371" t="s">
        <v>21</v>
      </c>
      <c r="Z10" s="3373"/>
      <c r="AA10" s="3371" t="s">
        <v>22</v>
      </c>
      <c r="AB10" s="3373"/>
      <c r="AC10" s="3371" t="s">
        <v>23</v>
      </c>
      <c r="AD10" s="3373"/>
      <c r="AE10" s="3371" t="s">
        <v>24</v>
      </c>
      <c r="AF10" s="3373"/>
      <c r="AG10" s="3371" t="s">
        <v>25</v>
      </c>
      <c r="AH10" s="3373"/>
      <c r="AI10" s="3371" t="s">
        <v>26</v>
      </c>
      <c r="AJ10" s="3373"/>
      <c r="AK10" s="3371" t="s">
        <v>27</v>
      </c>
      <c r="AL10" s="3373"/>
      <c r="AM10" s="3374" t="s">
        <v>28</v>
      </c>
      <c r="AN10" s="3375"/>
      <c r="AO10" s="3246"/>
      <c r="AP10" s="3247"/>
      <c r="AQ10" s="3247"/>
      <c r="AR10" s="3247"/>
      <c r="AS10" s="3249"/>
    </row>
    <row r="11" spans="1:77" x14ac:dyDescent="0.25">
      <c r="A11" s="3189"/>
      <c r="B11" s="7" t="s">
        <v>29</v>
      </c>
      <c r="C11" s="8" t="s">
        <v>30</v>
      </c>
      <c r="D11" s="9" t="s">
        <v>31</v>
      </c>
      <c r="E11" s="10" t="s">
        <v>30</v>
      </c>
      <c r="F11" s="11" t="s">
        <v>31</v>
      </c>
      <c r="G11" s="10" t="s">
        <v>30</v>
      </c>
      <c r="H11" s="11" t="s">
        <v>31</v>
      </c>
      <c r="I11" s="10" t="s">
        <v>30</v>
      </c>
      <c r="J11" s="11" t="s">
        <v>31</v>
      </c>
      <c r="K11" s="10" t="s">
        <v>30</v>
      </c>
      <c r="L11" s="11" t="s">
        <v>31</v>
      </c>
      <c r="M11" s="10" t="s">
        <v>30</v>
      </c>
      <c r="N11" s="11" t="s">
        <v>31</v>
      </c>
      <c r="O11" s="10" t="s">
        <v>30</v>
      </c>
      <c r="P11" s="11" t="s">
        <v>31</v>
      </c>
      <c r="Q11" s="10" t="s">
        <v>30</v>
      </c>
      <c r="R11" s="11" t="s">
        <v>31</v>
      </c>
      <c r="S11" s="10" t="s">
        <v>30</v>
      </c>
      <c r="T11" s="11" t="s">
        <v>31</v>
      </c>
      <c r="U11" s="10" t="s">
        <v>30</v>
      </c>
      <c r="V11" s="11" t="s">
        <v>31</v>
      </c>
      <c r="W11" s="10" t="s">
        <v>30</v>
      </c>
      <c r="X11" s="11" t="s">
        <v>31</v>
      </c>
      <c r="Y11" s="10" t="s">
        <v>30</v>
      </c>
      <c r="Z11" s="11" t="s">
        <v>31</v>
      </c>
      <c r="AA11" s="10" t="s">
        <v>30</v>
      </c>
      <c r="AB11" s="11" t="s">
        <v>31</v>
      </c>
      <c r="AC11" s="10" t="s">
        <v>30</v>
      </c>
      <c r="AD11" s="11" t="s">
        <v>31</v>
      </c>
      <c r="AE11" s="10" t="s">
        <v>30</v>
      </c>
      <c r="AF11" s="11" t="s">
        <v>31</v>
      </c>
      <c r="AG11" s="10" t="s">
        <v>30</v>
      </c>
      <c r="AH11" s="11" t="s">
        <v>31</v>
      </c>
      <c r="AI11" s="10" t="s">
        <v>30</v>
      </c>
      <c r="AJ11" s="11" t="s">
        <v>31</v>
      </c>
      <c r="AK11" s="10" t="s">
        <v>30</v>
      </c>
      <c r="AL11" s="11" t="s">
        <v>31</v>
      </c>
      <c r="AM11" s="10" t="s">
        <v>30</v>
      </c>
      <c r="AN11" s="12" t="s">
        <v>31</v>
      </c>
      <c r="AO11" s="3245"/>
      <c r="AP11" s="3224"/>
      <c r="AQ11" s="3224"/>
      <c r="AR11" s="3224"/>
      <c r="AS11" s="3333"/>
    </row>
    <row r="12" spans="1:77" x14ac:dyDescent="0.25">
      <c r="A12" s="13" t="s">
        <v>32</v>
      </c>
      <c r="B12" s="14">
        <f>SUM(B13:B26)</f>
        <v>0</v>
      </c>
      <c r="C12" s="15">
        <f>SUM(C13:C26)</f>
        <v>0</v>
      </c>
      <c r="D12" s="16">
        <f>SUM(D13:D26)</f>
        <v>0</v>
      </c>
      <c r="E12" s="17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17">
        <f t="shared" si="0"/>
        <v>0</v>
      </c>
      <c r="J12" s="18">
        <f t="shared" si="0"/>
        <v>0</v>
      </c>
      <c r="K12" s="17">
        <f t="shared" si="0"/>
        <v>0</v>
      </c>
      <c r="L12" s="18">
        <f t="shared" si="0"/>
        <v>0</v>
      </c>
      <c r="M12" s="17">
        <f t="shared" si="0"/>
        <v>0</v>
      </c>
      <c r="N12" s="18">
        <f t="shared" si="0"/>
        <v>0</v>
      </c>
      <c r="O12" s="17">
        <f t="shared" si="0"/>
        <v>0</v>
      </c>
      <c r="P12" s="18">
        <f t="shared" si="0"/>
        <v>0</v>
      </c>
      <c r="Q12" s="17">
        <f t="shared" si="0"/>
        <v>0</v>
      </c>
      <c r="R12" s="18">
        <f t="shared" si="0"/>
        <v>0</v>
      </c>
      <c r="S12" s="17">
        <f t="shared" si="0"/>
        <v>0</v>
      </c>
      <c r="T12" s="18">
        <f t="shared" si="0"/>
        <v>0</v>
      </c>
      <c r="U12" s="17">
        <f>SUM(U13:U26)</f>
        <v>0</v>
      </c>
      <c r="V12" s="18">
        <f>SUM(V13:V26)</f>
        <v>0</v>
      </c>
      <c r="W12" s="17">
        <f t="shared" si="0"/>
        <v>0</v>
      </c>
      <c r="X12" s="18">
        <f t="shared" si="0"/>
        <v>0</v>
      </c>
      <c r="Y12" s="17">
        <f t="shared" si="0"/>
        <v>0</v>
      </c>
      <c r="Z12" s="18">
        <f t="shared" si="0"/>
        <v>0</v>
      </c>
      <c r="AA12" s="17">
        <f t="shared" si="0"/>
        <v>0</v>
      </c>
      <c r="AB12" s="18">
        <f t="shared" si="0"/>
        <v>0</v>
      </c>
      <c r="AC12" s="17">
        <f t="shared" si="0"/>
        <v>0</v>
      </c>
      <c r="AD12" s="18">
        <f t="shared" si="0"/>
        <v>0</v>
      </c>
      <c r="AE12" s="17">
        <f t="shared" si="0"/>
        <v>0</v>
      </c>
      <c r="AF12" s="18">
        <f t="shared" si="0"/>
        <v>0</v>
      </c>
      <c r="AG12" s="17">
        <f t="shared" si="0"/>
        <v>0</v>
      </c>
      <c r="AH12" s="18">
        <f t="shared" si="0"/>
        <v>0</v>
      </c>
      <c r="AI12" s="17">
        <f t="shared" si="0"/>
        <v>0</v>
      </c>
      <c r="AJ12" s="18">
        <f t="shared" si="0"/>
        <v>0</v>
      </c>
      <c r="AK12" s="17">
        <f t="shared" si="0"/>
        <v>0</v>
      </c>
      <c r="AL12" s="18">
        <f t="shared" si="0"/>
        <v>0</v>
      </c>
      <c r="AM12" s="17">
        <f t="shared" si="0"/>
        <v>0</v>
      </c>
      <c r="AN12" s="20">
        <f t="shared" si="0"/>
        <v>0</v>
      </c>
      <c r="AO12" s="21">
        <f>SUM(AO13:AO26)</f>
        <v>0</v>
      </c>
      <c r="AP12" s="22">
        <f>SUM(AP13:AP26)</f>
        <v>0</v>
      </c>
      <c r="AQ12" s="22">
        <f>SUM(AQ13:AQ26)</f>
        <v>0</v>
      </c>
      <c r="AR12" s="22">
        <f>SUM(AR13:AR26)</f>
        <v>0</v>
      </c>
      <c r="AS12" s="23">
        <f>SUM(AS13:AS26)</f>
        <v>0</v>
      </c>
    </row>
    <row r="13" spans="1:77" x14ac:dyDescent="0.25">
      <c r="A13" s="24" t="s">
        <v>33</v>
      </c>
      <c r="B13" s="25">
        <f>SUM(C13:D13)</f>
        <v>0</v>
      </c>
      <c r="C13" s="26">
        <f>SUM(E13+G13+I13+K13+M13+O13+Q13+S13+U13+W13+Y13+AA13+AC13+AE13+AG13+AI13+AK13+AM13)</f>
        <v>0</v>
      </c>
      <c r="D13" s="27">
        <f>SUM(F13+H13+J13+L13+N13+P13+R13+T13+V13+X13+Z13+AB13+AD13+AF13+AH13+AJ13+AL13+AN13)</f>
        <v>0</v>
      </c>
      <c r="E13" s="28"/>
      <c r="F13" s="29"/>
      <c r="G13" s="28"/>
      <c r="H13" s="29"/>
      <c r="I13" s="28"/>
      <c r="J13" s="30"/>
      <c r="K13" s="28"/>
      <c r="L13" s="29"/>
      <c r="M13" s="28"/>
      <c r="N13" s="29"/>
      <c r="O13" s="28"/>
      <c r="P13" s="29"/>
      <c r="Q13" s="28"/>
      <c r="R13" s="29"/>
      <c r="S13" s="28"/>
      <c r="T13" s="29"/>
      <c r="U13" s="28"/>
      <c r="V13" s="29"/>
      <c r="W13" s="28"/>
      <c r="X13" s="29"/>
      <c r="Y13" s="28"/>
      <c r="Z13" s="29"/>
      <c r="AA13" s="28"/>
      <c r="AB13" s="29"/>
      <c r="AC13" s="28"/>
      <c r="AD13" s="29"/>
      <c r="AE13" s="28"/>
      <c r="AF13" s="29"/>
      <c r="AG13" s="28"/>
      <c r="AH13" s="29"/>
      <c r="AI13" s="28"/>
      <c r="AJ13" s="29"/>
      <c r="AK13" s="28"/>
      <c r="AL13" s="29"/>
      <c r="AM13" s="28"/>
      <c r="AN13" s="29"/>
      <c r="AO13" s="31"/>
      <c r="AP13" s="32"/>
      <c r="AQ13" s="32"/>
      <c r="AR13" s="32"/>
      <c r="AS13" s="33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x14ac:dyDescent="0.25">
      <c r="A26" s="79" t="s">
        <v>46</v>
      </c>
      <c r="B26" s="80">
        <f t="shared" si="1"/>
        <v>0</v>
      </c>
      <c r="C26" s="81">
        <f>SUM(E26+G26+I26+K26+M26+O26+Q26+S26+U26+W26+Y26+AA26+AC26+AE26+AG26+AI26+AK26+AM26)</f>
        <v>0</v>
      </c>
      <c r="D26" s="82">
        <f>SUM(F26+H26+J26+L26+N26+P26+R26+T26+V26+X26+Z26+AB26+AD26+AF26+AH26+AJ26+AL26+AN26)</f>
        <v>0</v>
      </c>
      <c r="E26" s="83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x14ac:dyDescent="0.25">
      <c r="A27" s="4" t="s">
        <v>47</v>
      </c>
      <c r="B27" s="5"/>
      <c r="C27" s="5"/>
      <c r="D27" s="5"/>
      <c r="E27" s="5"/>
      <c r="F27" s="93"/>
      <c r="G27" s="93" t="s">
        <v>48</v>
      </c>
      <c r="H27" s="94"/>
      <c r="I27" s="94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6"/>
      <c r="AQ27" s="96"/>
      <c r="AR27" s="2"/>
      <c r="AS27" s="3"/>
    </row>
    <row r="28" spans="1:77" x14ac:dyDescent="0.25">
      <c r="A28" s="3376" t="s">
        <v>49</v>
      </c>
      <c r="B28" s="3377" t="s">
        <v>4</v>
      </c>
      <c r="C28" s="3378"/>
      <c r="D28" s="3370"/>
      <c r="E28" s="3374" t="s">
        <v>5</v>
      </c>
      <c r="F28" s="3379"/>
      <c r="G28" s="3379"/>
      <c r="H28" s="3379"/>
      <c r="I28" s="3379"/>
      <c r="J28" s="3379"/>
      <c r="K28" s="3379"/>
      <c r="L28" s="3379"/>
      <c r="M28" s="3379"/>
      <c r="N28" s="3379"/>
      <c r="O28" s="3379"/>
      <c r="P28" s="3379"/>
      <c r="Q28" s="3379"/>
      <c r="R28" s="3379"/>
      <c r="S28" s="3379"/>
      <c r="T28" s="3379"/>
      <c r="U28" s="3379"/>
      <c r="V28" s="3379"/>
      <c r="W28" s="3379"/>
      <c r="X28" s="3379"/>
      <c r="Y28" s="3379"/>
      <c r="Z28" s="3379"/>
      <c r="AA28" s="3379"/>
      <c r="AB28" s="3379"/>
      <c r="AC28" s="3379"/>
      <c r="AD28" s="3379"/>
      <c r="AE28" s="3379"/>
      <c r="AF28" s="3379"/>
      <c r="AG28" s="3379"/>
      <c r="AH28" s="3379"/>
      <c r="AI28" s="3379"/>
      <c r="AJ28" s="3379"/>
      <c r="AK28" s="3379"/>
      <c r="AL28" s="3379"/>
      <c r="AM28" s="3379"/>
      <c r="AN28" s="3375"/>
      <c r="AO28" s="3380" t="s">
        <v>6</v>
      </c>
      <c r="AP28" s="3369" t="s">
        <v>7</v>
      </c>
      <c r="AQ28" s="3369" t="s">
        <v>50</v>
      </c>
      <c r="AR28" s="3369" t="s">
        <v>8</v>
      </c>
      <c r="AS28" s="3370" t="s">
        <v>9</v>
      </c>
    </row>
    <row r="29" spans="1:77" x14ac:dyDescent="0.25">
      <c r="A29" s="3259"/>
      <c r="B29" s="3262"/>
      <c r="C29" s="3349"/>
      <c r="D29" s="3333"/>
      <c r="E29" s="3371" t="s">
        <v>11</v>
      </c>
      <c r="F29" s="3372"/>
      <c r="G29" s="3371" t="s">
        <v>12</v>
      </c>
      <c r="H29" s="3373"/>
      <c r="I29" s="3371" t="s">
        <v>13</v>
      </c>
      <c r="J29" s="3373"/>
      <c r="K29" s="3371" t="s">
        <v>14</v>
      </c>
      <c r="L29" s="3373"/>
      <c r="M29" s="3371" t="s">
        <v>15</v>
      </c>
      <c r="N29" s="3373"/>
      <c r="O29" s="3371" t="s">
        <v>16</v>
      </c>
      <c r="P29" s="3373"/>
      <c r="Q29" s="3371" t="s">
        <v>17</v>
      </c>
      <c r="R29" s="3373"/>
      <c r="S29" s="3371" t="s">
        <v>18</v>
      </c>
      <c r="T29" s="3373"/>
      <c r="U29" s="3371" t="s">
        <v>19</v>
      </c>
      <c r="V29" s="3373"/>
      <c r="W29" s="3371" t="s">
        <v>20</v>
      </c>
      <c r="X29" s="3373"/>
      <c r="Y29" s="3371" t="s">
        <v>21</v>
      </c>
      <c r="Z29" s="3373"/>
      <c r="AA29" s="3371" t="s">
        <v>22</v>
      </c>
      <c r="AB29" s="3373"/>
      <c r="AC29" s="3371" t="s">
        <v>23</v>
      </c>
      <c r="AD29" s="3373"/>
      <c r="AE29" s="3371" t="s">
        <v>24</v>
      </c>
      <c r="AF29" s="3373"/>
      <c r="AG29" s="3371" t="s">
        <v>25</v>
      </c>
      <c r="AH29" s="3373"/>
      <c r="AI29" s="3371" t="s">
        <v>26</v>
      </c>
      <c r="AJ29" s="3373"/>
      <c r="AK29" s="3371" t="s">
        <v>27</v>
      </c>
      <c r="AL29" s="3373"/>
      <c r="AM29" s="3374" t="s">
        <v>28</v>
      </c>
      <c r="AN29" s="3375"/>
      <c r="AO29" s="3246"/>
      <c r="AP29" s="3247"/>
      <c r="AQ29" s="3247"/>
      <c r="AR29" s="3247"/>
      <c r="AS29" s="3249"/>
    </row>
    <row r="30" spans="1:77" x14ac:dyDescent="0.25">
      <c r="A30" s="3189"/>
      <c r="B30" s="7" t="s">
        <v>29</v>
      </c>
      <c r="C30" s="8" t="s">
        <v>30</v>
      </c>
      <c r="D30" s="97" t="s">
        <v>31</v>
      </c>
      <c r="E30" s="7" t="s">
        <v>30</v>
      </c>
      <c r="F30" s="98" t="s">
        <v>31</v>
      </c>
      <c r="G30" s="7" t="s">
        <v>30</v>
      </c>
      <c r="H30" s="98" t="s">
        <v>31</v>
      </c>
      <c r="I30" s="7" t="s">
        <v>30</v>
      </c>
      <c r="J30" s="98" t="s">
        <v>31</v>
      </c>
      <c r="K30" s="7" t="s">
        <v>30</v>
      </c>
      <c r="L30" s="98" t="s">
        <v>31</v>
      </c>
      <c r="M30" s="7" t="s">
        <v>30</v>
      </c>
      <c r="N30" s="98" t="s">
        <v>31</v>
      </c>
      <c r="O30" s="7" t="s">
        <v>30</v>
      </c>
      <c r="P30" s="98" t="s">
        <v>31</v>
      </c>
      <c r="Q30" s="7" t="s">
        <v>30</v>
      </c>
      <c r="R30" s="98" t="s">
        <v>31</v>
      </c>
      <c r="S30" s="7" t="s">
        <v>30</v>
      </c>
      <c r="T30" s="98" t="s">
        <v>31</v>
      </c>
      <c r="U30" s="7" t="s">
        <v>30</v>
      </c>
      <c r="V30" s="98" t="s">
        <v>31</v>
      </c>
      <c r="W30" s="7" t="s">
        <v>30</v>
      </c>
      <c r="X30" s="98" t="s">
        <v>31</v>
      </c>
      <c r="Y30" s="7" t="s">
        <v>30</v>
      </c>
      <c r="Z30" s="98" t="s">
        <v>31</v>
      </c>
      <c r="AA30" s="7" t="s">
        <v>30</v>
      </c>
      <c r="AB30" s="98" t="s">
        <v>31</v>
      </c>
      <c r="AC30" s="7" t="s">
        <v>30</v>
      </c>
      <c r="AD30" s="98" t="s">
        <v>31</v>
      </c>
      <c r="AE30" s="7" t="s">
        <v>30</v>
      </c>
      <c r="AF30" s="98" t="s">
        <v>31</v>
      </c>
      <c r="AG30" s="7" t="s">
        <v>30</v>
      </c>
      <c r="AH30" s="98" t="s">
        <v>31</v>
      </c>
      <c r="AI30" s="7" t="s">
        <v>30</v>
      </c>
      <c r="AJ30" s="98" t="s">
        <v>31</v>
      </c>
      <c r="AK30" s="8" t="s">
        <v>30</v>
      </c>
      <c r="AL30" s="98" t="s">
        <v>31</v>
      </c>
      <c r="AM30" s="7" t="s">
        <v>30</v>
      </c>
      <c r="AN30" s="99" t="s">
        <v>31</v>
      </c>
      <c r="AO30" s="3245"/>
      <c r="AP30" s="3224"/>
      <c r="AQ30" s="3224"/>
      <c r="AR30" s="3224"/>
      <c r="AS30" s="3333"/>
    </row>
    <row r="31" spans="1:77" x14ac:dyDescent="0.25">
      <c r="A31" s="100" t="s">
        <v>51</v>
      </c>
      <c r="B31" s="101">
        <f t="shared" ref="B31:B46" si="14">SUM(C31:D31)</f>
        <v>0</v>
      </c>
      <c r="C31" s="26">
        <f t="shared" ref="C31:D34" si="15">SUM(E31+G31+I31+K31+M31+O31+Q31+S31+U31+W31+Y31+AA31+AC31+AE31+AG31+AI31+AK31+AM31)</f>
        <v>0</v>
      </c>
      <c r="D31" s="27">
        <f t="shared" si="15"/>
        <v>0</v>
      </c>
      <c r="E31" s="28"/>
      <c r="F31" s="29"/>
      <c r="G31" s="28"/>
      <c r="H31" s="30"/>
      <c r="I31" s="28"/>
      <c r="J31" s="30"/>
      <c r="K31" s="28"/>
      <c r="L31" s="30"/>
      <c r="M31" s="28"/>
      <c r="N31" s="30"/>
      <c r="O31" s="28"/>
      <c r="P31" s="30"/>
      <c r="Q31" s="102"/>
      <c r="R31" s="30"/>
      <c r="S31" s="28"/>
      <c r="T31" s="30"/>
      <c r="U31" s="28"/>
      <c r="V31" s="30"/>
      <c r="W31" s="28"/>
      <c r="X31" s="30"/>
      <c r="Y31" s="28"/>
      <c r="Z31" s="30"/>
      <c r="AA31" s="28"/>
      <c r="AB31" s="30"/>
      <c r="AC31" s="102"/>
      <c r="AD31" s="30"/>
      <c r="AE31" s="28"/>
      <c r="AF31" s="30"/>
      <c r="AG31" s="102"/>
      <c r="AH31" s="30"/>
      <c r="AI31" s="28"/>
      <c r="AJ31" s="30"/>
      <c r="AK31" s="102"/>
      <c r="AL31" s="30"/>
      <c r="AM31" s="103"/>
      <c r="AN31" s="104"/>
      <c r="AO31" s="31"/>
      <c r="AP31" s="32"/>
      <c r="AQ31" s="32"/>
      <c r="AR31" s="32"/>
      <c r="AS31" s="33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x14ac:dyDescent="0.25">
      <c r="A48" s="126" t="s">
        <v>68</v>
      </c>
      <c r="B48" s="127">
        <f>SUM(C48:D48)</f>
        <v>0</v>
      </c>
      <c r="C48" s="128">
        <f>SUM(E48+G48+I48+K48+M48+O48+Q48+S48+U48+W48+Y48+AA48+AC48+AE48+AG48+AI48+AK48+AM48)</f>
        <v>0</v>
      </c>
      <c r="D48" s="82">
        <f>SUM(F48+H48+J48+L48+N48+P48+R48+T48+V48+X48+Z48+AB48+AD48+AF48+AH48+AJ48+AL48+AN48)</f>
        <v>0</v>
      </c>
      <c r="E48" s="87"/>
      <c r="F48" s="129"/>
      <c r="G48" s="87"/>
      <c r="H48" s="129"/>
      <c r="I48" s="87"/>
      <c r="J48" s="129"/>
      <c r="K48" s="87"/>
      <c r="L48" s="129"/>
      <c r="M48" s="87"/>
      <c r="N48" s="129"/>
      <c r="O48" s="87"/>
      <c r="P48" s="129"/>
      <c r="Q48" s="87"/>
      <c r="R48" s="129"/>
      <c r="S48" s="87"/>
      <c r="T48" s="129"/>
      <c r="U48" s="87"/>
      <c r="V48" s="129"/>
      <c r="W48" s="87"/>
      <c r="X48" s="129"/>
      <c r="Y48" s="87"/>
      <c r="Z48" s="129"/>
      <c r="AA48" s="87"/>
      <c r="AB48" s="129"/>
      <c r="AC48" s="87"/>
      <c r="AD48" s="129"/>
      <c r="AE48" s="87"/>
      <c r="AF48" s="129"/>
      <c r="AG48" s="87"/>
      <c r="AH48" s="129"/>
      <c r="AI48" s="87"/>
      <c r="AJ48" s="129"/>
      <c r="AK48" s="87"/>
      <c r="AL48" s="129"/>
      <c r="AM48" s="87"/>
      <c r="AN48" s="130"/>
      <c r="AO48" s="131"/>
      <c r="AP48" s="132"/>
      <c r="AQ48" s="132"/>
      <c r="AR48" s="132"/>
      <c r="AS48" s="133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x14ac:dyDescent="0.25">
      <c r="A50" s="3354" t="s">
        <v>49</v>
      </c>
      <c r="B50" s="3343" t="s">
        <v>70</v>
      </c>
      <c r="C50" s="3358" t="s">
        <v>71</v>
      </c>
      <c r="D50" s="3361" t="s">
        <v>31</v>
      </c>
      <c r="E50" s="3340" t="s">
        <v>72</v>
      </c>
      <c r="F50" s="3365"/>
      <c r="G50" s="3365"/>
      <c r="H50" s="3365"/>
      <c r="I50" s="3365"/>
      <c r="J50" s="3365"/>
      <c r="K50" s="3365"/>
      <c r="L50" s="3341"/>
      <c r="M50" s="3366" t="s">
        <v>70</v>
      </c>
      <c r="N50" s="3343" t="s">
        <v>71</v>
      </c>
      <c r="O50" s="3361" t="s">
        <v>31</v>
      </c>
      <c r="P50" s="3340" t="s">
        <v>73</v>
      </c>
      <c r="Q50" s="3365"/>
      <c r="R50" s="3365"/>
      <c r="S50" s="3365"/>
      <c r="T50" s="3365"/>
      <c r="U50" s="3365"/>
      <c r="V50" s="3365"/>
      <c r="W50" s="3342"/>
      <c r="X50" s="3338" t="s">
        <v>74</v>
      </c>
      <c r="Y50" s="3339"/>
      <c r="Z50" s="3343" t="s">
        <v>75</v>
      </c>
      <c r="AA50" s="3361" t="s">
        <v>76</v>
      </c>
      <c r="AB50" s="3358" t="s">
        <v>6</v>
      </c>
      <c r="AC50" s="3345" t="s">
        <v>7</v>
      </c>
    </row>
    <row r="51" spans="1:75" x14ac:dyDescent="0.25">
      <c r="A51" s="3355"/>
      <c r="B51" s="3357"/>
      <c r="C51" s="3359"/>
      <c r="D51" s="3362"/>
      <c r="E51" s="3338" t="s">
        <v>14</v>
      </c>
      <c r="F51" s="3339"/>
      <c r="G51" s="3338" t="s">
        <v>15</v>
      </c>
      <c r="H51" s="3339"/>
      <c r="I51" s="3340" t="s">
        <v>16</v>
      </c>
      <c r="J51" s="3341"/>
      <c r="K51" s="3340" t="s">
        <v>77</v>
      </c>
      <c r="L51" s="3341"/>
      <c r="M51" s="3367"/>
      <c r="N51" s="3357"/>
      <c r="O51" s="3362"/>
      <c r="P51" s="3338" t="s">
        <v>14</v>
      </c>
      <c r="Q51" s="3339"/>
      <c r="R51" s="3338" t="s">
        <v>15</v>
      </c>
      <c r="S51" s="3339"/>
      <c r="T51" s="3340" t="s">
        <v>16</v>
      </c>
      <c r="U51" s="3341"/>
      <c r="V51" s="3340" t="s">
        <v>77</v>
      </c>
      <c r="W51" s="3342"/>
      <c r="X51" s="3343" t="s">
        <v>78</v>
      </c>
      <c r="Y51" s="3345" t="s">
        <v>79</v>
      </c>
      <c r="Z51" s="3357"/>
      <c r="AA51" s="3362"/>
      <c r="AB51" s="3359"/>
      <c r="AC51" s="3364"/>
    </row>
    <row r="52" spans="1:75" x14ac:dyDescent="0.25">
      <c r="A52" s="3356"/>
      <c r="B52" s="3344"/>
      <c r="C52" s="3360"/>
      <c r="D52" s="3363"/>
      <c r="E52" s="134" t="s">
        <v>30</v>
      </c>
      <c r="F52" s="135" t="s">
        <v>31</v>
      </c>
      <c r="G52" s="134" t="s">
        <v>30</v>
      </c>
      <c r="H52" s="135" t="s">
        <v>31</v>
      </c>
      <c r="I52" s="134" t="s">
        <v>30</v>
      </c>
      <c r="J52" s="135" t="s">
        <v>31</v>
      </c>
      <c r="K52" s="134" t="s">
        <v>30</v>
      </c>
      <c r="L52" s="135" t="s">
        <v>31</v>
      </c>
      <c r="M52" s="3368"/>
      <c r="N52" s="3344"/>
      <c r="O52" s="3363"/>
      <c r="P52" s="134" t="s">
        <v>30</v>
      </c>
      <c r="Q52" s="135" t="s">
        <v>31</v>
      </c>
      <c r="R52" s="134" t="s">
        <v>30</v>
      </c>
      <c r="S52" s="135" t="s">
        <v>31</v>
      </c>
      <c r="T52" s="134" t="s">
        <v>30</v>
      </c>
      <c r="U52" s="135" t="s">
        <v>31</v>
      </c>
      <c r="V52" s="134" t="s">
        <v>30</v>
      </c>
      <c r="W52" s="136" t="s">
        <v>31</v>
      </c>
      <c r="X52" s="3344"/>
      <c r="Y52" s="3346"/>
      <c r="Z52" s="3344"/>
      <c r="AA52" s="3363"/>
      <c r="AB52" s="3360"/>
      <c r="AC52" s="3346"/>
    </row>
    <row r="53" spans="1:75" x14ac:dyDescent="0.25">
      <c r="A53" s="137" t="s">
        <v>80</v>
      </c>
      <c r="B53" s="138">
        <f>SUM(C53:D53)</f>
        <v>0</v>
      </c>
      <c r="C53" s="139">
        <f>+E53+G53+I53+K53</f>
        <v>0</v>
      </c>
      <c r="D53" s="140">
        <f>+F53+H53+J53+L53</f>
        <v>0</v>
      </c>
      <c r="E53" s="141"/>
      <c r="F53" s="142"/>
      <c r="G53" s="141"/>
      <c r="H53" s="142"/>
      <c r="I53" s="141"/>
      <c r="J53" s="142"/>
      <c r="K53" s="141"/>
      <c r="L53" s="142"/>
      <c r="M53" s="140">
        <f>SUM(N53:O53)</f>
        <v>0</v>
      </c>
      <c r="N53" s="138">
        <f>+P53+R53+T53+V53</f>
        <v>0</v>
      </c>
      <c r="O53" s="140">
        <f>+Q53+S53+U53+W53</f>
        <v>0</v>
      </c>
      <c r="P53" s="141"/>
      <c r="Q53" s="142"/>
      <c r="R53" s="141"/>
      <c r="S53" s="142"/>
      <c r="T53" s="141"/>
      <c r="U53" s="142"/>
      <c r="V53" s="141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x14ac:dyDescent="0.25">
      <c r="A54" s="148" t="s">
        <v>81</v>
      </c>
      <c r="B54" s="149">
        <f>SUM(C54:D54)</f>
        <v>0</v>
      </c>
      <c r="C54" s="150">
        <f>+E54+G54+I54+K54</f>
        <v>0</v>
      </c>
      <c r="D54" s="151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151">
        <f>SUM(N54:O54)</f>
        <v>0</v>
      </c>
      <c r="N54" s="149">
        <f>+P54+R54+T54+V54</f>
        <v>0</v>
      </c>
      <c r="O54" s="151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x14ac:dyDescent="0.25">
      <c r="A55" s="157" t="s">
        <v>82</v>
      </c>
      <c r="B55" s="158"/>
      <c r="C55" s="158"/>
      <c r="D55" s="158"/>
      <c r="E55" s="158"/>
      <c r="F55" s="158"/>
      <c r="G55" s="159"/>
      <c r="H55" s="159"/>
      <c r="I55" s="159"/>
      <c r="J55" s="159"/>
      <c r="K55" s="159"/>
      <c r="L55" s="159"/>
      <c r="M55" s="159"/>
      <c r="N55" s="159"/>
      <c r="O55" s="160"/>
      <c r="P55" s="158"/>
      <c r="Q55" s="159"/>
      <c r="R55" s="159"/>
      <c r="S55" s="160"/>
      <c r="T55" s="158"/>
      <c r="U55" s="159"/>
      <c r="V55" s="160"/>
      <c r="W55" s="161"/>
      <c r="X55" s="2"/>
    </row>
    <row r="56" spans="1:75" x14ac:dyDescent="0.25">
      <c r="A56" s="3337" t="s">
        <v>83</v>
      </c>
      <c r="B56" s="3347" t="s">
        <v>32</v>
      </c>
      <c r="C56" s="3348"/>
      <c r="D56" s="3332"/>
      <c r="E56" s="3350" t="s">
        <v>84</v>
      </c>
      <c r="F56" s="3351"/>
      <c r="G56" s="3351"/>
      <c r="H56" s="3351"/>
      <c r="I56" s="3351"/>
      <c r="J56" s="3351"/>
      <c r="K56" s="3351"/>
      <c r="L56" s="3351"/>
      <c r="M56" s="3351"/>
      <c r="N56" s="3351"/>
      <c r="O56" s="3351"/>
      <c r="P56" s="3351"/>
      <c r="Q56" s="3351"/>
      <c r="R56" s="3351"/>
      <c r="S56" s="3351"/>
      <c r="T56" s="3351"/>
      <c r="U56" s="3351"/>
      <c r="V56" s="3352"/>
      <c r="W56" s="3353" t="s">
        <v>6</v>
      </c>
      <c r="X56" s="3332" t="s">
        <v>7</v>
      </c>
    </row>
    <row r="57" spans="1:75" x14ac:dyDescent="0.25">
      <c r="A57" s="3259"/>
      <c r="B57" s="3262"/>
      <c r="C57" s="3349"/>
      <c r="D57" s="3333"/>
      <c r="E57" s="3336" t="s">
        <v>11</v>
      </c>
      <c r="F57" s="3336" t="s">
        <v>12</v>
      </c>
      <c r="G57" s="3332" t="s">
        <v>13</v>
      </c>
      <c r="H57" s="3337" t="s">
        <v>14</v>
      </c>
      <c r="I57" s="3337" t="s">
        <v>15</v>
      </c>
      <c r="J57" s="3332" t="s">
        <v>16</v>
      </c>
      <c r="K57" s="3332" t="s">
        <v>17</v>
      </c>
      <c r="L57" s="3332" t="s">
        <v>18</v>
      </c>
      <c r="M57" s="3332" t="s">
        <v>19</v>
      </c>
      <c r="N57" s="3332" t="s">
        <v>20</v>
      </c>
      <c r="O57" s="3332" t="s">
        <v>21</v>
      </c>
      <c r="P57" s="3332" t="s">
        <v>22</v>
      </c>
      <c r="Q57" s="3332" t="s">
        <v>23</v>
      </c>
      <c r="R57" s="3332" t="s">
        <v>24</v>
      </c>
      <c r="S57" s="3332" t="s">
        <v>25</v>
      </c>
      <c r="T57" s="3332" t="s">
        <v>26</v>
      </c>
      <c r="U57" s="3332" t="s">
        <v>27</v>
      </c>
      <c r="V57" s="3334" t="s">
        <v>28</v>
      </c>
      <c r="W57" s="3246"/>
      <c r="X57" s="3249"/>
    </row>
    <row r="58" spans="1:75" x14ac:dyDescent="0.25">
      <c r="A58" s="3189"/>
      <c r="B58" s="162" t="s">
        <v>29</v>
      </c>
      <c r="C58" s="163" t="s">
        <v>30</v>
      </c>
      <c r="D58" s="164" t="s">
        <v>31</v>
      </c>
      <c r="E58" s="3187"/>
      <c r="F58" s="3187"/>
      <c r="G58" s="3333"/>
      <c r="H58" s="3189"/>
      <c r="I58" s="3189"/>
      <c r="J58" s="3333"/>
      <c r="K58" s="3333"/>
      <c r="L58" s="3333"/>
      <c r="M58" s="3333"/>
      <c r="N58" s="3333"/>
      <c r="O58" s="3333"/>
      <c r="P58" s="3333"/>
      <c r="Q58" s="3333"/>
      <c r="R58" s="3333"/>
      <c r="S58" s="3333"/>
      <c r="T58" s="3333"/>
      <c r="U58" s="3333"/>
      <c r="V58" s="3335"/>
      <c r="W58" s="3245"/>
      <c r="X58" s="3333"/>
    </row>
    <row r="59" spans="1:75" x14ac:dyDescent="0.25">
      <c r="A59" s="165" t="s">
        <v>85</v>
      </c>
      <c r="B59" s="166">
        <f>SUM(B60:B61)</f>
        <v>0</v>
      </c>
      <c r="C59" s="167">
        <f>SUM(C60:C61)</f>
        <v>0</v>
      </c>
      <c r="D59" s="168">
        <f t="shared" ref="D59:V59" si="30">SUM(D60:D61)</f>
        <v>0</v>
      </c>
      <c r="E59" s="169">
        <f t="shared" si="30"/>
        <v>0</v>
      </c>
      <c r="F59" s="169">
        <f t="shared" si="30"/>
        <v>0</v>
      </c>
      <c r="G59" s="170">
        <f t="shared" si="30"/>
        <v>0</v>
      </c>
      <c r="H59" s="169">
        <f t="shared" si="30"/>
        <v>0</v>
      </c>
      <c r="I59" s="169">
        <f t="shared" si="30"/>
        <v>0</v>
      </c>
      <c r="J59" s="171">
        <f t="shared" si="30"/>
        <v>0</v>
      </c>
      <c r="K59" s="169">
        <f t="shared" si="30"/>
        <v>0</v>
      </c>
      <c r="L59" s="171">
        <f t="shared" si="30"/>
        <v>0</v>
      </c>
      <c r="M59" s="169">
        <f t="shared" si="30"/>
        <v>0</v>
      </c>
      <c r="N59" s="171">
        <f t="shared" si="30"/>
        <v>0</v>
      </c>
      <c r="O59" s="169">
        <f t="shared" si="30"/>
        <v>0</v>
      </c>
      <c r="P59" s="171">
        <f t="shared" si="30"/>
        <v>0</v>
      </c>
      <c r="Q59" s="169">
        <f t="shared" si="30"/>
        <v>0</v>
      </c>
      <c r="R59" s="171">
        <f t="shared" si="30"/>
        <v>0</v>
      </c>
      <c r="S59" s="169">
        <f t="shared" si="30"/>
        <v>0</v>
      </c>
      <c r="T59" s="171">
        <f t="shared" si="30"/>
        <v>0</v>
      </c>
      <c r="U59" s="169">
        <f t="shared" si="30"/>
        <v>0</v>
      </c>
      <c r="V59" s="172">
        <f t="shared" si="30"/>
        <v>0</v>
      </c>
      <c r="W59" s="173">
        <f>SUM(W60:W61)</f>
        <v>0</v>
      </c>
      <c r="X59" s="170">
        <f>SUM(X60:X61)</f>
        <v>0</v>
      </c>
    </row>
    <row r="60" spans="1:75" x14ac:dyDescent="0.25">
      <c r="A60" s="174" t="s">
        <v>80</v>
      </c>
      <c r="B60" s="25">
        <f>SUM(C60:D60)</f>
        <v>0</v>
      </c>
      <c r="C60" s="175"/>
      <c r="D60" s="176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x14ac:dyDescent="0.25">
      <c r="A61" s="182" t="s">
        <v>86</v>
      </c>
      <c r="B61" s="183">
        <f>SUM(C61:D61)</f>
        <v>0</v>
      </c>
      <c r="C61" s="184"/>
      <c r="D61" s="185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x14ac:dyDescent="0.25">
      <c r="A62" s="190" t="s">
        <v>87</v>
      </c>
      <c r="B62" s="191">
        <f>SUM(B63:B64)</f>
        <v>0</v>
      </c>
      <c r="C62" s="192">
        <f>SUM(C63:C64)</f>
        <v>0</v>
      </c>
      <c r="D62" s="168">
        <f t="shared" ref="D62:V62" si="31">SUM(D63:D64)</f>
        <v>0</v>
      </c>
      <c r="E62" s="193">
        <f t="shared" si="31"/>
        <v>0</v>
      </c>
      <c r="F62" s="171">
        <f t="shared" si="31"/>
        <v>0</v>
      </c>
      <c r="G62" s="193">
        <f t="shared" si="31"/>
        <v>0</v>
      </c>
      <c r="H62" s="171">
        <f t="shared" si="31"/>
        <v>0</v>
      </c>
      <c r="I62" s="193">
        <f t="shared" si="31"/>
        <v>0</v>
      </c>
      <c r="J62" s="171">
        <f t="shared" si="31"/>
        <v>0</v>
      </c>
      <c r="K62" s="193">
        <f t="shared" si="31"/>
        <v>0</v>
      </c>
      <c r="L62" s="171">
        <f t="shared" si="31"/>
        <v>0</v>
      </c>
      <c r="M62" s="193">
        <f t="shared" si="31"/>
        <v>0</v>
      </c>
      <c r="N62" s="171">
        <f t="shared" si="31"/>
        <v>0</v>
      </c>
      <c r="O62" s="193">
        <f t="shared" si="31"/>
        <v>0</v>
      </c>
      <c r="P62" s="171">
        <f t="shared" si="31"/>
        <v>0</v>
      </c>
      <c r="Q62" s="193">
        <f t="shared" si="31"/>
        <v>0</v>
      </c>
      <c r="R62" s="171">
        <f t="shared" si="31"/>
        <v>0</v>
      </c>
      <c r="S62" s="193">
        <f t="shared" si="31"/>
        <v>0</v>
      </c>
      <c r="T62" s="171">
        <f t="shared" si="31"/>
        <v>0</v>
      </c>
      <c r="U62" s="193">
        <f t="shared" si="31"/>
        <v>0</v>
      </c>
      <c r="V62" s="194">
        <f t="shared" si="31"/>
        <v>0</v>
      </c>
      <c r="W62" s="195">
        <f>SUM(W63:W64)</f>
        <v>0</v>
      </c>
      <c r="X62" s="170">
        <f>SUM(X63:X64)</f>
        <v>0</v>
      </c>
    </row>
    <row r="63" spans="1:75" x14ac:dyDescent="0.25">
      <c r="A63" s="174" t="s">
        <v>80</v>
      </c>
      <c r="B63" s="25">
        <f>SUM(C63:D63)</f>
        <v>0</v>
      </c>
      <c r="C63" s="175"/>
      <c r="D63" s="176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x14ac:dyDescent="0.25">
      <c r="A64" s="182" t="s">
        <v>86</v>
      </c>
      <c r="B64" s="183">
        <f>SUM(C64:D64)</f>
        <v>0</v>
      </c>
      <c r="C64" s="196"/>
      <c r="D64" s="197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x14ac:dyDescent="0.25">
      <c r="A65" s="198" t="s">
        <v>88</v>
      </c>
      <c r="B65" s="5"/>
    </row>
    <row r="66" spans="1:77" x14ac:dyDescent="0.25">
      <c r="A66" s="199" t="s">
        <v>49</v>
      </c>
      <c r="B66" s="199" t="s">
        <v>32</v>
      </c>
    </row>
    <row r="67" spans="1:77" x14ac:dyDescent="0.25">
      <c r="A67" s="174" t="s">
        <v>80</v>
      </c>
      <c r="B67" s="200"/>
    </row>
    <row r="68" spans="1:77" x14ac:dyDescent="0.25">
      <c r="A68" s="79" t="s">
        <v>81</v>
      </c>
      <c r="B68" s="201"/>
    </row>
    <row r="69" spans="1:77" x14ac:dyDescent="0.25">
      <c r="A69" s="4" t="s">
        <v>89</v>
      </c>
      <c r="B69" s="5"/>
      <c r="C69" s="202"/>
      <c r="D69" s="202"/>
      <c r="E69" s="2"/>
      <c r="F69" s="2"/>
      <c r="G69" s="2"/>
      <c r="H69" s="2"/>
      <c r="I69" s="2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4"/>
      <c r="U69" s="204"/>
    </row>
    <row r="70" spans="1:77" x14ac:dyDescent="0.25">
      <c r="A70" s="3325" t="s">
        <v>90</v>
      </c>
      <c r="B70" s="3326"/>
      <c r="C70" s="3310" t="s">
        <v>32</v>
      </c>
      <c r="D70" s="3324"/>
      <c r="E70" s="3306"/>
      <c r="F70" s="3318" t="s">
        <v>5</v>
      </c>
      <c r="G70" s="3320"/>
      <c r="H70" s="3320"/>
      <c r="I70" s="3320"/>
      <c r="J70" s="3320"/>
      <c r="K70" s="3320"/>
      <c r="L70" s="3320"/>
      <c r="M70" s="3320"/>
      <c r="N70" s="3320"/>
      <c r="O70" s="3320"/>
      <c r="P70" s="3320"/>
      <c r="Q70" s="3320"/>
      <c r="R70" s="3320"/>
      <c r="S70" s="3320"/>
      <c r="T70" s="3320"/>
      <c r="U70" s="3320"/>
      <c r="V70" s="3320"/>
      <c r="W70" s="3320"/>
      <c r="X70" s="3320"/>
      <c r="Y70" s="3320"/>
      <c r="Z70" s="3320"/>
      <c r="AA70" s="3320"/>
      <c r="AB70" s="3320"/>
      <c r="AC70" s="3320"/>
      <c r="AD70" s="3320"/>
      <c r="AE70" s="3320"/>
      <c r="AF70" s="3320"/>
      <c r="AG70" s="3320"/>
      <c r="AH70" s="3320"/>
      <c r="AI70" s="3320"/>
      <c r="AJ70" s="3320"/>
      <c r="AK70" s="3320"/>
      <c r="AL70" s="3320"/>
      <c r="AM70" s="3312"/>
    </row>
    <row r="71" spans="1:77" x14ac:dyDescent="0.25">
      <c r="A71" s="3327"/>
      <c r="B71" s="3209"/>
      <c r="C71" s="3329" t="s">
        <v>29</v>
      </c>
      <c r="D71" s="3330" t="s">
        <v>91</v>
      </c>
      <c r="E71" s="3249" t="s">
        <v>92</v>
      </c>
      <c r="F71" s="3310" t="s">
        <v>93</v>
      </c>
      <c r="G71" s="3306"/>
      <c r="H71" s="3324" t="s">
        <v>94</v>
      </c>
      <c r="I71" s="3324"/>
      <c r="J71" s="3310" t="s">
        <v>14</v>
      </c>
      <c r="K71" s="3306"/>
      <c r="L71" s="3324" t="s">
        <v>15</v>
      </c>
      <c r="M71" s="3324"/>
      <c r="N71" s="3310" t="s">
        <v>16</v>
      </c>
      <c r="O71" s="3306"/>
      <c r="P71" s="3324" t="s">
        <v>17</v>
      </c>
      <c r="Q71" s="3324"/>
      <c r="R71" s="3310" t="s">
        <v>18</v>
      </c>
      <c r="S71" s="3306"/>
      <c r="T71" s="3324" t="s">
        <v>19</v>
      </c>
      <c r="U71" s="3324"/>
      <c r="V71" s="3310" t="s">
        <v>20</v>
      </c>
      <c r="W71" s="3306"/>
      <c r="X71" s="3324" t="s">
        <v>21</v>
      </c>
      <c r="Y71" s="3324"/>
      <c r="Z71" s="3310" t="s">
        <v>22</v>
      </c>
      <c r="AA71" s="3306"/>
      <c r="AB71" s="3324" t="s">
        <v>23</v>
      </c>
      <c r="AC71" s="3324"/>
      <c r="AD71" s="3310" t="s">
        <v>24</v>
      </c>
      <c r="AE71" s="3306"/>
      <c r="AF71" s="3324" t="s">
        <v>25</v>
      </c>
      <c r="AG71" s="3324"/>
      <c r="AH71" s="3310" t="s">
        <v>26</v>
      </c>
      <c r="AI71" s="3306"/>
      <c r="AJ71" s="3310" t="s">
        <v>27</v>
      </c>
      <c r="AK71" s="3306"/>
      <c r="AL71" s="3310" t="s">
        <v>28</v>
      </c>
      <c r="AM71" s="3306"/>
    </row>
    <row r="72" spans="1:77" x14ac:dyDescent="0.25">
      <c r="A72" s="3328"/>
      <c r="B72" s="3182"/>
      <c r="C72" s="3238"/>
      <c r="D72" s="3331"/>
      <c r="E72" s="3184"/>
      <c r="F72" s="205" t="s">
        <v>91</v>
      </c>
      <c r="G72" s="206" t="s">
        <v>92</v>
      </c>
      <c r="H72" s="207" t="s">
        <v>91</v>
      </c>
      <c r="I72" s="208" t="s">
        <v>92</v>
      </c>
      <c r="J72" s="205" t="s">
        <v>91</v>
      </c>
      <c r="K72" s="206" t="s">
        <v>92</v>
      </c>
      <c r="L72" s="207" t="s">
        <v>91</v>
      </c>
      <c r="M72" s="208" t="s">
        <v>92</v>
      </c>
      <c r="N72" s="205" t="s">
        <v>91</v>
      </c>
      <c r="O72" s="206" t="s">
        <v>92</v>
      </c>
      <c r="P72" s="207" t="s">
        <v>91</v>
      </c>
      <c r="Q72" s="208" t="s">
        <v>92</v>
      </c>
      <c r="R72" s="205" t="s">
        <v>91</v>
      </c>
      <c r="S72" s="206" t="s">
        <v>92</v>
      </c>
      <c r="T72" s="207" t="s">
        <v>91</v>
      </c>
      <c r="U72" s="208" t="s">
        <v>92</v>
      </c>
      <c r="V72" s="205" t="s">
        <v>91</v>
      </c>
      <c r="W72" s="206" t="s">
        <v>92</v>
      </c>
      <c r="X72" s="207" t="s">
        <v>91</v>
      </c>
      <c r="Y72" s="208" t="s">
        <v>92</v>
      </c>
      <c r="Z72" s="205" t="s">
        <v>91</v>
      </c>
      <c r="AA72" s="206" t="s">
        <v>92</v>
      </c>
      <c r="AB72" s="207" t="s">
        <v>91</v>
      </c>
      <c r="AC72" s="208" t="s">
        <v>92</v>
      </c>
      <c r="AD72" s="205" t="s">
        <v>91</v>
      </c>
      <c r="AE72" s="206" t="s">
        <v>92</v>
      </c>
      <c r="AF72" s="207" t="s">
        <v>91</v>
      </c>
      <c r="AG72" s="208" t="s">
        <v>92</v>
      </c>
      <c r="AH72" s="205" t="s">
        <v>91</v>
      </c>
      <c r="AI72" s="206" t="s">
        <v>92</v>
      </c>
      <c r="AJ72" s="205" t="s">
        <v>91</v>
      </c>
      <c r="AK72" s="206" t="s">
        <v>92</v>
      </c>
      <c r="AL72" s="205" t="s">
        <v>91</v>
      </c>
      <c r="AM72" s="206" t="s">
        <v>92</v>
      </c>
    </row>
    <row r="73" spans="1:77" x14ac:dyDescent="0.25">
      <c r="A73" s="3315" t="s">
        <v>95</v>
      </c>
      <c r="B73" s="209" t="s">
        <v>96</v>
      </c>
      <c r="C73" s="210">
        <f>SUM(D73,E73)</f>
        <v>26</v>
      </c>
      <c r="D73" s="211">
        <f>SUM(F73,H73,J73,L73,N73,P73,R73,T73,V73,X73,Z73,AB73,AD73,AF73,AH73,AJ73,AL73)</f>
        <v>11</v>
      </c>
      <c r="E73" s="212">
        <f>SUM(G73,I73,K73,M73,O73,Q73,S73,U73,W73,Y73,AA73,AC73,AE73,,AG73,AI73,AK73,AM73)</f>
        <v>15</v>
      </c>
      <c r="F73" s="272">
        <f>SUM(ENERO:DICIEMBRE!F73)</f>
        <v>0</v>
      </c>
      <c r="G73" s="272">
        <f>SUM(ENERO:DICIEMBRE!G73)</f>
        <v>0</v>
      </c>
      <c r="H73" s="272">
        <f>SUM(ENERO:DICIEMBRE!H73)</f>
        <v>0</v>
      </c>
      <c r="I73" s="272">
        <f>SUM(ENERO:DICIEMBRE!I73)</f>
        <v>0</v>
      </c>
      <c r="J73" s="272">
        <f>SUM(ENERO:DICIEMBRE!J73)</f>
        <v>0</v>
      </c>
      <c r="K73" s="272">
        <f>SUM(ENERO:DICIEMBRE!K73)</f>
        <v>0</v>
      </c>
      <c r="L73" s="272">
        <f>SUM(ENERO:DICIEMBRE!L73)</f>
        <v>0</v>
      </c>
      <c r="M73" s="272">
        <f>SUM(ENERO:DICIEMBRE!M73)</f>
        <v>0</v>
      </c>
      <c r="N73" s="272">
        <f>SUM(ENERO:DICIEMBRE!N73)</f>
        <v>0</v>
      </c>
      <c r="O73" s="272">
        <f>SUM(ENERO:DICIEMBRE!O73)</f>
        <v>0</v>
      </c>
      <c r="P73" s="272">
        <f>SUM(ENERO:DICIEMBRE!P73)</f>
        <v>0</v>
      </c>
      <c r="Q73" s="272">
        <f>SUM(ENERO:DICIEMBRE!Q73)</f>
        <v>0</v>
      </c>
      <c r="R73" s="272">
        <f>SUM(ENERO:DICIEMBRE!R73)</f>
        <v>0</v>
      </c>
      <c r="S73" s="272">
        <f>SUM(ENERO:DICIEMBRE!S73)</f>
        <v>2</v>
      </c>
      <c r="T73" s="272">
        <f>SUM(ENERO:DICIEMBRE!T73)</f>
        <v>0</v>
      </c>
      <c r="U73" s="272">
        <f>SUM(ENERO:DICIEMBRE!U73)</f>
        <v>0</v>
      </c>
      <c r="V73" s="272">
        <f>SUM(ENERO:DICIEMBRE!V73)</f>
        <v>0</v>
      </c>
      <c r="W73" s="272">
        <f>SUM(ENERO:DICIEMBRE!W73)</f>
        <v>0</v>
      </c>
      <c r="X73" s="272">
        <f>SUM(ENERO:DICIEMBRE!X73)</f>
        <v>11</v>
      </c>
      <c r="Y73" s="272">
        <f>SUM(ENERO:DICIEMBRE!Y73)</f>
        <v>2</v>
      </c>
      <c r="Z73" s="272">
        <f>SUM(ENERO:DICIEMBRE!Z73)</f>
        <v>0</v>
      </c>
      <c r="AA73" s="272">
        <f>SUM(ENERO:DICIEMBRE!AA73)</f>
        <v>11</v>
      </c>
      <c r="AB73" s="272">
        <f>SUM(ENERO:DICIEMBRE!AB73)</f>
        <v>0</v>
      </c>
      <c r="AC73" s="272">
        <f>SUM(ENERO:DICIEMBRE!AC73)</f>
        <v>0</v>
      </c>
      <c r="AD73" s="272">
        <f>SUM(ENERO:DICIEMBRE!AD73)</f>
        <v>0</v>
      </c>
      <c r="AE73" s="272">
        <f>SUM(ENERO:DICIEMBRE!AE73)</f>
        <v>0</v>
      </c>
      <c r="AF73" s="272">
        <f>SUM(ENERO:DICIEMBRE!AF73)</f>
        <v>0</v>
      </c>
      <c r="AG73" s="272">
        <f>SUM(ENERO:DICIEMBRE!AG73)</f>
        <v>0</v>
      </c>
      <c r="AH73" s="272">
        <f>SUM(ENERO:DICIEMBRE!AH73)</f>
        <v>0</v>
      </c>
      <c r="AI73" s="272">
        <f>SUM(ENERO:DICIEMBRE!AI73)</f>
        <v>0</v>
      </c>
      <c r="AJ73" s="272">
        <f>SUM(ENERO:DICIEMBRE!AJ73)</f>
        <v>0</v>
      </c>
      <c r="AK73" s="272">
        <f>SUM(ENERO:DICIEMBRE!AK73)</f>
        <v>0</v>
      </c>
      <c r="AL73" s="272">
        <f>SUM(ENERO:DICIEMBRE!AL73)</f>
        <v>0</v>
      </c>
      <c r="AM73" s="272">
        <f>SUM(ENERO:DICIEMBRE!AM73)</f>
        <v>0</v>
      </c>
    </row>
    <row r="74" spans="1:77" x14ac:dyDescent="0.25">
      <c r="A74" s="3187"/>
      <c r="B74" s="213" t="s">
        <v>97</v>
      </c>
      <c r="C74" s="214">
        <f>SUM(D74,E74)</f>
        <v>0</v>
      </c>
      <c r="D74" s="215">
        <f>SUM(F74,H74,J74,L74,N74,P74,R74,T74,V74,X74,Z74,AB74,AD74,AF74,AH74,AJ74,AL74)</f>
        <v>0</v>
      </c>
      <c r="E74" s="216">
        <f>SUM(G74,I74,K74,M74,O74,Q74,S74,U74,W74,Y74,AA74,AC74,AE74,,AG74,AI74,AK74,AM74)</f>
        <v>0</v>
      </c>
      <c r="F74" s="272">
        <f>SUM(ENERO:DICIEMBRE!F74)</f>
        <v>0</v>
      </c>
      <c r="G74" s="272">
        <f>SUM(ENERO:DICIEMBRE!G74)</f>
        <v>0</v>
      </c>
      <c r="H74" s="272">
        <f>SUM(ENERO:DICIEMBRE!H74)</f>
        <v>0</v>
      </c>
      <c r="I74" s="272">
        <f>SUM(ENERO:DICIEMBRE!I74)</f>
        <v>0</v>
      </c>
      <c r="J74" s="272">
        <f>SUM(ENERO:DICIEMBRE!J74)</f>
        <v>0</v>
      </c>
      <c r="K74" s="272">
        <f>SUM(ENERO:DICIEMBRE!K74)</f>
        <v>0</v>
      </c>
      <c r="L74" s="272">
        <f>SUM(ENERO:DICIEMBRE!L74)</f>
        <v>0</v>
      </c>
      <c r="M74" s="272">
        <f>SUM(ENERO:DICIEMBRE!M74)</f>
        <v>0</v>
      </c>
      <c r="N74" s="272">
        <f>SUM(ENERO:DICIEMBRE!N74)</f>
        <v>0</v>
      </c>
      <c r="O74" s="272">
        <f>SUM(ENERO:DICIEMBRE!O74)</f>
        <v>0</v>
      </c>
      <c r="P74" s="272">
        <f>SUM(ENERO:DICIEMBRE!P74)</f>
        <v>0</v>
      </c>
      <c r="Q74" s="272">
        <f>SUM(ENERO:DICIEMBRE!Q74)</f>
        <v>0</v>
      </c>
      <c r="R74" s="272">
        <f>SUM(ENERO:DICIEMBRE!R74)</f>
        <v>0</v>
      </c>
      <c r="S74" s="272">
        <f>SUM(ENERO:DICIEMBRE!S74)</f>
        <v>0</v>
      </c>
      <c r="T74" s="272">
        <f>SUM(ENERO:DICIEMBRE!T74)</f>
        <v>0</v>
      </c>
      <c r="U74" s="272">
        <f>SUM(ENERO:DICIEMBRE!U74)</f>
        <v>0</v>
      </c>
      <c r="V74" s="272">
        <f>SUM(ENERO:DICIEMBRE!V74)</f>
        <v>0</v>
      </c>
      <c r="W74" s="272">
        <f>SUM(ENERO:DICIEMBRE!W74)</f>
        <v>0</v>
      </c>
      <c r="X74" s="272">
        <f>SUM(ENERO:DICIEMBRE!X74)</f>
        <v>0</v>
      </c>
      <c r="Y74" s="272">
        <f>SUM(ENERO:DICIEMBRE!Y74)</f>
        <v>0</v>
      </c>
      <c r="Z74" s="272">
        <f>SUM(ENERO:DICIEMBRE!Z74)</f>
        <v>0</v>
      </c>
      <c r="AA74" s="272">
        <f>SUM(ENERO:DICIEMBRE!AA74)</f>
        <v>0</v>
      </c>
      <c r="AB74" s="272">
        <f>SUM(ENERO:DICIEMBRE!AB74)</f>
        <v>0</v>
      </c>
      <c r="AC74" s="272">
        <f>SUM(ENERO:DICIEMBRE!AC74)</f>
        <v>0</v>
      </c>
      <c r="AD74" s="272">
        <f>SUM(ENERO:DICIEMBRE!AD74)</f>
        <v>0</v>
      </c>
      <c r="AE74" s="272">
        <f>SUM(ENERO:DICIEMBRE!AE74)</f>
        <v>0</v>
      </c>
      <c r="AF74" s="272">
        <f>SUM(ENERO:DICIEMBRE!AF74)</f>
        <v>0</v>
      </c>
      <c r="AG74" s="272">
        <f>SUM(ENERO:DICIEMBRE!AG74)</f>
        <v>0</v>
      </c>
      <c r="AH74" s="272">
        <f>SUM(ENERO:DICIEMBRE!AH74)</f>
        <v>0</v>
      </c>
      <c r="AI74" s="272">
        <f>SUM(ENERO:DICIEMBRE!AI74)</f>
        <v>0</v>
      </c>
      <c r="AJ74" s="272">
        <f>SUM(ENERO:DICIEMBRE!AJ74)</f>
        <v>0</v>
      </c>
      <c r="AK74" s="272">
        <f>SUM(ENERO:DICIEMBRE!AK74)</f>
        <v>0</v>
      </c>
      <c r="AL74" s="272">
        <f>SUM(ENERO:DICIEMBRE!AL74)</f>
        <v>0</v>
      </c>
      <c r="AM74" s="272">
        <f>SUM(ENERO:DICIEMBRE!AM74)</f>
        <v>0</v>
      </c>
    </row>
    <row r="75" spans="1:77" x14ac:dyDescent="0.25">
      <c r="A75" s="3305" t="s">
        <v>32</v>
      </c>
      <c r="B75" s="3305"/>
      <c r="C75" s="220">
        <f>SUM(D75:E75)</f>
        <v>26</v>
      </c>
      <c r="D75" s="215">
        <f>SUM(F75,H75,J75,L75,N75,P75,R75,T75,V75,X75,Z75,AB75,AD75,AF75,AH75,AJ75,AL75)</f>
        <v>11</v>
      </c>
      <c r="E75" s="221">
        <f>SUM(G75,I75,K75,M75,O75,Q75,S75,U75,W75,Y75,AA75,AC75,AE75,,AG75,AI75,AK75,AM75)</f>
        <v>15</v>
      </c>
      <c r="F75" s="222">
        <f t="shared" ref="F75:AM75" si="38">SUM(F73:F74)</f>
        <v>0</v>
      </c>
      <c r="G75" s="223">
        <f t="shared" si="38"/>
        <v>0</v>
      </c>
      <c r="H75" s="222">
        <f t="shared" si="38"/>
        <v>0</v>
      </c>
      <c r="I75" s="223">
        <f t="shared" si="38"/>
        <v>0</v>
      </c>
      <c r="J75" s="222">
        <f t="shared" si="38"/>
        <v>0</v>
      </c>
      <c r="K75" s="223">
        <f t="shared" si="38"/>
        <v>0</v>
      </c>
      <c r="L75" s="222">
        <f t="shared" si="38"/>
        <v>0</v>
      </c>
      <c r="M75" s="223">
        <f t="shared" si="38"/>
        <v>0</v>
      </c>
      <c r="N75" s="222">
        <f t="shared" si="38"/>
        <v>0</v>
      </c>
      <c r="O75" s="223">
        <f t="shared" si="38"/>
        <v>0</v>
      </c>
      <c r="P75" s="222">
        <f t="shared" si="38"/>
        <v>0</v>
      </c>
      <c r="Q75" s="223">
        <f t="shared" si="38"/>
        <v>0</v>
      </c>
      <c r="R75" s="222">
        <f t="shared" si="38"/>
        <v>0</v>
      </c>
      <c r="S75" s="223">
        <f t="shared" si="38"/>
        <v>2</v>
      </c>
      <c r="T75" s="222">
        <f t="shared" si="38"/>
        <v>0</v>
      </c>
      <c r="U75" s="223">
        <f t="shared" si="38"/>
        <v>0</v>
      </c>
      <c r="V75" s="222">
        <f t="shared" si="38"/>
        <v>0</v>
      </c>
      <c r="W75" s="223">
        <f t="shared" si="38"/>
        <v>0</v>
      </c>
      <c r="X75" s="222">
        <f t="shared" si="38"/>
        <v>11</v>
      </c>
      <c r="Y75" s="223">
        <f t="shared" si="38"/>
        <v>2</v>
      </c>
      <c r="Z75" s="222">
        <f t="shared" si="38"/>
        <v>0</v>
      </c>
      <c r="AA75" s="223">
        <f t="shared" si="38"/>
        <v>11</v>
      </c>
      <c r="AB75" s="222">
        <f t="shared" si="38"/>
        <v>0</v>
      </c>
      <c r="AC75" s="223">
        <f t="shared" si="38"/>
        <v>0</v>
      </c>
      <c r="AD75" s="222">
        <f t="shared" si="38"/>
        <v>0</v>
      </c>
      <c r="AE75" s="223">
        <f t="shared" si="38"/>
        <v>0</v>
      </c>
      <c r="AF75" s="222">
        <f t="shared" si="38"/>
        <v>0</v>
      </c>
      <c r="AG75" s="223">
        <f t="shared" si="38"/>
        <v>0</v>
      </c>
      <c r="AH75" s="222">
        <f t="shared" si="38"/>
        <v>0</v>
      </c>
      <c r="AI75" s="223">
        <f t="shared" si="38"/>
        <v>0</v>
      </c>
      <c r="AJ75" s="222">
        <f t="shared" si="38"/>
        <v>0</v>
      </c>
      <c r="AK75" s="223">
        <f t="shared" si="38"/>
        <v>0</v>
      </c>
      <c r="AL75" s="222">
        <f t="shared" si="38"/>
        <v>0</v>
      </c>
      <c r="AM75" s="223">
        <f t="shared" si="38"/>
        <v>0</v>
      </c>
      <c r="BO75" s="224"/>
      <c r="BP75" s="224"/>
    </row>
    <row r="76" spans="1:77" x14ac:dyDescent="0.25">
      <c r="A76" s="3316" t="s">
        <v>98</v>
      </c>
      <c r="B76" s="3316"/>
      <c r="C76" s="3316"/>
      <c r="D76" s="3316"/>
      <c r="E76" s="3316"/>
      <c r="F76" s="3316"/>
      <c r="G76" s="3316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226"/>
      <c r="AB76" s="226"/>
      <c r="AC76" s="226"/>
      <c r="AD76" s="226"/>
      <c r="AE76" s="227"/>
      <c r="AF76" s="227"/>
      <c r="AG76" s="227"/>
      <c r="AH76" s="228"/>
      <c r="AI76" s="229"/>
      <c r="AJ76" s="229"/>
      <c r="AK76" s="229"/>
      <c r="AL76" s="229"/>
      <c r="AM76" s="229"/>
      <c r="AN76" s="229"/>
    </row>
    <row r="77" spans="1:77" x14ac:dyDescent="0.25">
      <c r="A77" s="3317" t="s">
        <v>49</v>
      </c>
      <c r="B77" s="3318" t="s">
        <v>99</v>
      </c>
      <c r="C77" s="3318" t="s">
        <v>32</v>
      </c>
      <c r="D77" s="3320"/>
      <c r="E77" s="3312"/>
      <c r="F77" s="3313" t="s">
        <v>5</v>
      </c>
      <c r="G77" s="3321"/>
      <c r="H77" s="3321"/>
      <c r="I77" s="3321"/>
      <c r="J77" s="3321"/>
      <c r="K77" s="3321"/>
      <c r="L77" s="3321"/>
      <c r="M77" s="3321"/>
      <c r="N77" s="3321"/>
      <c r="O77" s="3321"/>
      <c r="P77" s="3321"/>
      <c r="Q77" s="3321"/>
      <c r="R77" s="3321"/>
      <c r="S77" s="3321"/>
      <c r="T77" s="3321"/>
      <c r="U77" s="3321"/>
      <c r="V77" s="3321"/>
      <c r="W77" s="3321"/>
      <c r="X77" s="3321"/>
      <c r="Y77" s="3321"/>
      <c r="Z77" s="3321"/>
      <c r="AA77" s="3321"/>
      <c r="AB77" s="3321"/>
      <c r="AC77" s="3321"/>
      <c r="AD77" s="3321"/>
      <c r="AE77" s="3321"/>
      <c r="AF77" s="3321"/>
      <c r="AG77" s="3321"/>
      <c r="AH77" s="3321"/>
      <c r="AI77" s="3322"/>
      <c r="AJ77" s="3323" t="s">
        <v>100</v>
      </c>
      <c r="AK77" s="3311" t="s">
        <v>101</v>
      </c>
      <c r="AL77" s="3311" t="s">
        <v>6</v>
      </c>
      <c r="AM77" s="3311" t="s">
        <v>7</v>
      </c>
      <c r="AN77" s="3312" t="s">
        <v>76</v>
      </c>
    </row>
    <row r="78" spans="1:77" x14ac:dyDescent="0.25">
      <c r="A78" s="3259"/>
      <c r="B78" s="3319"/>
      <c r="C78" s="3262"/>
      <c r="D78" s="3263"/>
      <c r="E78" s="3250"/>
      <c r="F78" s="3313" t="s">
        <v>102</v>
      </c>
      <c r="G78" s="3314"/>
      <c r="H78" s="3313" t="s">
        <v>103</v>
      </c>
      <c r="I78" s="3314"/>
      <c r="J78" s="3310" t="s">
        <v>13</v>
      </c>
      <c r="K78" s="3306"/>
      <c r="L78" s="3310" t="s">
        <v>14</v>
      </c>
      <c r="M78" s="3306"/>
      <c r="N78" s="3313" t="s">
        <v>104</v>
      </c>
      <c r="O78" s="3314"/>
      <c r="P78" s="3313" t="s">
        <v>105</v>
      </c>
      <c r="Q78" s="3314"/>
      <c r="R78" s="3310" t="s">
        <v>16</v>
      </c>
      <c r="S78" s="3306"/>
      <c r="T78" s="3310" t="s">
        <v>17</v>
      </c>
      <c r="U78" s="3306"/>
      <c r="V78" s="3310" t="s">
        <v>18</v>
      </c>
      <c r="W78" s="3306"/>
      <c r="X78" s="3310" t="s">
        <v>19</v>
      </c>
      <c r="Y78" s="3306"/>
      <c r="Z78" s="3310" t="s">
        <v>20</v>
      </c>
      <c r="AA78" s="3306"/>
      <c r="AB78" s="3310" t="s">
        <v>21</v>
      </c>
      <c r="AC78" s="3306"/>
      <c r="AD78" s="3310" t="s">
        <v>22</v>
      </c>
      <c r="AE78" s="3306"/>
      <c r="AF78" s="3310" t="s">
        <v>23</v>
      </c>
      <c r="AG78" s="3306"/>
      <c r="AH78" s="3310" t="s">
        <v>24</v>
      </c>
      <c r="AI78" s="3306"/>
      <c r="AJ78" s="3246"/>
      <c r="AK78" s="3247"/>
      <c r="AL78" s="3247"/>
      <c r="AM78" s="3247"/>
      <c r="AN78" s="3249"/>
    </row>
    <row r="79" spans="1:77" x14ac:dyDescent="0.25">
      <c r="A79" s="3189"/>
      <c r="B79" s="3262"/>
      <c r="C79" s="205" t="s">
        <v>29</v>
      </c>
      <c r="D79" s="207" t="s">
        <v>30</v>
      </c>
      <c r="E79" s="230" t="s">
        <v>31</v>
      </c>
      <c r="F79" s="205" t="s">
        <v>30</v>
      </c>
      <c r="G79" s="230" t="s">
        <v>31</v>
      </c>
      <c r="H79" s="207" t="s">
        <v>30</v>
      </c>
      <c r="I79" s="230" t="s">
        <v>31</v>
      </c>
      <c r="J79" s="205" t="s">
        <v>30</v>
      </c>
      <c r="K79" s="230" t="s">
        <v>31</v>
      </c>
      <c r="L79" s="205" t="s">
        <v>30</v>
      </c>
      <c r="M79" s="230" t="s">
        <v>31</v>
      </c>
      <c r="N79" s="205" t="s">
        <v>30</v>
      </c>
      <c r="O79" s="230" t="s">
        <v>31</v>
      </c>
      <c r="P79" s="205" t="s">
        <v>30</v>
      </c>
      <c r="Q79" s="230" t="s">
        <v>31</v>
      </c>
      <c r="R79" s="205" t="s">
        <v>30</v>
      </c>
      <c r="S79" s="230" t="s">
        <v>31</v>
      </c>
      <c r="T79" s="205" t="s">
        <v>30</v>
      </c>
      <c r="U79" s="230" t="s">
        <v>31</v>
      </c>
      <c r="V79" s="205" t="s">
        <v>30</v>
      </c>
      <c r="W79" s="230" t="s">
        <v>31</v>
      </c>
      <c r="X79" s="205" t="s">
        <v>30</v>
      </c>
      <c r="Y79" s="230" t="s">
        <v>31</v>
      </c>
      <c r="Z79" s="205" t="s">
        <v>30</v>
      </c>
      <c r="AA79" s="230" t="s">
        <v>31</v>
      </c>
      <c r="AB79" s="205" t="s">
        <v>30</v>
      </c>
      <c r="AC79" s="230" t="s">
        <v>31</v>
      </c>
      <c r="AD79" s="205" t="s">
        <v>30</v>
      </c>
      <c r="AE79" s="230" t="s">
        <v>31</v>
      </c>
      <c r="AF79" s="205" t="s">
        <v>30</v>
      </c>
      <c r="AG79" s="230" t="s">
        <v>31</v>
      </c>
      <c r="AH79" s="205" t="s">
        <v>30</v>
      </c>
      <c r="AI79" s="231" t="s">
        <v>31</v>
      </c>
      <c r="AJ79" s="3245"/>
      <c r="AK79" s="3224"/>
      <c r="AL79" s="3224"/>
      <c r="AM79" s="3224"/>
      <c r="AN79" s="3250"/>
    </row>
    <row r="80" spans="1:77" x14ac:dyDescent="0.25">
      <c r="A80" s="232" t="s">
        <v>106</v>
      </c>
      <c r="B80" s="233" t="s">
        <v>107</v>
      </c>
      <c r="C80" s="234">
        <f>SUM(D80:E80)</f>
        <v>0</v>
      </c>
      <c r="D80" s="235">
        <f>SUM(F80,H80,J80,L80,N80,P80,R80,T80,V80,X80,Z80,AB80,AD80,AF80,AH80)</f>
        <v>0</v>
      </c>
      <c r="E80" s="236">
        <f>SUM(G80,I80,K80,M80,O80,Q80,S80,U80,W80,Y80,AA80,AC80,AE80,AG80,AI80)</f>
        <v>0</v>
      </c>
      <c r="F80" s="237"/>
      <c r="G80" s="238"/>
      <c r="H80" s="239"/>
      <c r="I80" s="238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238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x14ac:dyDescent="0.25">
      <c r="A81" s="3307" t="s">
        <v>108</v>
      </c>
      <c r="B81" s="244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x14ac:dyDescent="0.25">
      <c r="A82" s="3307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x14ac:dyDescent="0.25">
      <c r="A83" s="262" t="s">
        <v>62</v>
      </c>
      <c r="B83" s="263" t="s">
        <v>111</v>
      </c>
      <c r="C83" s="234">
        <f>SUM(D83:E83)</f>
        <v>0</v>
      </c>
      <c r="D83" s="235">
        <f t="shared" si="39"/>
        <v>0</v>
      </c>
      <c r="E83" s="236">
        <f t="shared" si="39"/>
        <v>0</v>
      </c>
      <c r="F83" s="264"/>
      <c r="G83" s="265"/>
      <c r="H83" s="266"/>
      <c r="I83" s="265"/>
      <c r="J83" s="264"/>
      <c r="K83" s="267"/>
      <c r="L83" s="264"/>
      <c r="M83" s="267"/>
      <c r="N83" s="264"/>
      <c r="O83" s="267"/>
      <c r="P83" s="264"/>
      <c r="Q83" s="267"/>
      <c r="R83" s="264"/>
      <c r="S83" s="267"/>
      <c r="T83" s="264"/>
      <c r="U83" s="267"/>
      <c r="V83" s="264"/>
      <c r="W83" s="267"/>
      <c r="X83" s="264"/>
      <c r="Y83" s="267"/>
      <c r="Z83" s="264"/>
      <c r="AA83" s="267"/>
      <c r="AB83" s="264"/>
      <c r="AC83" s="267"/>
      <c r="AD83" s="264"/>
      <c r="AE83" s="267"/>
      <c r="AF83" s="264"/>
      <c r="AG83" s="267"/>
      <c r="AH83" s="264"/>
      <c r="AI83" s="268"/>
      <c r="AJ83" s="269"/>
      <c r="AK83" s="270"/>
      <c r="AL83" s="270"/>
      <c r="AM83" s="270"/>
      <c r="AN83" s="265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x14ac:dyDescent="0.25">
      <c r="A84" s="4" t="s">
        <v>112</v>
      </c>
      <c r="B84" s="2"/>
      <c r="C84" s="2"/>
      <c r="D84" s="2"/>
      <c r="E84" s="2"/>
      <c r="F84" s="2"/>
    </row>
    <row r="85" spans="1:77" x14ac:dyDescent="0.25">
      <c r="A85" s="3304" t="s">
        <v>90</v>
      </c>
      <c r="B85" s="3308"/>
      <c r="C85" s="3305" t="s">
        <v>113</v>
      </c>
      <c r="D85" s="3309" t="s">
        <v>114</v>
      </c>
      <c r="E85" s="3306" t="s">
        <v>115</v>
      </c>
      <c r="F85" s="3305" t="s">
        <v>116</v>
      </c>
    </row>
    <row r="86" spans="1:77" x14ac:dyDescent="0.25">
      <c r="A86" s="3304"/>
      <c r="B86" s="3308"/>
      <c r="C86" s="3305"/>
      <c r="D86" s="3309"/>
      <c r="E86" s="3306"/>
      <c r="F86" s="3305"/>
    </row>
    <row r="87" spans="1:77" x14ac:dyDescent="0.25">
      <c r="A87" s="3301" t="s">
        <v>117</v>
      </c>
      <c r="B87" s="3302"/>
      <c r="C87" s="3302"/>
      <c r="D87" s="3302"/>
      <c r="E87" s="3302"/>
      <c r="F87" s="3303"/>
    </row>
    <row r="88" spans="1:77" x14ac:dyDescent="0.25">
      <c r="A88" s="244" t="s">
        <v>118</v>
      </c>
      <c r="B88" s="271"/>
      <c r="C88" s="272"/>
      <c r="D88" s="273"/>
      <c r="E88" s="274"/>
      <c r="F88" s="272"/>
    </row>
    <row r="89" spans="1:77" x14ac:dyDescent="0.25">
      <c r="A89" s="275" t="s">
        <v>119</v>
      </c>
      <c r="B89" s="276"/>
      <c r="C89" s="277"/>
      <c r="D89" s="278"/>
      <c r="E89" s="41"/>
      <c r="F89" s="277"/>
    </row>
    <row r="90" spans="1:77" x14ac:dyDescent="0.25">
      <c r="A90" s="275" t="s">
        <v>120</v>
      </c>
      <c r="B90" s="276"/>
      <c r="C90" s="277"/>
      <c r="D90" s="278"/>
      <c r="E90" s="41"/>
      <c r="F90" s="277"/>
    </row>
    <row r="91" spans="1:77" x14ac:dyDescent="0.25">
      <c r="A91" s="275" t="s">
        <v>121</v>
      </c>
      <c r="B91" s="276"/>
      <c r="C91" s="277"/>
      <c r="D91" s="278"/>
      <c r="E91" s="41"/>
      <c r="F91" s="277"/>
    </row>
    <row r="92" spans="1:77" x14ac:dyDescent="0.25">
      <c r="A92" s="279" t="s">
        <v>122</v>
      </c>
      <c r="B92" s="280"/>
      <c r="C92" s="177"/>
      <c r="D92" s="281"/>
      <c r="E92" s="181"/>
      <c r="F92" s="177"/>
    </row>
    <row r="93" spans="1:77" x14ac:dyDescent="0.25">
      <c r="A93" s="3301" t="s">
        <v>123</v>
      </c>
      <c r="B93" s="3302"/>
      <c r="C93" s="3302"/>
      <c r="D93" s="3302"/>
      <c r="E93" s="3302"/>
      <c r="F93" s="3303"/>
    </row>
    <row r="94" spans="1:77" x14ac:dyDescent="0.25">
      <c r="A94" s="282" t="s">
        <v>124</v>
      </c>
      <c r="B94" s="283"/>
      <c r="C94" s="272"/>
      <c r="D94" s="273"/>
      <c r="E94" s="274"/>
      <c r="F94" s="272"/>
    </row>
    <row r="95" spans="1:77" x14ac:dyDescent="0.25">
      <c r="A95" s="254" t="s">
        <v>125</v>
      </c>
      <c r="B95" s="284"/>
      <c r="C95" s="277"/>
      <c r="D95" s="278"/>
      <c r="E95" s="41"/>
      <c r="F95" s="277"/>
    </row>
    <row r="96" spans="1:77" ht="21" x14ac:dyDescent="0.25">
      <c r="A96" s="285" t="s">
        <v>126</v>
      </c>
      <c r="B96" s="286"/>
      <c r="C96" s="287"/>
      <c r="D96" s="281"/>
      <c r="E96" s="288"/>
      <c r="F96" s="287"/>
    </row>
    <row r="97" spans="1:18" x14ac:dyDescent="0.25">
      <c r="A97" s="4" t="s">
        <v>127</v>
      </c>
      <c r="B97" s="2"/>
      <c r="C97" s="2"/>
      <c r="D97" s="2"/>
      <c r="E97" s="2"/>
    </row>
    <row r="98" spans="1:18" x14ac:dyDescent="0.25">
      <c r="A98" s="3304" t="s">
        <v>90</v>
      </c>
      <c r="B98" s="3305" t="s">
        <v>32</v>
      </c>
      <c r="C98" s="3305" t="s">
        <v>113</v>
      </c>
      <c r="D98" s="3305" t="s">
        <v>114</v>
      </c>
      <c r="E98" s="3306" t="s">
        <v>128</v>
      </c>
    </row>
    <row r="99" spans="1:18" x14ac:dyDescent="0.25">
      <c r="A99" s="3304"/>
      <c r="B99" s="3305"/>
      <c r="C99" s="3305"/>
      <c r="D99" s="3305"/>
      <c r="E99" s="3306"/>
    </row>
    <row r="100" spans="1:18" x14ac:dyDescent="0.25">
      <c r="A100" s="289" t="s">
        <v>117</v>
      </c>
      <c r="B100" s="290"/>
      <c r="C100" s="290"/>
      <c r="D100" s="290"/>
      <c r="E100" s="291"/>
    </row>
    <row r="101" spans="1:18" x14ac:dyDescent="0.25">
      <c r="A101" s="244" t="s">
        <v>118</v>
      </c>
      <c r="B101" s="292">
        <f>SUM(C101:E101)</f>
        <v>985</v>
      </c>
      <c r="C101" s="272">
        <f>SUM(ENERO:DICIEMBRE!C101)</f>
        <v>814</v>
      </c>
      <c r="D101" s="272">
        <f>SUM(ENERO:DICIEMBRE!D101)</f>
        <v>171</v>
      </c>
      <c r="E101" s="272">
        <f>SUM(ENERO:DICIEMBRE!E101)</f>
        <v>0</v>
      </c>
    </row>
    <row r="102" spans="1:18" x14ac:dyDescent="0.25">
      <c r="A102" s="275" t="s">
        <v>119</v>
      </c>
      <c r="B102" s="293">
        <f t="shared" ref="B102:B105" si="51">SUM(C102:E102)</f>
        <v>0</v>
      </c>
      <c r="C102" s="272">
        <f>SUM(ENERO:DICIEMBRE!C102)</f>
        <v>0</v>
      </c>
      <c r="D102" s="272">
        <f>SUM(ENERO:DICIEMBRE!D102)</f>
        <v>0</v>
      </c>
      <c r="E102" s="272">
        <f>SUM(ENERO:DICIEMBRE!E102)</f>
        <v>0</v>
      </c>
    </row>
    <row r="103" spans="1:18" x14ac:dyDescent="0.25">
      <c r="A103" s="275" t="s">
        <v>120</v>
      </c>
      <c r="B103" s="293">
        <f t="shared" si="51"/>
        <v>14</v>
      </c>
      <c r="C103" s="272">
        <f>SUM(ENERO:DICIEMBRE!C103)</f>
        <v>0</v>
      </c>
      <c r="D103" s="272">
        <f>SUM(ENERO:DICIEMBRE!D103)</f>
        <v>14</v>
      </c>
      <c r="E103" s="272">
        <f>SUM(ENERO:DICIEMBRE!E103)</f>
        <v>0</v>
      </c>
    </row>
    <row r="104" spans="1:18" x14ac:dyDescent="0.25">
      <c r="A104" s="275" t="s">
        <v>121</v>
      </c>
      <c r="B104" s="293">
        <f t="shared" si="51"/>
        <v>0</v>
      </c>
      <c r="C104" s="272">
        <f>SUM(ENERO:DICIEMBRE!C104)</f>
        <v>0</v>
      </c>
      <c r="D104" s="272">
        <f>SUM(ENERO:DICIEMBRE!D104)</f>
        <v>0</v>
      </c>
      <c r="E104" s="272">
        <f>SUM(ENERO:DICIEMBRE!E104)</f>
        <v>0</v>
      </c>
    </row>
    <row r="105" spans="1:18" x14ac:dyDescent="0.25">
      <c r="A105" s="279" t="s">
        <v>122</v>
      </c>
      <c r="B105" s="294">
        <f t="shared" si="51"/>
        <v>40</v>
      </c>
      <c r="C105" s="272">
        <f>SUM(ENERO:DICIEMBRE!C105)</f>
        <v>0</v>
      </c>
      <c r="D105" s="272">
        <f>SUM(ENERO:DICIEMBRE!D105)</f>
        <v>40</v>
      </c>
      <c r="E105" s="272">
        <f>SUM(ENERO:DICIEMBRE!E105)</f>
        <v>0</v>
      </c>
    </row>
    <row r="106" spans="1:18" x14ac:dyDescent="0.25">
      <c r="A106" s="289" t="s">
        <v>123</v>
      </c>
      <c r="B106" s="290"/>
      <c r="C106" s="290"/>
      <c r="D106" s="290"/>
      <c r="E106" s="291"/>
    </row>
    <row r="107" spans="1:18" x14ac:dyDescent="0.25">
      <c r="A107" s="282" t="s">
        <v>124</v>
      </c>
      <c r="B107" s="292">
        <f>SUM(C107:E107)</f>
        <v>3</v>
      </c>
      <c r="C107" s="272">
        <f>SUM(ENERO:DICIEMBRE!C107)</f>
        <v>0</v>
      </c>
      <c r="D107" s="272">
        <f>SUM(ENERO:DICIEMBRE!D107)</f>
        <v>3</v>
      </c>
      <c r="E107" s="272">
        <f>SUM(ENERO:DICIEMBRE!E107)</f>
        <v>0</v>
      </c>
    </row>
    <row r="108" spans="1:18" x14ac:dyDescent="0.25">
      <c r="A108" s="254" t="s">
        <v>125</v>
      </c>
      <c r="B108" s="293">
        <f t="shared" ref="B108:B109" si="52">SUM(C108:E108)</f>
        <v>11</v>
      </c>
      <c r="C108" s="272">
        <f>SUM(ENERO:DICIEMBRE!C108)</f>
        <v>0</v>
      </c>
      <c r="D108" s="272">
        <f>SUM(ENERO:DICIEMBRE!D108)</f>
        <v>11</v>
      </c>
      <c r="E108" s="272">
        <f>SUM(ENERO:DICIEMBRE!E108)</f>
        <v>0</v>
      </c>
    </row>
    <row r="109" spans="1:18" ht="21" x14ac:dyDescent="0.25">
      <c r="A109" s="285" t="s">
        <v>126</v>
      </c>
      <c r="B109" s="295">
        <f t="shared" si="52"/>
        <v>12</v>
      </c>
      <c r="C109" s="272">
        <f>SUM(ENERO:DICIEMBRE!C109)</f>
        <v>0</v>
      </c>
      <c r="D109" s="272">
        <f>SUM(ENERO:DICIEMBRE!D109)</f>
        <v>12</v>
      </c>
      <c r="E109" s="272">
        <f>SUM(ENERO:DICIEMBRE!E109)</f>
        <v>0</v>
      </c>
    </row>
    <row r="110" spans="1:18" x14ac:dyDescent="0.25">
      <c r="A110" s="3289" t="s">
        <v>129</v>
      </c>
      <c r="B110" s="3289"/>
      <c r="C110" s="3289"/>
      <c r="D110" s="3289"/>
      <c r="E110" s="3289"/>
      <c r="F110" s="3290"/>
      <c r="G110" s="296"/>
      <c r="H110" s="296"/>
      <c r="I110" s="296"/>
      <c r="J110" s="296"/>
      <c r="K110" s="296"/>
      <c r="L110" s="296"/>
      <c r="M110" s="296"/>
      <c r="N110" s="296"/>
      <c r="O110" s="296"/>
    </row>
    <row r="111" spans="1:18" x14ac:dyDescent="0.25">
      <c r="A111" s="3291" t="s">
        <v>130</v>
      </c>
      <c r="B111" s="3293" t="s">
        <v>131</v>
      </c>
      <c r="C111" s="3294"/>
      <c r="D111" s="3295"/>
      <c r="E111" s="3293" t="s">
        <v>132</v>
      </c>
      <c r="F111" s="3295"/>
      <c r="G111" s="3293" t="s">
        <v>133</v>
      </c>
      <c r="H111" s="3296"/>
      <c r="I111" s="3297" t="s">
        <v>134</v>
      </c>
      <c r="J111" s="3298"/>
      <c r="K111" s="3264" t="s">
        <v>135</v>
      </c>
      <c r="L111" s="3267" t="s">
        <v>136</v>
      </c>
      <c r="M111" s="3268"/>
      <c r="N111" s="3264"/>
      <c r="O111" s="3267" t="s">
        <v>137</v>
      </c>
      <c r="P111" s="3264"/>
      <c r="Q111" s="3267" t="s">
        <v>138</v>
      </c>
      <c r="R111" s="3264"/>
    </row>
    <row r="112" spans="1:18" x14ac:dyDescent="0.25">
      <c r="A112" s="3292"/>
      <c r="B112" s="3279"/>
      <c r="C112" s="3280"/>
      <c r="D112" s="3281"/>
      <c r="E112" s="3279"/>
      <c r="F112" s="3281"/>
      <c r="G112" s="3279"/>
      <c r="H112" s="3283"/>
      <c r="I112" s="3299"/>
      <c r="J112" s="3300"/>
      <c r="K112" s="3265"/>
      <c r="L112" s="3269"/>
      <c r="M112" s="3270"/>
      <c r="N112" s="3266"/>
      <c r="O112" s="3269"/>
      <c r="P112" s="3266"/>
      <c r="Q112" s="3269"/>
      <c r="R112" s="3266"/>
    </row>
    <row r="113" spans="1:20" ht="31.5" x14ac:dyDescent="0.25">
      <c r="A113" s="3255"/>
      <c r="B113" s="297" t="s">
        <v>139</v>
      </c>
      <c r="C113" s="297" t="s">
        <v>140</v>
      </c>
      <c r="D113" s="298" t="s">
        <v>141</v>
      </c>
      <c r="E113" s="299" t="s">
        <v>142</v>
      </c>
      <c r="F113" s="300" t="s">
        <v>143</v>
      </c>
      <c r="G113" s="299" t="s">
        <v>144</v>
      </c>
      <c r="H113" s="301" t="s">
        <v>145</v>
      </c>
      <c r="I113" s="302" t="s">
        <v>142</v>
      </c>
      <c r="J113" s="303" t="s">
        <v>143</v>
      </c>
      <c r="K113" s="3266"/>
      <c r="L113" s="297" t="s">
        <v>146</v>
      </c>
      <c r="M113" s="304" t="s">
        <v>140</v>
      </c>
      <c r="N113" s="305" t="s">
        <v>147</v>
      </c>
      <c r="O113" s="297" t="s">
        <v>144</v>
      </c>
      <c r="P113" s="306" t="s">
        <v>145</v>
      </c>
      <c r="Q113" s="297" t="s">
        <v>148</v>
      </c>
      <c r="R113" s="306" t="s">
        <v>149</v>
      </c>
    </row>
    <row r="114" spans="1:20" x14ac:dyDescent="0.25">
      <c r="A114" s="307" t="s">
        <v>150</v>
      </c>
      <c r="B114" s="308">
        <f>SUM(C114:D114)</f>
        <v>0</v>
      </c>
      <c r="C114" s="309"/>
      <c r="D114" s="310"/>
      <c r="E114" s="309"/>
      <c r="F114" s="310"/>
      <c r="G114" s="309"/>
      <c r="H114" s="311"/>
      <c r="I114" s="312"/>
      <c r="J114" s="313"/>
      <c r="K114" s="310"/>
      <c r="L114" s="309"/>
      <c r="M114" s="314"/>
      <c r="N114" s="315"/>
      <c r="O114" s="309"/>
      <c r="P114" s="315"/>
      <c r="Q114" s="316"/>
      <c r="R114" s="317"/>
    </row>
    <row r="115" spans="1:20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309"/>
      <c r="R115" s="315"/>
    </row>
    <row r="116" spans="1:20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x14ac:dyDescent="0.25">
      <c r="A117" s="337" t="s">
        <v>32</v>
      </c>
      <c r="B117" s="338">
        <f>SUM(C117:D117)</f>
        <v>0</v>
      </c>
      <c r="C117" s="338">
        <f t="shared" ref="C117:K117" si="53">SUM(C114:C116)</f>
        <v>0</v>
      </c>
      <c r="D117" s="339">
        <f t="shared" si="53"/>
        <v>0</v>
      </c>
      <c r="E117" s="338">
        <f t="shared" si="53"/>
        <v>0</v>
      </c>
      <c r="F117" s="339">
        <f t="shared" si="53"/>
        <v>0</v>
      </c>
      <c r="G117" s="338">
        <f t="shared" si="53"/>
        <v>0</v>
      </c>
      <c r="H117" s="340">
        <f t="shared" si="53"/>
        <v>0</v>
      </c>
      <c r="I117" s="341">
        <f t="shared" si="53"/>
        <v>0</v>
      </c>
      <c r="J117" s="342">
        <f t="shared" si="53"/>
        <v>0</v>
      </c>
      <c r="K117" s="339">
        <f t="shared" si="53"/>
        <v>0</v>
      </c>
      <c r="L117" s="338">
        <f>SUM(L114)</f>
        <v>0</v>
      </c>
      <c r="M117" s="343">
        <f t="shared" ref="M117:P117" si="54">SUM(M114)</f>
        <v>0</v>
      </c>
      <c r="N117" s="344">
        <f>SUM(N114)</f>
        <v>0</v>
      </c>
      <c r="O117" s="338">
        <f t="shared" si="54"/>
        <v>0</v>
      </c>
      <c r="P117" s="344">
        <f t="shared" si="54"/>
        <v>0</v>
      </c>
      <c r="Q117" s="338">
        <f>SUM(Q115:Q116)</f>
        <v>0</v>
      </c>
      <c r="R117" s="343">
        <f>SUM(R115:R116)</f>
        <v>0</v>
      </c>
    </row>
    <row r="118" spans="1:20" x14ac:dyDescent="0.25">
      <c r="A118" s="3271" t="s">
        <v>153</v>
      </c>
      <c r="B118" s="3271"/>
      <c r="C118" s="3271"/>
      <c r="D118" s="3271"/>
      <c r="E118" s="3271"/>
      <c r="F118" s="3272"/>
      <c r="G118" s="345"/>
      <c r="H118" s="345"/>
      <c r="I118" s="345"/>
      <c r="J118" s="345"/>
      <c r="K118" s="345"/>
      <c r="L118" s="346"/>
      <c r="M118" s="346"/>
      <c r="N118" s="346"/>
      <c r="O118" s="346"/>
      <c r="P118" s="346"/>
      <c r="Q118" s="346"/>
      <c r="R118" s="346"/>
    </row>
    <row r="119" spans="1:20" x14ac:dyDescent="0.25">
      <c r="A119" s="3273" t="s">
        <v>130</v>
      </c>
      <c r="B119" s="3276" t="s">
        <v>131</v>
      </c>
      <c r="C119" s="3277"/>
      <c r="D119" s="3278"/>
      <c r="E119" s="3276" t="s">
        <v>132</v>
      </c>
      <c r="F119" s="3277"/>
      <c r="G119" s="3277"/>
      <c r="H119" s="3278"/>
      <c r="I119" s="3276" t="s">
        <v>133</v>
      </c>
      <c r="J119" s="3282"/>
      <c r="K119" s="3284" t="s">
        <v>154</v>
      </c>
      <c r="L119" s="3285" t="s">
        <v>155</v>
      </c>
      <c r="M119" s="3286"/>
      <c r="N119" s="346"/>
      <c r="O119" s="346"/>
      <c r="P119" s="346"/>
      <c r="Q119" s="346"/>
      <c r="R119" s="346"/>
      <c r="S119" s="346"/>
      <c r="T119" s="346"/>
    </row>
    <row r="120" spans="1:20" x14ac:dyDescent="0.25">
      <c r="A120" s="3274"/>
      <c r="B120" s="3279"/>
      <c r="C120" s="3280"/>
      <c r="D120" s="3281"/>
      <c r="E120" s="3279"/>
      <c r="F120" s="3280"/>
      <c r="G120" s="3280"/>
      <c r="H120" s="3281"/>
      <c r="I120" s="3279"/>
      <c r="J120" s="3283"/>
      <c r="K120" s="3265"/>
      <c r="L120" s="3287"/>
      <c r="M120" s="3288"/>
      <c r="N120" s="346"/>
      <c r="O120" s="346"/>
      <c r="P120" s="346"/>
      <c r="Q120" s="346"/>
      <c r="R120" s="346"/>
      <c r="S120" s="346"/>
      <c r="T120" s="346"/>
    </row>
    <row r="121" spans="1:20" ht="63" x14ac:dyDescent="0.25">
      <c r="A121" s="3275"/>
      <c r="B121" s="297" t="s">
        <v>139</v>
      </c>
      <c r="C121" s="297" t="s">
        <v>140</v>
      </c>
      <c r="D121" s="347" t="s">
        <v>141</v>
      </c>
      <c r="E121" s="299" t="s">
        <v>142</v>
      </c>
      <c r="F121" s="348" t="s">
        <v>143</v>
      </c>
      <c r="G121" s="299" t="s">
        <v>156</v>
      </c>
      <c r="H121" s="348" t="s">
        <v>157</v>
      </c>
      <c r="I121" s="299" t="s">
        <v>144</v>
      </c>
      <c r="J121" s="301" t="s">
        <v>145</v>
      </c>
      <c r="K121" s="3266"/>
      <c r="L121" s="349" t="s">
        <v>158</v>
      </c>
      <c r="M121" s="350" t="s">
        <v>159</v>
      </c>
      <c r="N121" s="346"/>
      <c r="O121" s="346"/>
      <c r="P121" s="346"/>
      <c r="Q121" s="346"/>
      <c r="R121" s="346"/>
      <c r="S121" s="346"/>
      <c r="T121" s="346"/>
    </row>
    <row r="122" spans="1:20" x14ac:dyDescent="0.25">
      <c r="A122" s="307" t="s">
        <v>160</v>
      </c>
      <c r="B122" s="308">
        <f>SUM(C122:D122)</f>
        <v>109987</v>
      </c>
      <c r="C122" s="272">
        <f>SUM(ENERO:DICIEMBRE!C122)</f>
        <v>109097</v>
      </c>
      <c r="D122" s="272">
        <f>SUM(ENERO:DICIEMBRE!D122)</f>
        <v>890</v>
      </c>
      <c r="E122" s="351"/>
      <c r="F122" s="352"/>
      <c r="G122" s="351"/>
      <c r="H122" s="352"/>
      <c r="I122" s="272">
        <f>SUM(ENERO:DICIEMBRE!I122)</f>
        <v>514512</v>
      </c>
      <c r="J122" s="272">
        <f>SUM(ENERO:DICIEMBRE!J122)</f>
        <v>190</v>
      </c>
      <c r="K122" s="352"/>
      <c r="L122" s="272">
        <f>SUM(ENERO:DICIEMBRE!L122)</f>
        <v>6937</v>
      </c>
      <c r="M122" s="272">
        <f>SUM(ENERO:DICIEMBRE!M122)</f>
        <v>5592</v>
      </c>
      <c r="N122" s="346"/>
      <c r="O122" s="346"/>
      <c r="P122" s="346"/>
      <c r="Q122" s="346"/>
      <c r="R122" s="346"/>
      <c r="S122" s="346"/>
      <c r="T122" s="346"/>
    </row>
    <row r="123" spans="1:20" x14ac:dyDescent="0.25">
      <c r="A123" s="318" t="s">
        <v>161</v>
      </c>
      <c r="B123" s="308">
        <f t="shared" ref="B123:B124" si="55">SUM(C123:D123)</f>
        <v>213464</v>
      </c>
      <c r="C123" s="272">
        <f>SUM(ENERO:DICIEMBRE!C123)</f>
        <v>201422</v>
      </c>
      <c r="D123" s="272">
        <f>SUM(ENERO:DICIEMBRE!D123)</f>
        <v>12042</v>
      </c>
      <c r="E123" s="272">
        <f>SUM(ENERO:DICIEMBRE!E123)</f>
        <v>180734</v>
      </c>
      <c r="F123" s="272">
        <f>SUM(ENERO:DICIEMBRE!F123)</f>
        <v>276</v>
      </c>
      <c r="G123" s="272">
        <f>SUM(ENERO:DICIEMBRE!G123)</f>
        <v>32410</v>
      </c>
      <c r="H123" s="272">
        <f>SUM(ENERO:DICIEMBRE!H123)</f>
        <v>44</v>
      </c>
      <c r="I123" s="272">
        <f>SUM(ENERO:DICIEMBRE!I123)</f>
        <v>622639</v>
      </c>
      <c r="J123" s="272">
        <f>SUM(ENERO:DICIEMBRE!J123)</f>
        <v>13483</v>
      </c>
      <c r="K123" s="272">
        <f>SUM(ENERO:DICIEMBRE!K123)</f>
        <v>168692</v>
      </c>
      <c r="L123" s="272">
        <f>SUM(ENERO:DICIEMBRE!L123)</f>
        <v>3633</v>
      </c>
      <c r="M123" s="272">
        <f>SUM(ENERO:DICIEMBRE!M123)</f>
        <v>8745</v>
      </c>
      <c r="N123" s="346"/>
      <c r="O123" s="346"/>
      <c r="P123" s="346"/>
      <c r="Q123" s="346"/>
      <c r="R123" s="346"/>
      <c r="S123" s="346"/>
      <c r="T123" s="346"/>
    </row>
    <row r="124" spans="1:20" x14ac:dyDescent="0.25">
      <c r="A124" s="354" t="s">
        <v>128</v>
      </c>
      <c r="B124" s="325">
        <f t="shared" si="55"/>
        <v>41722</v>
      </c>
      <c r="C124" s="272">
        <f>SUM(ENERO:DICIEMBRE!C124)</f>
        <v>41276</v>
      </c>
      <c r="D124" s="272">
        <f>SUM(ENERO:DICIEMBRE!D124)</f>
        <v>446</v>
      </c>
      <c r="E124" s="332"/>
      <c r="F124" s="356"/>
      <c r="G124" s="332"/>
      <c r="H124" s="356"/>
      <c r="I124" s="272">
        <f>SUM(ENERO:DICIEMBRE!I124)</f>
        <v>96307</v>
      </c>
      <c r="J124" s="272">
        <f>SUM(ENERO:DICIEMBRE!J124)</f>
        <v>205</v>
      </c>
      <c r="K124" s="356"/>
      <c r="L124" s="272">
        <f>SUM(ENERO:DICIEMBRE!L124)</f>
        <v>2080</v>
      </c>
      <c r="M124" s="272">
        <f>SUM(ENERO:DICIEMBRE!M124)</f>
        <v>2191</v>
      </c>
      <c r="N124" s="346"/>
      <c r="O124" s="346"/>
      <c r="P124" s="346"/>
      <c r="Q124" s="346"/>
      <c r="R124" s="346"/>
      <c r="S124" s="346"/>
      <c r="T124" s="346"/>
    </row>
    <row r="125" spans="1:20" ht="19.5" x14ac:dyDescent="0.25">
      <c r="A125" s="359" t="s">
        <v>162</v>
      </c>
      <c r="B125" s="360"/>
      <c r="C125" s="360"/>
      <c r="D125" s="361"/>
      <c r="E125" s="362"/>
      <c r="F125" s="362"/>
      <c r="G125" s="362"/>
      <c r="H125" s="362"/>
      <c r="I125" s="363"/>
      <c r="J125" s="3"/>
      <c r="K125" s="363"/>
      <c r="L125" s="3"/>
      <c r="M125" s="364"/>
    </row>
    <row r="126" spans="1:20" x14ac:dyDescent="0.25">
      <c r="A126" s="3252" t="s">
        <v>163</v>
      </c>
      <c r="B126" s="3254" t="s">
        <v>164</v>
      </c>
      <c r="C126" s="3256" t="s">
        <v>165</v>
      </c>
      <c r="D126" s="3257"/>
      <c r="E126" s="3257"/>
      <c r="F126" s="3257"/>
      <c r="G126" s="3257"/>
      <c r="H126" s="3257"/>
      <c r="I126" s="3257"/>
      <c r="J126" s="3257"/>
      <c r="K126" s="3257"/>
      <c r="L126" s="3258"/>
      <c r="M126" s="3254" t="s">
        <v>166</v>
      </c>
    </row>
    <row r="127" spans="1:20" ht="21" x14ac:dyDescent="0.25">
      <c r="A127" s="3253"/>
      <c r="B127" s="3255"/>
      <c r="C127" s="365" t="s">
        <v>80</v>
      </c>
      <c r="D127" s="366" t="s">
        <v>167</v>
      </c>
      <c r="E127" s="366" t="s">
        <v>51</v>
      </c>
      <c r="F127" s="366" t="s">
        <v>81</v>
      </c>
      <c r="G127" s="366" t="s">
        <v>168</v>
      </c>
      <c r="H127" s="367" t="s">
        <v>169</v>
      </c>
      <c r="I127" s="367" t="s">
        <v>170</v>
      </c>
      <c r="J127" s="366" t="s">
        <v>171</v>
      </c>
      <c r="K127" s="367" t="s">
        <v>172</v>
      </c>
      <c r="L127" s="368" t="s">
        <v>173</v>
      </c>
      <c r="M127" s="3255"/>
    </row>
    <row r="128" spans="1:20" x14ac:dyDescent="0.25">
      <c r="A128" s="369" t="s">
        <v>174</v>
      </c>
      <c r="B128" s="310"/>
      <c r="C128" s="309"/>
      <c r="D128" s="370"/>
      <c r="E128" s="370"/>
      <c r="F128" s="370"/>
      <c r="G128" s="370"/>
      <c r="H128" s="370"/>
      <c r="I128" s="370"/>
      <c r="J128" s="370"/>
      <c r="K128" s="370"/>
      <c r="L128" s="310"/>
      <c r="M128" s="371"/>
    </row>
    <row r="129" spans="1:76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x14ac:dyDescent="0.25">
      <c r="A131" s="4" t="s">
        <v>177</v>
      </c>
      <c r="B131" s="377"/>
      <c r="C131" s="377"/>
      <c r="D131" s="377"/>
      <c r="E131" s="377"/>
      <c r="F131" s="377"/>
      <c r="G131" s="377"/>
      <c r="H131" s="377"/>
      <c r="I131" s="377"/>
      <c r="J131" s="377"/>
      <c r="K131" s="377"/>
      <c r="L131" s="377"/>
      <c r="M131" s="377"/>
      <c r="N131" s="377"/>
      <c r="O131" s="377"/>
      <c r="P131" s="377"/>
      <c r="Q131" s="377"/>
      <c r="R131" s="377"/>
      <c r="S131" s="377"/>
      <c r="T131" s="377"/>
      <c r="U131" s="377"/>
      <c r="V131" s="377"/>
      <c r="W131" s="377"/>
      <c r="X131" s="377"/>
      <c r="Y131" s="377"/>
      <c r="Z131" s="377"/>
      <c r="AA131" s="377"/>
      <c r="AB131" s="377"/>
      <c r="AC131" s="377"/>
      <c r="AD131" s="377"/>
      <c r="AE131" s="377"/>
      <c r="AF131" s="377"/>
      <c r="AG131" s="377"/>
      <c r="AH131" s="377"/>
      <c r="AI131" s="377"/>
      <c r="AJ131" s="377"/>
      <c r="AK131" s="377"/>
      <c r="AL131" s="377"/>
      <c r="AM131" s="377"/>
      <c r="AN131" s="377"/>
      <c r="AO131" s="378"/>
      <c r="AP131" s="378"/>
      <c r="AQ131" s="225"/>
      <c r="AR131" s="225"/>
    </row>
    <row r="132" spans="1:76" x14ac:dyDescent="0.25">
      <c r="A132" s="3188" t="s">
        <v>178</v>
      </c>
      <c r="B132" s="3260" t="s">
        <v>4</v>
      </c>
      <c r="C132" s="3261"/>
      <c r="D132" s="3248"/>
      <c r="E132" s="3241" t="s">
        <v>5</v>
      </c>
      <c r="F132" s="3242"/>
      <c r="G132" s="3242"/>
      <c r="H132" s="3242"/>
      <c r="I132" s="3242"/>
      <c r="J132" s="3242"/>
      <c r="K132" s="3242"/>
      <c r="L132" s="3242"/>
      <c r="M132" s="3242"/>
      <c r="N132" s="3242"/>
      <c r="O132" s="3242"/>
      <c r="P132" s="3242"/>
      <c r="Q132" s="3242"/>
      <c r="R132" s="3242"/>
      <c r="S132" s="3242"/>
      <c r="T132" s="3242"/>
      <c r="U132" s="3242"/>
      <c r="V132" s="3242"/>
      <c r="W132" s="3242"/>
      <c r="X132" s="3242"/>
      <c r="Y132" s="3242"/>
      <c r="Z132" s="3242"/>
      <c r="AA132" s="3242"/>
      <c r="AB132" s="3242"/>
      <c r="AC132" s="3242"/>
      <c r="AD132" s="3242"/>
      <c r="AE132" s="3242"/>
      <c r="AF132" s="3242"/>
      <c r="AG132" s="3242"/>
      <c r="AH132" s="3242"/>
      <c r="AI132" s="3242"/>
      <c r="AJ132" s="3242"/>
      <c r="AK132" s="3242"/>
      <c r="AL132" s="3242"/>
      <c r="AM132" s="3242"/>
      <c r="AN132" s="3251"/>
      <c r="AO132" s="3244" t="s">
        <v>179</v>
      </c>
      <c r="AP132" s="3223" t="s">
        <v>100</v>
      </c>
      <c r="AQ132" s="3223" t="s">
        <v>8</v>
      </c>
      <c r="AR132" s="3248" t="s">
        <v>9</v>
      </c>
    </row>
    <row r="133" spans="1:76" x14ac:dyDescent="0.25">
      <c r="A133" s="3259"/>
      <c r="B133" s="3262"/>
      <c r="C133" s="3263"/>
      <c r="D133" s="3250"/>
      <c r="E133" s="3217" t="s">
        <v>11</v>
      </c>
      <c r="F133" s="3243"/>
      <c r="G133" s="3241" t="s">
        <v>12</v>
      </c>
      <c r="H133" s="3243"/>
      <c r="I133" s="3241" t="s">
        <v>13</v>
      </c>
      <c r="J133" s="3243"/>
      <c r="K133" s="3241" t="s">
        <v>14</v>
      </c>
      <c r="L133" s="3243"/>
      <c r="M133" s="3241" t="s">
        <v>15</v>
      </c>
      <c r="N133" s="3243"/>
      <c r="O133" s="3241" t="s">
        <v>16</v>
      </c>
      <c r="P133" s="3243"/>
      <c r="Q133" s="3242" t="s">
        <v>17</v>
      </c>
      <c r="R133" s="3243"/>
      <c r="S133" s="3241" t="s">
        <v>18</v>
      </c>
      <c r="T133" s="3243"/>
      <c r="U133" s="3241" t="s">
        <v>19</v>
      </c>
      <c r="V133" s="3243"/>
      <c r="W133" s="3241" t="s">
        <v>20</v>
      </c>
      <c r="X133" s="3243"/>
      <c r="Y133" s="3241" t="s">
        <v>21</v>
      </c>
      <c r="Z133" s="3243"/>
      <c r="AA133" s="3241" t="s">
        <v>22</v>
      </c>
      <c r="AB133" s="3243"/>
      <c r="AC133" s="3241" t="s">
        <v>23</v>
      </c>
      <c r="AD133" s="3243"/>
      <c r="AE133" s="3241" t="s">
        <v>24</v>
      </c>
      <c r="AF133" s="3243"/>
      <c r="AG133" s="3241" t="s">
        <v>25</v>
      </c>
      <c r="AH133" s="3243"/>
      <c r="AI133" s="3241" t="s">
        <v>26</v>
      </c>
      <c r="AJ133" s="3243"/>
      <c r="AK133" s="3241" t="s">
        <v>27</v>
      </c>
      <c r="AL133" s="3243"/>
      <c r="AM133" s="3242" t="s">
        <v>28</v>
      </c>
      <c r="AN133" s="3251"/>
      <c r="AO133" s="3246"/>
      <c r="AP133" s="3247"/>
      <c r="AQ133" s="3247"/>
      <c r="AR133" s="3249"/>
    </row>
    <row r="134" spans="1:76" x14ac:dyDescent="0.25">
      <c r="A134" s="3189"/>
      <c r="B134" s="379" t="s">
        <v>29</v>
      </c>
      <c r="C134" s="380" t="s">
        <v>30</v>
      </c>
      <c r="D134" s="381" t="s">
        <v>31</v>
      </c>
      <c r="E134" s="382" t="s">
        <v>30</v>
      </c>
      <c r="F134" s="383" t="s">
        <v>31</v>
      </c>
      <c r="G134" s="382" t="s">
        <v>30</v>
      </c>
      <c r="H134" s="383" t="s">
        <v>31</v>
      </c>
      <c r="I134" s="382" t="s">
        <v>30</v>
      </c>
      <c r="J134" s="383" t="s">
        <v>31</v>
      </c>
      <c r="K134" s="382" t="s">
        <v>30</v>
      </c>
      <c r="L134" s="383" t="s">
        <v>31</v>
      </c>
      <c r="M134" s="382" t="s">
        <v>30</v>
      </c>
      <c r="N134" s="383" t="s">
        <v>31</v>
      </c>
      <c r="O134" s="382" t="s">
        <v>30</v>
      </c>
      <c r="P134" s="383" t="s">
        <v>31</v>
      </c>
      <c r="Q134" s="382" t="s">
        <v>30</v>
      </c>
      <c r="R134" s="383" t="s">
        <v>31</v>
      </c>
      <c r="S134" s="382" t="s">
        <v>30</v>
      </c>
      <c r="T134" s="383" t="s">
        <v>31</v>
      </c>
      <c r="U134" s="382" t="s">
        <v>30</v>
      </c>
      <c r="V134" s="383" t="s">
        <v>31</v>
      </c>
      <c r="W134" s="382" t="s">
        <v>30</v>
      </c>
      <c r="X134" s="383" t="s">
        <v>31</v>
      </c>
      <c r="Y134" s="382" t="s">
        <v>30</v>
      </c>
      <c r="Z134" s="383" t="s">
        <v>31</v>
      </c>
      <c r="AA134" s="382" t="s">
        <v>30</v>
      </c>
      <c r="AB134" s="383" t="s">
        <v>31</v>
      </c>
      <c r="AC134" s="382" t="s">
        <v>30</v>
      </c>
      <c r="AD134" s="383" t="s">
        <v>31</v>
      </c>
      <c r="AE134" s="382" t="s">
        <v>30</v>
      </c>
      <c r="AF134" s="383" t="s">
        <v>31</v>
      </c>
      <c r="AG134" s="382" t="s">
        <v>30</v>
      </c>
      <c r="AH134" s="383" t="s">
        <v>31</v>
      </c>
      <c r="AI134" s="382" t="s">
        <v>30</v>
      </c>
      <c r="AJ134" s="383" t="s">
        <v>31</v>
      </c>
      <c r="AK134" s="382" t="s">
        <v>30</v>
      </c>
      <c r="AL134" s="383" t="s">
        <v>31</v>
      </c>
      <c r="AM134" s="382" t="s">
        <v>30</v>
      </c>
      <c r="AN134" s="384" t="s">
        <v>31</v>
      </c>
      <c r="AO134" s="3245"/>
      <c r="AP134" s="3224"/>
      <c r="AQ134" s="3224"/>
      <c r="AR134" s="3250"/>
    </row>
    <row r="135" spans="1:76" ht="22.5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391"/>
      <c r="AR135" s="392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x14ac:dyDescent="0.25">
      <c r="A137" s="394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x14ac:dyDescent="0.25">
      <c r="A139" s="3192" t="s">
        <v>184</v>
      </c>
      <c r="B139" s="3181"/>
      <c r="C139" s="3188" t="s">
        <v>32</v>
      </c>
      <c r="D139" s="3241" t="s">
        <v>84</v>
      </c>
      <c r="E139" s="3242"/>
      <c r="F139" s="3242"/>
      <c r="G139" s="3242"/>
      <c r="H139" s="3243"/>
      <c r="I139" s="3192" t="s">
        <v>100</v>
      </c>
      <c r="J139" s="3244" t="s">
        <v>6</v>
      </c>
      <c r="K139" s="3181" t="s">
        <v>7</v>
      </c>
    </row>
    <row r="140" spans="1:76" ht="21" x14ac:dyDescent="0.25">
      <c r="A140" s="3239"/>
      <c r="B140" s="3240"/>
      <c r="C140" s="3189"/>
      <c r="D140" s="399" t="s">
        <v>185</v>
      </c>
      <c r="E140" s="400" t="s">
        <v>186</v>
      </c>
      <c r="F140" s="400" t="s">
        <v>187</v>
      </c>
      <c r="G140" s="400" t="s">
        <v>188</v>
      </c>
      <c r="H140" s="401" t="s">
        <v>189</v>
      </c>
      <c r="I140" s="3239"/>
      <c r="J140" s="3245"/>
      <c r="K140" s="3240"/>
    </row>
    <row r="141" spans="1:76" x14ac:dyDescent="0.25">
      <c r="A141" s="3232" t="s">
        <v>190</v>
      </c>
      <c r="B141" s="402" t="s">
        <v>191</v>
      </c>
      <c r="C141" s="403">
        <f>SUM(D141:H141)</f>
        <v>0</v>
      </c>
      <c r="D141" s="404"/>
      <c r="E141" s="405"/>
      <c r="F141" s="405"/>
      <c r="G141" s="405"/>
      <c r="H141" s="406"/>
      <c r="I141" s="407"/>
      <c r="J141" s="408"/>
      <c r="K141" s="409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2.5" x14ac:dyDescent="0.25">
      <c r="A142" s="3211"/>
      <c r="B142" s="410" t="s">
        <v>192</v>
      </c>
      <c r="C142" s="411">
        <f>SUM(D142:H142)</f>
        <v>0</v>
      </c>
      <c r="D142" s="412"/>
      <c r="E142" s="413"/>
      <c r="F142" s="413"/>
      <c r="G142" s="413"/>
      <c r="H142" s="414"/>
      <c r="I142" s="407"/>
      <c r="J142" s="415"/>
      <c r="K142" s="416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x14ac:dyDescent="0.25">
      <c r="A143" s="3212"/>
      <c r="B143" s="417" t="s">
        <v>193</v>
      </c>
      <c r="C143" s="418">
        <f>SUM(D143:H143)</f>
        <v>0</v>
      </c>
      <c r="D143" s="419"/>
      <c r="E143" s="420"/>
      <c r="F143" s="420"/>
      <c r="G143" s="420"/>
      <c r="H143" s="421"/>
      <c r="I143" s="407"/>
      <c r="J143" s="422"/>
      <c r="K143" s="423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2.5" x14ac:dyDescent="0.25">
      <c r="A144" s="3210" t="s">
        <v>194</v>
      </c>
      <c r="B144" s="424" t="s">
        <v>195</v>
      </c>
      <c r="C144" s="403">
        <f>SUM(I144)</f>
        <v>0</v>
      </c>
      <c r="D144" s="425"/>
      <c r="E144" s="426"/>
      <c r="F144" s="426"/>
      <c r="G144" s="426"/>
      <c r="H144" s="427"/>
      <c r="I144" s="428"/>
      <c r="J144" s="429"/>
      <c r="K144" s="430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2.5" x14ac:dyDescent="0.25">
      <c r="A145" s="3212"/>
      <c r="B145" s="43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435"/>
      <c r="J145" s="422"/>
      <c r="K145" s="423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x14ac:dyDescent="0.25">
      <c r="A146" s="3211" t="s">
        <v>197</v>
      </c>
      <c r="B146" s="24" t="s">
        <v>80</v>
      </c>
      <c r="C146" s="436">
        <f>SUM(D146:I146)</f>
        <v>0</v>
      </c>
      <c r="D146" s="437"/>
      <c r="E146" s="438"/>
      <c r="F146" s="438"/>
      <c r="G146" s="438"/>
      <c r="H146" s="406"/>
      <c r="I146" s="439"/>
      <c r="J146" s="440"/>
      <c r="K146" s="441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x14ac:dyDescent="0.25">
      <c r="A147" s="3211"/>
      <c r="B147" s="24" t="s">
        <v>81</v>
      </c>
      <c r="C147" s="436">
        <f>SUM(D147:I147)</f>
        <v>0</v>
      </c>
      <c r="D147" s="437"/>
      <c r="E147" s="438"/>
      <c r="F147" s="438"/>
      <c r="G147" s="438"/>
      <c r="H147" s="442"/>
      <c r="I147" s="439"/>
      <c r="J147" s="440"/>
      <c r="K147" s="441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x14ac:dyDescent="0.25">
      <c r="A148" s="3211"/>
      <c r="B148" s="36" t="s">
        <v>51</v>
      </c>
      <c r="C148" s="436">
        <f>SUM(D148:I148)</f>
        <v>0</v>
      </c>
      <c r="D148" s="412"/>
      <c r="E148" s="413"/>
      <c r="F148" s="413"/>
      <c r="G148" s="413"/>
      <c r="H148" s="414"/>
      <c r="I148" s="443"/>
      <c r="J148" s="415"/>
      <c r="K148" s="416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x14ac:dyDescent="0.25">
      <c r="A149" s="3212"/>
      <c r="B149" s="444" t="s">
        <v>108</v>
      </c>
      <c r="C149" s="374">
        <f>SUM(D149:I149)</f>
        <v>0</v>
      </c>
      <c r="D149" s="419"/>
      <c r="E149" s="420"/>
      <c r="F149" s="420"/>
      <c r="G149" s="420"/>
      <c r="H149" s="421"/>
      <c r="I149" s="445"/>
      <c r="J149" s="422"/>
      <c r="K149" s="423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x14ac:dyDescent="0.25">
      <c r="A150" s="4" t="s">
        <v>198</v>
      </c>
      <c r="AN150" s="3"/>
      <c r="AO150" s="3"/>
    </row>
    <row r="151" spans="1:75" x14ac:dyDescent="0.25">
      <c r="A151" s="3233" t="s">
        <v>49</v>
      </c>
      <c r="B151" s="3233" t="s">
        <v>199</v>
      </c>
      <c r="C151" s="3236" t="s">
        <v>29</v>
      </c>
      <c r="D151" s="3228" t="s">
        <v>30</v>
      </c>
      <c r="E151" s="3230" t="s">
        <v>31</v>
      </c>
      <c r="F151" s="3201" t="s">
        <v>5</v>
      </c>
      <c r="G151" s="3202"/>
      <c r="H151" s="3202"/>
      <c r="I151" s="3202"/>
      <c r="J151" s="3202"/>
      <c r="K151" s="3202"/>
      <c r="L151" s="3202"/>
      <c r="M151" s="3202"/>
      <c r="N151" s="3202"/>
      <c r="O151" s="3202"/>
      <c r="P151" s="3202"/>
      <c r="Q151" s="3202"/>
      <c r="R151" s="3202"/>
      <c r="S151" s="3202"/>
      <c r="T151" s="3202"/>
      <c r="U151" s="3202"/>
      <c r="V151" s="3202"/>
      <c r="W151" s="3202"/>
      <c r="X151" s="3202"/>
      <c r="Y151" s="3202"/>
      <c r="Z151" s="3202"/>
      <c r="AA151" s="3202"/>
      <c r="AB151" s="3202"/>
      <c r="AC151" s="3202"/>
      <c r="AD151" s="3202"/>
      <c r="AE151" s="3202"/>
      <c r="AF151" s="3202"/>
      <c r="AG151" s="3202"/>
      <c r="AH151" s="3202"/>
      <c r="AI151" s="3202"/>
      <c r="AJ151" s="3202"/>
      <c r="AK151" s="3202"/>
      <c r="AL151" s="3202"/>
      <c r="AM151" s="3204"/>
      <c r="AN151" s="3228" t="s">
        <v>6</v>
      </c>
      <c r="AO151" s="3230" t="s">
        <v>7</v>
      </c>
    </row>
    <row r="152" spans="1:75" x14ac:dyDescent="0.25">
      <c r="A152" s="3234"/>
      <c r="B152" s="3234"/>
      <c r="C152" s="3237"/>
      <c r="D152" s="3229"/>
      <c r="E152" s="3209"/>
      <c r="F152" s="3217" t="s">
        <v>93</v>
      </c>
      <c r="G152" s="3218"/>
      <c r="H152" s="3217" t="s">
        <v>13</v>
      </c>
      <c r="I152" s="3218"/>
      <c r="J152" s="3217" t="s">
        <v>14</v>
      </c>
      <c r="K152" s="3218"/>
      <c r="L152" s="3217" t="s">
        <v>15</v>
      </c>
      <c r="M152" s="3218"/>
      <c r="N152" s="3217" t="s">
        <v>16</v>
      </c>
      <c r="O152" s="3218"/>
      <c r="P152" s="3219" t="s">
        <v>17</v>
      </c>
      <c r="Q152" s="3218"/>
      <c r="R152" s="3217" t="s">
        <v>18</v>
      </c>
      <c r="S152" s="3218"/>
      <c r="T152" s="3217" t="s">
        <v>19</v>
      </c>
      <c r="U152" s="3218"/>
      <c r="V152" s="3217" t="s">
        <v>20</v>
      </c>
      <c r="W152" s="3218"/>
      <c r="X152" s="3217" t="s">
        <v>21</v>
      </c>
      <c r="Y152" s="3218"/>
      <c r="Z152" s="3217" t="s">
        <v>22</v>
      </c>
      <c r="AA152" s="3218"/>
      <c r="AB152" s="3217" t="s">
        <v>23</v>
      </c>
      <c r="AC152" s="3218"/>
      <c r="AD152" s="3217" t="s">
        <v>24</v>
      </c>
      <c r="AE152" s="3218"/>
      <c r="AF152" s="3217" t="s">
        <v>25</v>
      </c>
      <c r="AG152" s="3218"/>
      <c r="AH152" s="3217" t="s">
        <v>26</v>
      </c>
      <c r="AI152" s="3218"/>
      <c r="AJ152" s="3217" t="s">
        <v>27</v>
      </c>
      <c r="AK152" s="3218"/>
      <c r="AL152" s="3217" t="s">
        <v>200</v>
      </c>
      <c r="AM152" s="3220"/>
      <c r="AN152" s="3229"/>
      <c r="AO152" s="3209"/>
    </row>
    <row r="153" spans="1:75" x14ac:dyDescent="0.25">
      <c r="A153" s="3235"/>
      <c r="B153" s="3235"/>
      <c r="C153" s="3238"/>
      <c r="D153" s="3222"/>
      <c r="E153" s="3182"/>
      <c r="F153" s="382" t="s">
        <v>71</v>
      </c>
      <c r="G153" s="446" t="s">
        <v>31</v>
      </c>
      <c r="H153" s="382" t="s">
        <v>71</v>
      </c>
      <c r="I153" s="446" t="s">
        <v>31</v>
      </c>
      <c r="J153" s="382" t="s">
        <v>71</v>
      </c>
      <c r="K153" s="446" t="s">
        <v>31</v>
      </c>
      <c r="L153" s="382" t="s">
        <v>71</v>
      </c>
      <c r="M153" s="446" t="s">
        <v>31</v>
      </c>
      <c r="N153" s="382" t="s">
        <v>71</v>
      </c>
      <c r="O153" s="446" t="s">
        <v>31</v>
      </c>
      <c r="P153" s="382" t="s">
        <v>71</v>
      </c>
      <c r="Q153" s="446" t="s">
        <v>31</v>
      </c>
      <c r="R153" s="382" t="s">
        <v>71</v>
      </c>
      <c r="S153" s="446" t="s">
        <v>31</v>
      </c>
      <c r="T153" s="382" t="s">
        <v>71</v>
      </c>
      <c r="U153" s="446" t="s">
        <v>31</v>
      </c>
      <c r="V153" s="382" t="s">
        <v>71</v>
      </c>
      <c r="W153" s="446" t="s">
        <v>31</v>
      </c>
      <c r="X153" s="382" t="s">
        <v>71</v>
      </c>
      <c r="Y153" s="446" t="s">
        <v>31</v>
      </c>
      <c r="Z153" s="382" t="s">
        <v>71</v>
      </c>
      <c r="AA153" s="446" t="s">
        <v>31</v>
      </c>
      <c r="AB153" s="382" t="s">
        <v>71</v>
      </c>
      <c r="AC153" s="446" t="s">
        <v>31</v>
      </c>
      <c r="AD153" s="382" t="s">
        <v>71</v>
      </c>
      <c r="AE153" s="446" t="s">
        <v>31</v>
      </c>
      <c r="AF153" s="382" t="s">
        <v>71</v>
      </c>
      <c r="AG153" s="446" t="s">
        <v>31</v>
      </c>
      <c r="AH153" s="382" t="s">
        <v>71</v>
      </c>
      <c r="AI153" s="446" t="s">
        <v>31</v>
      </c>
      <c r="AJ153" s="382" t="s">
        <v>71</v>
      </c>
      <c r="AK153" s="446" t="s">
        <v>31</v>
      </c>
      <c r="AL153" s="382" t="s">
        <v>71</v>
      </c>
      <c r="AM153" s="447" t="s">
        <v>31</v>
      </c>
      <c r="AN153" s="3222"/>
      <c r="AO153" s="3182"/>
    </row>
    <row r="154" spans="1:75" x14ac:dyDescent="0.25">
      <c r="A154" s="3210" t="s">
        <v>80</v>
      </c>
      <c r="B154" s="448" t="s">
        <v>201</v>
      </c>
      <c r="C154" s="403">
        <f>SUM(D154:E154)</f>
        <v>0</v>
      </c>
      <c r="D154" s="449">
        <f>+F154+H154+J154+L154+N154+P154+R154+T154+V154+X154+Z154+AB154+AD154+AF154+AH154+AJ154+AL154</f>
        <v>0</v>
      </c>
      <c r="E154" s="450">
        <f>+G154+I154+K154+M154+O154+Q154+S154+U154+W154+Y154+AA154+AC154+AE154+AG154+AI154+AK154+AM154</f>
        <v>0</v>
      </c>
      <c r="F154" s="272">
        <f>SUM(ENERO:DICIEMBRE!F154)</f>
        <v>0</v>
      </c>
      <c r="G154" s="272">
        <f>SUM(ENERO:DICIEMBRE!G154)</f>
        <v>0</v>
      </c>
      <c r="H154" s="272">
        <f>SUM(ENERO:DICIEMBRE!H154)</f>
        <v>0</v>
      </c>
      <c r="I154" s="272">
        <f>SUM(ENERO:DICIEMBRE!I154)</f>
        <v>0</v>
      </c>
      <c r="J154" s="272">
        <f>SUM(ENERO:DICIEMBRE!J154)</f>
        <v>0</v>
      </c>
      <c r="K154" s="272">
        <f>SUM(ENERO:DICIEMBRE!K154)</f>
        <v>0</v>
      </c>
      <c r="L154" s="272">
        <f>SUM(ENERO:DICIEMBRE!L154)</f>
        <v>0</v>
      </c>
      <c r="M154" s="272">
        <f>SUM(ENERO:DICIEMBRE!M154)</f>
        <v>0</v>
      </c>
      <c r="N154" s="272">
        <f>SUM(ENERO:DICIEMBRE!N154)</f>
        <v>0</v>
      </c>
      <c r="O154" s="272">
        <f>SUM(ENERO:DICIEMBRE!O154)</f>
        <v>0</v>
      </c>
      <c r="P154" s="272">
        <f>SUM(ENERO:DICIEMBRE!P154)</f>
        <v>0</v>
      </c>
      <c r="Q154" s="272">
        <f>SUM(ENERO:DICIEMBRE!Q154)</f>
        <v>0</v>
      </c>
      <c r="R154" s="272">
        <f>SUM(ENERO:DICIEMBRE!R154)</f>
        <v>0</v>
      </c>
      <c r="S154" s="272">
        <f>SUM(ENERO:DICIEMBRE!S154)</f>
        <v>0</v>
      </c>
      <c r="T154" s="272">
        <f>SUM(ENERO:DICIEMBRE!T154)</f>
        <v>0</v>
      </c>
      <c r="U154" s="272">
        <f>SUM(ENERO:DICIEMBRE!U154)</f>
        <v>0</v>
      </c>
      <c r="V154" s="272">
        <f>SUM(ENERO:DICIEMBRE!V154)</f>
        <v>0</v>
      </c>
      <c r="W154" s="272">
        <f>SUM(ENERO:DICIEMBRE!W154)</f>
        <v>0</v>
      </c>
      <c r="X154" s="272">
        <f>SUM(ENERO:DICIEMBRE!X154)</f>
        <v>0</v>
      </c>
      <c r="Y154" s="272">
        <f>SUM(ENERO:DICIEMBRE!Y154)</f>
        <v>0</v>
      </c>
      <c r="Z154" s="272">
        <f>SUM(ENERO:DICIEMBRE!Z154)</f>
        <v>0</v>
      </c>
      <c r="AA154" s="272">
        <f>SUM(ENERO:DICIEMBRE!AA154)</f>
        <v>0</v>
      </c>
      <c r="AB154" s="272">
        <f>SUM(ENERO:DICIEMBRE!AB154)</f>
        <v>0</v>
      </c>
      <c r="AC154" s="272">
        <f>SUM(ENERO:DICIEMBRE!AC154)</f>
        <v>0</v>
      </c>
      <c r="AD154" s="272">
        <f>SUM(ENERO:DICIEMBRE!AD154)</f>
        <v>0</v>
      </c>
      <c r="AE154" s="272">
        <f>SUM(ENERO:DICIEMBRE!AE154)</f>
        <v>0</v>
      </c>
      <c r="AF154" s="272">
        <f>SUM(ENERO:DICIEMBRE!AF154)</f>
        <v>0</v>
      </c>
      <c r="AG154" s="272">
        <f>SUM(ENERO:DICIEMBRE!AG154)</f>
        <v>0</v>
      </c>
      <c r="AH154" s="272">
        <f>SUM(ENERO:DICIEMBRE!AH154)</f>
        <v>0</v>
      </c>
      <c r="AI154" s="272">
        <f>SUM(ENERO:DICIEMBRE!AI154)</f>
        <v>0</v>
      </c>
      <c r="AJ154" s="272">
        <f>SUM(ENERO:DICIEMBRE!AJ154)</f>
        <v>0</v>
      </c>
      <c r="AK154" s="272">
        <f>SUM(ENERO:DICIEMBRE!AK154)</f>
        <v>0</v>
      </c>
      <c r="AL154" s="272">
        <f>SUM(ENERO:DICIEMBRE!AL154)</f>
        <v>0</v>
      </c>
      <c r="AM154" s="272">
        <f>SUM(ENERO:DICIEMBRE!AM154)</f>
        <v>0</v>
      </c>
      <c r="AN154" s="272">
        <f>SUM(ENERO:DICIEMBRE!AN154)</f>
        <v>0</v>
      </c>
      <c r="AO154" s="272">
        <f>SUM(ENERO:DICIEMBRE!AO154)</f>
        <v>0</v>
      </c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272">
        <f>SUM(ENERO:DICIEMBRE!F155)</f>
        <v>0</v>
      </c>
      <c r="G155" s="272">
        <f>SUM(ENERO:DICIEMBRE!G155)</f>
        <v>0</v>
      </c>
      <c r="H155" s="272">
        <f>SUM(ENERO:DICIEMBRE!H155)</f>
        <v>0</v>
      </c>
      <c r="I155" s="272">
        <f>SUM(ENERO:DICIEMBRE!I155)</f>
        <v>0</v>
      </c>
      <c r="J155" s="272">
        <f>SUM(ENERO:DICIEMBRE!J155)</f>
        <v>0</v>
      </c>
      <c r="K155" s="272">
        <f>SUM(ENERO:DICIEMBRE!K155)</f>
        <v>0</v>
      </c>
      <c r="L155" s="272">
        <f>SUM(ENERO:DICIEMBRE!L155)</f>
        <v>0</v>
      </c>
      <c r="M155" s="272">
        <f>SUM(ENERO:DICIEMBRE!M155)</f>
        <v>0</v>
      </c>
      <c r="N155" s="272">
        <f>SUM(ENERO:DICIEMBRE!N155)</f>
        <v>0</v>
      </c>
      <c r="O155" s="272">
        <f>SUM(ENERO:DICIEMBRE!O155)</f>
        <v>0</v>
      </c>
      <c r="P155" s="272">
        <f>SUM(ENERO:DICIEMBRE!P155)</f>
        <v>0</v>
      </c>
      <c r="Q155" s="272">
        <f>SUM(ENERO:DICIEMBRE!Q155)</f>
        <v>0</v>
      </c>
      <c r="R155" s="272">
        <f>SUM(ENERO:DICIEMBRE!R155)</f>
        <v>0</v>
      </c>
      <c r="S155" s="272">
        <f>SUM(ENERO:DICIEMBRE!S155)</f>
        <v>0</v>
      </c>
      <c r="T155" s="272">
        <f>SUM(ENERO:DICIEMBRE!T155)</f>
        <v>0</v>
      </c>
      <c r="U155" s="272">
        <f>SUM(ENERO:DICIEMBRE!U155)</f>
        <v>0</v>
      </c>
      <c r="V155" s="272">
        <f>SUM(ENERO:DICIEMBRE!V155)</f>
        <v>0</v>
      </c>
      <c r="W155" s="272">
        <f>SUM(ENERO:DICIEMBRE!W155)</f>
        <v>0</v>
      </c>
      <c r="X155" s="272">
        <f>SUM(ENERO:DICIEMBRE!X155)</f>
        <v>0</v>
      </c>
      <c r="Y155" s="272">
        <f>SUM(ENERO:DICIEMBRE!Y155)</f>
        <v>0</v>
      </c>
      <c r="Z155" s="272">
        <f>SUM(ENERO:DICIEMBRE!Z155)</f>
        <v>0</v>
      </c>
      <c r="AA155" s="272">
        <f>SUM(ENERO:DICIEMBRE!AA155)</f>
        <v>0</v>
      </c>
      <c r="AB155" s="272">
        <f>SUM(ENERO:DICIEMBRE!AB155)</f>
        <v>0</v>
      </c>
      <c r="AC155" s="272">
        <f>SUM(ENERO:DICIEMBRE!AC155)</f>
        <v>0</v>
      </c>
      <c r="AD155" s="272">
        <f>SUM(ENERO:DICIEMBRE!AD155)</f>
        <v>0</v>
      </c>
      <c r="AE155" s="272">
        <f>SUM(ENERO:DICIEMBRE!AE155)</f>
        <v>0</v>
      </c>
      <c r="AF155" s="272">
        <f>SUM(ENERO:DICIEMBRE!AF155)</f>
        <v>0</v>
      </c>
      <c r="AG155" s="272">
        <f>SUM(ENERO:DICIEMBRE!AG155)</f>
        <v>0</v>
      </c>
      <c r="AH155" s="272">
        <f>SUM(ENERO:DICIEMBRE!AH155)</f>
        <v>0</v>
      </c>
      <c r="AI155" s="272">
        <f>SUM(ENERO:DICIEMBRE!AI155)</f>
        <v>0</v>
      </c>
      <c r="AJ155" s="272">
        <f>SUM(ENERO:DICIEMBRE!AJ155)</f>
        <v>0</v>
      </c>
      <c r="AK155" s="272">
        <f>SUM(ENERO:DICIEMBRE!AK155)</f>
        <v>0</v>
      </c>
      <c r="AL155" s="272">
        <f>SUM(ENERO:DICIEMBRE!AL155)</f>
        <v>0</v>
      </c>
      <c r="AM155" s="272">
        <f>SUM(ENERO:DICIEMBRE!AM155)</f>
        <v>0</v>
      </c>
      <c r="AN155" s="272">
        <f>SUM(ENERO:DICIEMBRE!AN155)</f>
        <v>0</v>
      </c>
      <c r="AO155" s="272">
        <f>SUM(ENERO:DICIEMBRE!AO155)</f>
        <v>0</v>
      </c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272">
        <f>SUM(ENERO:DICIEMBRE!F156)</f>
        <v>0</v>
      </c>
      <c r="G156" s="272">
        <f>SUM(ENERO:DICIEMBRE!G156)</f>
        <v>0</v>
      </c>
      <c r="H156" s="272">
        <f>SUM(ENERO:DICIEMBRE!H156)</f>
        <v>0</v>
      </c>
      <c r="I156" s="272">
        <f>SUM(ENERO:DICIEMBRE!I156)</f>
        <v>0</v>
      </c>
      <c r="J156" s="272">
        <f>SUM(ENERO:DICIEMBRE!J156)</f>
        <v>0</v>
      </c>
      <c r="K156" s="272">
        <f>SUM(ENERO:DICIEMBRE!K156)</f>
        <v>0</v>
      </c>
      <c r="L156" s="272">
        <f>SUM(ENERO:DICIEMBRE!L156)</f>
        <v>0</v>
      </c>
      <c r="M156" s="272">
        <f>SUM(ENERO:DICIEMBRE!M156)</f>
        <v>0</v>
      </c>
      <c r="N156" s="272">
        <f>SUM(ENERO:DICIEMBRE!N156)</f>
        <v>0</v>
      </c>
      <c r="O156" s="272">
        <f>SUM(ENERO:DICIEMBRE!O156)</f>
        <v>0</v>
      </c>
      <c r="P156" s="272">
        <f>SUM(ENERO:DICIEMBRE!P156)</f>
        <v>0</v>
      </c>
      <c r="Q156" s="272">
        <f>SUM(ENERO:DICIEMBRE!Q156)</f>
        <v>0</v>
      </c>
      <c r="R156" s="272">
        <f>SUM(ENERO:DICIEMBRE!R156)</f>
        <v>0</v>
      </c>
      <c r="S156" s="272">
        <f>SUM(ENERO:DICIEMBRE!S156)</f>
        <v>0</v>
      </c>
      <c r="T156" s="272">
        <f>SUM(ENERO:DICIEMBRE!T156)</f>
        <v>0</v>
      </c>
      <c r="U156" s="272">
        <f>SUM(ENERO:DICIEMBRE!U156)</f>
        <v>0</v>
      </c>
      <c r="V156" s="272">
        <f>SUM(ENERO:DICIEMBRE!V156)</f>
        <v>0</v>
      </c>
      <c r="W156" s="272">
        <f>SUM(ENERO:DICIEMBRE!W156)</f>
        <v>0</v>
      </c>
      <c r="X156" s="272">
        <f>SUM(ENERO:DICIEMBRE!X156)</f>
        <v>0</v>
      </c>
      <c r="Y156" s="272">
        <f>SUM(ENERO:DICIEMBRE!Y156)</f>
        <v>0</v>
      </c>
      <c r="Z156" s="272">
        <f>SUM(ENERO:DICIEMBRE!Z156)</f>
        <v>0</v>
      </c>
      <c r="AA156" s="272">
        <f>SUM(ENERO:DICIEMBRE!AA156)</f>
        <v>0</v>
      </c>
      <c r="AB156" s="272">
        <f>SUM(ENERO:DICIEMBRE!AB156)</f>
        <v>0</v>
      </c>
      <c r="AC156" s="272">
        <f>SUM(ENERO:DICIEMBRE!AC156)</f>
        <v>0</v>
      </c>
      <c r="AD156" s="272">
        <f>SUM(ENERO:DICIEMBRE!AD156)</f>
        <v>0</v>
      </c>
      <c r="AE156" s="272">
        <f>SUM(ENERO:DICIEMBRE!AE156)</f>
        <v>0</v>
      </c>
      <c r="AF156" s="272">
        <f>SUM(ENERO:DICIEMBRE!AF156)</f>
        <v>0</v>
      </c>
      <c r="AG156" s="272">
        <f>SUM(ENERO:DICIEMBRE!AG156)</f>
        <v>0</v>
      </c>
      <c r="AH156" s="272">
        <f>SUM(ENERO:DICIEMBRE!AH156)</f>
        <v>0</v>
      </c>
      <c r="AI156" s="272">
        <f>SUM(ENERO:DICIEMBRE!AI156)</f>
        <v>0</v>
      </c>
      <c r="AJ156" s="272">
        <f>SUM(ENERO:DICIEMBRE!AJ156)</f>
        <v>0</v>
      </c>
      <c r="AK156" s="272">
        <f>SUM(ENERO:DICIEMBRE!AK156)</f>
        <v>0</v>
      </c>
      <c r="AL156" s="272">
        <f>SUM(ENERO:DICIEMBRE!AL156)</f>
        <v>0</v>
      </c>
      <c r="AM156" s="272">
        <f>SUM(ENERO:DICIEMBRE!AM156)</f>
        <v>0</v>
      </c>
      <c r="AN156" s="272">
        <f>SUM(ENERO:DICIEMBRE!AN156)</f>
        <v>0</v>
      </c>
      <c r="AO156" s="272">
        <f>SUM(ENERO:DICIEMBRE!AO156)</f>
        <v>0</v>
      </c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272">
        <f>SUM(ENERO:DICIEMBRE!F157)</f>
        <v>0</v>
      </c>
      <c r="G157" s="272">
        <f>SUM(ENERO:DICIEMBRE!G157)</f>
        <v>0</v>
      </c>
      <c r="H157" s="272">
        <f>SUM(ENERO:DICIEMBRE!H157)</f>
        <v>0</v>
      </c>
      <c r="I157" s="272">
        <f>SUM(ENERO:DICIEMBRE!I157)</f>
        <v>0</v>
      </c>
      <c r="J157" s="272">
        <f>SUM(ENERO:DICIEMBRE!J157)</f>
        <v>0</v>
      </c>
      <c r="K157" s="272">
        <f>SUM(ENERO:DICIEMBRE!K157)</f>
        <v>0</v>
      </c>
      <c r="L157" s="272">
        <f>SUM(ENERO:DICIEMBRE!L157)</f>
        <v>0</v>
      </c>
      <c r="M157" s="272">
        <f>SUM(ENERO:DICIEMBRE!M157)</f>
        <v>0</v>
      </c>
      <c r="N157" s="272">
        <f>SUM(ENERO:DICIEMBRE!N157)</f>
        <v>0</v>
      </c>
      <c r="O157" s="272">
        <f>SUM(ENERO:DICIEMBRE!O157)</f>
        <v>0</v>
      </c>
      <c r="P157" s="272">
        <f>SUM(ENERO:DICIEMBRE!P157)</f>
        <v>0</v>
      </c>
      <c r="Q157" s="272">
        <f>SUM(ENERO:DICIEMBRE!Q157)</f>
        <v>0</v>
      </c>
      <c r="R157" s="272">
        <f>SUM(ENERO:DICIEMBRE!R157)</f>
        <v>0</v>
      </c>
      <c r="S157" s="272">
        <f>SUM(ENERO:DICIEMBRE!S157)</f>
        <v>0</v>
      </c>
      <c r="T157" s="272">
        <f>SUM(ENERO:DICIEMBRE!T157)</f>
        <v>0</v>
      </c>
      <c r="U157" s="272">
        <f>SUM(ENERO:DICIEMBRE!U157)</f>
        <v>0</v>
      </c>
      <c r="V157" s="272">
        <f>SUM(ENERO:DICIEMBRE!V157)</f>
        <v>0</v>
      </c>
      <c r="W157" s="272">
        <f>SUM(ENERO:DICIEMBRE!W157)</f>
        <v>0</v>
      </c>
      <c r="X157" s="272">
        <f>SUM(ENERO:DICIEMBRE!X157)</f>
        <v>0</v>
      </c>
      <c r="Y157" s="272">
        <f>SUM(ENERO:DICIEMBRE!Y157)</f>
        <v>0</v>
      </c>
      <c r="Z157" s="272">
        <f>SUM(ENERO:DICIEMBRE!Z157)</f>
        <v>0</v>
      </c>
      <c r="AA157" s="272">
        <f>SUM(ENERO:DICIEMBRE!AA157)</f>
        <v>0</v>
      </c>
      <c r="AB157" s="272">
        <f>SUM(ENERO:DICIEMBRE!AB157)</f>
        <v>0</v>
      </c>
      <c r="AC157" s="272">
        <f>SUM(ENERO:DICIEMBRE!AC157)</f>
        <v>0</v>
      </c>
      <c r="AD157" s="272">
        <f>SUM(ENERO:DICIEMBRE!AD157)</f>
        <v>0</v>
      </c>
      <c r="AE157" s="272">
        <f>SUM(ENERO:DICIEMBRE!AE157)</f>
        <v>0</v>
      </c>
      <c r="AF157" s="272">
        <f>SUM(ENERO:DICIEMBRE!AF157)</f>
        <v>0</v>
      </c>
      <c r="AG157" s="272">
        <f>SUM(ENERO:DICIEMBRE!AG157)</f>
        <v>0</v>
      </c>
      <c r="AH157" s="272">
        <f>SUM(ENERO:DICIEMBRE!AH157)</f>
        <v>0</v>
      </c>
      <c r="AI157" s="272">
        <f>SUM(ENERO:DICIEMBRE!AI157)</f>
        <v>0</v>
      </c>
      <c r="AJ157" s="272">
        <f>SUM(ENERO:DICIEMBRE!AJ157)</f>
        <v>0</v>
      </c>
      <c r="AK157" s="272">
        <f>SUM(ENERO:DICIEMBRE!AK157)</f>
        <v>0</v>
      </c>
      <c r="AL157" s="272">
        <f>SUM(ENERO:DICIEMBRE!AL157)</f>
        <v>0</v>
      </c>
      <c r="AM157" s="272">
        <f>SUM(ENERO:DICIEMBRE!AM157)</f>
        <v>0</v>
      </c>
      <c r="AN157" s="272">
        <f>SUM(ENERO:DICIEMBRE!AN157)</f>
        <v>0</v>
      </c>
      <c r="AO157" s="272">
        <f>SUM(ENERO:DICIEMBRE!AO157)</f>
        <v>0</v>
      </c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272">
        <f>SUM(ENERO:DICIEMBRE!F158)</f>
        <v>0</v>
      </c>
      <c r="G158" s="272">
        <f>SUM(ENERO:DICIEMBRE!G158)</f>
        <v>0</v>
      </c>
      <c r="H158" s="272">
        <f>SUM(ENERO:DICIEMBRE!H158)</f>
        <v>0</v>
      </c>
      <c r="I158" s="272">
        <f>SUM(ENERO:DICIEMBRE!I158)</f>
        <v>0</v>
      </c>
      <c r="J158" s="272">
        <f>SUM(ENERO:DICIEMBRE!J158)</f>
        <v>0</v>
      </c>
      <c r="K158" s="272">
        <f>SUM(ENERO:DICIEMBRE!K158)</f>
        <v>0</v>
      </c>
      <c r="L158" s="272">
        <f>SUM(ENERO:DICIEMBRE!L158)</f>
        <v>0</v>
      </c>
      <c r="M158" s="272">
        <f>SUM(ENERO:DICIEMBRE!M158)</f>
        <v>0</v>
      </c>
      <c r="N158" s="272">
        <f>SUM(ENERO:DICIEMBRE!N158)</f>
        <v>0</v>
      </c>
      <c r="O158" s="272">
        <f>SUM(ENERO:DICIEMBRE!O158)</f>
        <v>0</v>
      </c>
      <c r="P158" s="272">
        <f>SUM(ENERO:DICIEMBRE!P158)</f>
        <v>0</v>
      </c>
      <c r="Q158" s="272">
        <f>SUM(ENERO:DICIEMBRE!Q158)</f>
        <v>0</v>
      </c>
      <c r="R158" s="272">
        <f>SUM(ENERO:DICIEMBRE!R158)</f>
        <v>0</v>
      </c>
      <c r="S158" s="272">
        <f>SUM(ENERO:DICIEMBRE!S158)</f>
        <v>0</v>
      </c>
      <c r="T158" s="272">
        <f>SUM(ENERO:DICIEMBRE!T158)</f>
        <v>0</v>
      </c>
      <c r="U158" s="272">
        <f>SUM(ENERO:DICIEMBRE!U158)</f>
        <v>0</v>
      </c>
      <c r="V158" s="272">
        <f>SUM(ENERO:DICIEMBRE!V158)</f>
        <v>0</v>
      </c>
      <c r="W158" s="272">
        <f>SUM(ENERO:DICIEMBRE!W158)</f>
        <v>0</v>
      </c>
      <c r="X158" s="272">
        <f>SUM(ENERO:DICIEMBRE!X158)</f>
        <v>0</v>
      </c>
      <c r="Y158" s="272">
        <f>SUM(ENERO:DICIEMBRE!Y158)</f>
        <v>0</v>
      </c>
      <c r="Z158" s="272">
        <f>SUM(ENERO:DICIEMBRE!Z158)</f>
        <v>0</v>
      </c>
      <c r="AA158" s="272">
        <f>SUM(ENERO:DICIEMBRE!AA158)</f>
        <v>0</v>
      </c>
      <c r="AB158" s="272">
        <f>SUM(ENERO:DICIEMBRE!AB158)</f>
        <v>0</v>
      </c>
      <c r="AC158" s="272">
        <f>SUM(ENERO:DICIEMBRE!AC158)</f>
        <v>0</v>
      </c>
      <c r="AD158" s="272">
        <f>SUM(ENERO:DICIEMBRE!AD158)</f>
        <v>0</v>
      </c>
      <c r="AE158" s="272">
        <f>SUM(ENERO:DICIEMBRE!AE158)</f>
        <v>0</v>
      </c>
      <c r="AF158" s="272">
        <f>SUM(ENERO:DICIEMBRE!AF158)</f>
        <v>0</v>
      </c>
      <c r="AG158" s="272">
        <f>SUM(ENERO:DICIEMBRE!AG158)</f>
        <v>0</v>
      </c>
      <c r="AH158" s="272">
        <f>SUM(ENERO:DICIEMBRE!AH158)</f>
        <v>0</v>
      </c>
      <c r="AI158" s="272">
        <f>SUM(ENERO:DICIEMBRE!AI158)</f>
        <v>0</v>
      </c>
      <c r="AJ158" s="272">
        <f>SUM(ENERO:DICIEMBRE!AJ158)</f>
        <v>0</v>
      </c>
      <c r="AK158" s="272">
        <f>SUM(ENERO:DICIEMBRE!AK158)</f>
        <v>0</v>
      </c>
      <c r="AL158" s="272">
        <f>SUM(ENERO:DICIEMBRE!AL158)</f>
        <v>0</v>
      </c>
      <c r="AM158" s="272">
        <f>SUM(ENERO:DICIEMBRE!AM158)</f>
        <v>0</v>
      </c>
      <c r="AN158" s="272">
        <f>SUM(ENERO:DICIEMBRE!AN158)</f>
        <v>0</v>
      </c>
      <c r="AO158" s="272">
        <f>SUM(ENERO:DICIEMBRE!AO158)</f>
        <v>0</v>
      </c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272">
        <f>SUM(ENERO:DICIEMBRE!F159)</f>
        <v>0</v>
      </c>
      <c r="G159" s="272">
        <f>SUM(ENERO:DICIEMBRE!G159)</f>
        <v>0</v>
      </c>
      <c r="H159" s="272">
        <f>SUM(ENERO:DICIEMBRE!H159)</f>
        <v>0</v>
      </c>
      <c r="I159" s="272">
        <f>SUM(ENERO:DICIEMBRE!I159)</f>
        <v>0</v>
      </c>
      <c r="J159" s="272">
        <f>SUM(ENERO:DICIEMBRE!J159)</f>
        <v>0</v>
      </c>
      <c r="K159" s="272">
        <f>SUM(ENERO:DICIEMBRE!K159)</f>
        <v>0</v>
      </c>
      <c r="L159" s="272">
        <f>SUM(ENERO:DICIEMBRE!L159)</f>
        <v>0</v>
      </c>
      <c r="M159" s="272">
        <f>SUM(ENERO:DICIEMBRE!M159)</f>
        <v>0</v>
      </c>
      <c r="N159" s="272">
        <f>SUM(ENERO:DICIEMBRE!N159)</f>
        <v>0</v>
      </c>
      <c r="O159" s="272">
        <f>SUM(ENERO:DICIEMBRE!O159)</f>
        <v>0</v>
      </c>
      <c r="P159" s="272">
        <f>SUM(ENERO:DICIEMBRE!P159)</f>
        <v>0</v>
      </c>
      <c r="Q159" s="272">
        <f>SUM(ENERO:DICIEMBRE!Q159)</f>
        <v>0</v>
      </c>
      <c r="R159" s="272">
        <f>SUM(ENERO:DICIEMBRE!R159)</f>
        <v>0</v>
      </c>
      <c r="S159" s="272">
        <f>SUM(ENERO:DICIEMBRE!S159)</f>
        <v>0</v>
      </c>
      <c r="T159" s="272">
        <f>SUM(ENERO:DICIEMBRE!T159)</f>
        <v>0</v>
      </c>
      <c r="U159" s="272">
        <f>SUM(ENERO:DICIEMBRE!U159)</f>
        <v>0</v>
      </c>
      <c r="V159" s="272">
        <f>SUM(ENERO:DICIEMBRE!V159)</f>
        <v>0</v>
      </c>
      <c r="W159" s="272">
        <f>SUM(ENERO:DICIEMBRE!W159)</f>
        <v>0</v>
      </c>
      <c r="X159" s="272">
        <f>SUM(ENERO:DICIEMBRE!X159)</f>
        <v>0</v>
      </c>
      <c r="Y159" s="272">
        <f>SUM(ENERO:DICIEMBRE!Y159)</f>
        <v>0</v>
      </c>
      <c r="Z159" s="272">
        <f>SUM(ENERO:DICIEMBRE!Z159)</f>
        <v>0</v>
      </c>
      <c r="AA159" s="272">
        <f>SUM(ENERO:DICIEMBRE!AA159)</f>
        <v>0</v>
      </c>
      <c r="AB159" s="272">
        <f>SUM(ENERO:DICIEMBRE!AB159)</f>
        <v>0</v>
      </c>
      <c r="AC159" s="272">
        <f>SUM(ENERO:DICIEMBRE!AC159)</f>
        <v>0</v>
      </c>
      <c r="AD159" s="272">
        <f>SUM(ENERO:DICIEMBRE!AD159)</f>
        <v>0</v>
      </c>
      <c r="AE159" s="272">
        <f>SUM(ENERO:DICIEMBRE!AE159)</f>
        <v>0</v>
      </c>
      <c r="AF159" s="272">
        <f>SUM(ENERO:DICIEMBRE!AF159)</f>
        <v>0</v>
      </c>
      <c r="AG159" s="272">
        <f>SUM(ENERO:DICIEMBRE!AG159)</f>
        <v>0</v>
      </c>
      <c r="AH159" s="272">
        <f>SUM(ENERO:DICIEMBRE!AH159)</f>
        <v>0</v>
      </c>
      <c r="AI159" s="272">
        <f>SUM(ENERO:DICIEMBRE!AI159)</f>
        <v>0</v>
      </c>
      <c r="AJ159" s="272">
        <f>SUM(ENERO:DICIEMBRE!AJ159)</f>
        <v>0</v>
      </c>
      <c r="AK159" s="272">
        <f>SUM(ENERO:DICIEMBRE!AK159)</f>
        <v>0</v>
      </c>
      <c r="AL159" s="272">
        <f>SUM(ENERO:DICIEMBRE!AL159)</f>
        <v>0</v>
      </c>
      <c r="AM159" s="272">
        <f>SUM(ENERO:DICIEMBRE!AM159)</f>
        <v>0</v>
      </c>
      <c r="AN159" s="272">
        <f>SUM(ENERO:DICIEMBRE!AN159)</f>
        <v>0</v>
      </c>
      <c r="AO159" s="272">
        <f>SUM(ENERO:DICIEMBRE!AO159)</f>
        <v>0</v>
      </c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272">
        <f>SUM(ENERO:DICIEMBRE!F160)</f>
        <v>0</v>
      </c>
      <c r="G160" s="272">
        <f>SUM(ENERO:DICIEMBRE!G160)</f>
        <v>0</v>
      </c>
      <c r="H160" s="272">
        <f>SUM(ENERO:DICIEMBRE!H160)</f>
        <v>0</v>
      </c>
      <c r="I160" s="272">
        <f>SUM(ENERO:DICIEMBRE!I160)</f>
        <v>0</v>
      </c>
      <c r="J160" s="272">
        <f>SUM(ENERO:DICIEMBRE!J160)</f>
        <v>0</v>
      </c>
      <c r="K160" s="272">
        <f>SUM(ENERO:DICIEMBRE!K160)</f>
        <v>0</v>
      </c>
      <c r="L160" s="272">
        <f>SUM(ENERO:DICIEMBRE!L160)</f>
        <v>0</v>
      </c>
      <c r="M160" s="272">
        <f>SUM(ENERO:DICIEMBRE!M160)</f>
        <v>0</v>
      </c>
      <c r="N160" s="272">
        <f>SUM(ENERO:DICIEMBRE!N160)</f>
        <v>0</v>
      </c>
      <c r="O160" s="272">
        <f>SUM(ENERO:DICIEMBRE!O160)</f>
        <v>0</v>
      </c>
      <c r="P160" s="272">
        <f>SUM(ENERO:DICIEMBRE!P160)</f>
        <v>0</v>
      </c>
      <c r="Q160" s="272">
        <f>SUM(ENERO:DICIEMBRE!Q160)</f>
        <v>0</v>
      </c>
      <c r="R160" s="272">
        <f>SUM(ENERO:DICIEMBRE!R160)</f>
        <v>0</v>
      </c>
      <c r="S160" s="272">
        <f>SUM(ENERO:DICIEMBRE!S160)</f>
        <v>0</v>
      </c>
      <c r="T160" s="272">
        <f>SUM(ENERO:DICIEMBRE!T160)</f>
        <v>0</v>
      </c>
      <c r="U160" s="272">
        <f>SUM(ENERO:DICIEMBRE!U160)</f>
        <v>0</v>
      </c>
      <c r="V160" s="272">
        <f>SUM(ENERO:DICIEMBRE!V160)</f>
        <v>0</v>
      </c>
      <c r="W160" s="272">
        <f>SUM(ENERO:DICIEMBRE!W160)</f>
        <v>0</v>
      </c>
      <c r="X160" s="272">
        <f>SUM(ENERO:DICIEMBRE!X160)</f>
        <v>0</v>
      </c>
      <c r="Y160" s="272">
        <f>SUM(ENERO:DICIEMBRE!Y160)</f>
        <v>0</v>
      </c>
      <c r="Z160" s="272">
        <f>SUM(ENERO:DICIEMBRE!Z160)</f>
        <v>0</v>
      </c>
      <c r="AA160" s="272">
        <f>SUM(ENERO:DICIEMBRE!AA160)</f>
        <v>0</v>
      </c>
      <c r="AB160" s="272">
        <f>SUM(ENERO:DICIEMBRE!AB160)</f>
        <v>0</v>
      </c>
      <c r="AC160" s="272">
        <f>SUM(ENERO:DICIEMBRE!AC160)</f>
        <v>0</v>
      </c>
      <c r="AD160" s="272">
        <f>SUM(ENERO:DICIEMBRE!AD160)</f>
        <v>0</v>
      </c>
      <c r="AE160" s="272">
        <f>SUM(ENERO:DICIEMBRE!AE160)</f>
        <v>0</v>
      </c>
      <c r="AF160" s="272">
        <f>SUM(ENERO:DICIEMBRE!AF160)</f>
        <v>0</v>
      </c>
      <c r="AG160" s="272">
        <f>SUM(ENERO:DICIEMBRE!AG160)</f>
        <v>0</v>
      </c>
      <c r="AH160" s="272">
        <f>SUM(ENERO:DICIEMBRE!AH160)</f>
        <v>0</v>
      </c>
      <c r="AI160" s="272">
        <f>SUM(ENERO:DICIEMBRE!AI160)</f>
        <v>0</v>
      </c>
      <c r="AJ160" s="272">
        <f>SUM(ENERO:DICIEMBRE!AJ160)</f>
        <v>0</v>
      </c>
      <c r="AK160" s="272">
        <f>SUM(ENERO:DICIEMBRE!AK160)</f>
        <v>0</v>
      </c>
      <c r="AL160" s="272">
        <f>SUM(ENERO:DICIEMBRE!AL160)</f>
        <v>0</v>
      </c>
      <c r="AM160" s="272">
        <f>SUM(ENERO:DICIEMBRE!AM160)</f>
        <v>0</v>
      </c>
      <c r="AN160" s="272">
        <f>SUM(ENERO:DICIEMBRE!AN160)</f>
        <v>0</v>
      </c>
      <c r="AO160" s="272">
        <f>SUM(ENERO:DICIEMBRE!AO160)</f>
        <v>0</v>
      </c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x14ac:dyDescent="0.25">
      <c r="A161" s="3212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272">
        <f>SUM(ENERO:DICIEMBRE!F161)</f>
        <v>0</v>
      </c>
      <c r="G161" s="272">
        <f>SUM(ENERO:DICIEMBRE!G161)</f>
        <v>0</v>
      </c>
      <c r="H161" s="272">
        <f>SUM(ENERO:DICIEMBRE!H161)</f>
        <v>0</v>
      </c>
      <c r="I161" s="272">
        <f>SUM(ENERO:DICIEMBRE!I161)</f>
        <v>0</v>
      </c>
      <c r="J161" s="272">
        <f>SUM(ENERO:DICIEMBRE!J161)</f>
        <v>0</v>
      </c>
      <c r="K161" s="272">
        <f>SUM(ENERO:DICIEMBRE!K161)</f>
        <v>0</v>
      </c>
      <c r="L161" s="272">
        <f>SUM(ENERO:DICIEMBRE!L161)</f>
        <v>0</v>
      </c>
      <c r="M161" s="272">
        <f>SUM(ENERO:DICIEMBRE!M161)</f>
        <v>0</v>
      </c>
      <c r="N161" s="272">
        <f>SUM(ENERO:DICIEMBRE!N161)</f>
        <v>0</v>
      </c>
      <c r="O161" s="272">
        <f>SUM(ENERO:DICIEMBRE!O161)</f>
        <v>0</v>
      </c>
      <c r="P161" s="272">
        <f>SUM(ENERO:DICIEMBRE!P161)</f>
        <v>0</v>
      </c>
      <c r="Q161" s="272">
        <f>SUM(ENERO:DICIEMBRE!Q161)</f>
        <v>0</v>
      </c>
      <c r="R161" s="272">
        <f>SUM(ENERO:DICIEMBRE!R161)</f>
        <v>0</v>
      </c>
      <c r="S161" s="272">
        <f>SUM(ENERO:DICIEMBRE!S161)</f>
        <v>0</v>
      </c>
      <c r="T161" s="272">
        <f>SUM(ENERO:DICIEMBRE!T161)</f>
        <v>0</v>
      </c>
      <c r="U161" s="272">
        <f>SUM(ENERO:DICIEMBRE!U161)</f>
        <v>0</v>
      </c>
      <c r="V161" s="272">
        <f>SUM(ENERO:DICIEMBRE!V161)</f>
        <v>0</v>
      </c>
      <c r="W161" s="272">
        <f>SUM(ENERO:DICIEMBRE!W161)</f>
        <v>0</v>
      </c>
      <c r="X161" s="272">
        <f>SUM(ENERO:DICIEMBRE!X161)</f>
        <v>0</v>
      </c>
      <c r="Y161" s="272">
        <f>SUM(ENERO:DICIEMBRE!Y161)</f>
        <v>0</v>
      </c>
      <c r="Z161" s="272">
        <f>SUM(ENERO:DICIEMBRE!Z161)</f>
        <v>0</v>
      </c>
      <c r="AA161" s="272">
        <f>SUM(ENERO:DICIEMBRE!AA161)</f>
        <v>0</v>
      </c>
      <c r="AB161" s="272">
        <f>SUM(ENERO:DICIEMBRE!AB161)</f>
        <v>0</v>
      </c>
      <c r="AC161" s="272">
        <f>SUM(ENERO:DICIEMBRE!AC161)</f>
        <v>0</v>
      </c>
      <c r="AD161" s="272">
        <f>SUM(ENERO:DICIEMBRE!AD161)</f>
        <v>0</v>
      </c>
      <c r="AE161" s="272">
        <f>SUM(ENERO:DICIEMBRE!AE161)</f>
        <v>0</v>
      </c>
      <c r="AF161" s="272">
        <f>SUM(ENERO:DICIEMBRE!AF161)</f>
        <v>0</v>
      </c>
      <c r="AG161" s="272">
        <f>SUM(ENERO:DICIEMBRE!AG161)</f>
        <v>0</v>
      </c>
      <c r="AH161" s="272">
        <f>SUM(ENERO:DICIEMBRE!AH161)</f>
        <v>0</v>
      </c>
      <c r="AI161" s="272">
        <f>SUM(ENERO:DICIEMBRE!AI161)</f>
        <v>0</v>
      </c>
      <c r="AJ161" s="272">
        <f>SUM(ENERO:DICIEMBRE!AJ161)</f>
        <v>0</v>
      </c>
      <c r="AK161" s="272">
        <f>SUM(ENERO:DICIEMBRE!AK161)</f>
        <v>0</v>
      </c>
      <c r="AL161" s="272">
        <f>SUM(ENERO:DICIEMBRE!AL161)</f>
        <v>0</v>
      </c>
      <c r="AM161" s="272">
        <f>SUM(ENERO:DICIEMBRE!AM161)</f>
        <v>0</v>
      </c>
      <c r="AN161" s="272">
        <f>SUM(ENERO:DICIEMBRE!AN161)</f>
        <v>0</v>
      </c>
      <c r="AO161" s="272">
        <f>SUM(ENERO:DICIEMBRE!AO161)</f>
        <v>0</v>
      </c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x14ac:dyDescent="0.25">
      <c r="A162" s="3210" t="s">
        <v>51</v>
      </c>
      <c r="B162" s="448" t="s">
        <v>201</v>
      </c>
      <c r="C162" s="403">
        <f t="shared" si="79"/>
        <v>9</v>
      </c>
      <c r="D162" s="449">
        <f t="shared" si="73"/>
        <v>7</v>
      </c>
      <c r="E162" s="450">
        <f t="shared" si="73"/>
        <v>2</v>
      </c>
      <c r="F162" s="272">
        <f>SUM(ENERO:DICIEMBRE!F162)</f>
        <v>0</v>
      </c>
      <c r="G162" s="272">
        <f>SUM(ENERO:DICIEMBRE!G162)</f>
        <v>0</v>
      </c>
      <c r="H162" s="272">
        <f>SUM(ENERO:DICIEMBRE!H162)</f>
        <v>0</v>
      </c>
      <c r="I162" s="272">
        <f>SUM(ENERO:DICIEMBRE!I162)</f>
        <v>1</v>
      </c>
      <c r="J162" s="272">
        <f>SUM(ENERO:DICIEMBRE!J162)</f>
        <v>1</v>
      </c>
      <c r="K162" s="272">
        <f>SUM(ENERO:DICIEMBRE!K162)</f>
        <v>0</v>
      </c>
      <c r="L162" s="272">
        <f>SUM(ENERO:DICIEMBRE!L162)</f>
        <v>0</v>
      </c>
      <c r="M162" s="272">
        <f>SUM(ENERO:DICIEMBRE!M162)</f>
        <v>0</v>
      </c>
      <c r="N162" s="272">
        <f>SUM(ENERO:DICIEMBRE!N162)</f>
        <v>2</v>
      </c>
      <c r="O162" s="272">
        <f>SUM(ENERO:DICIEMBRE!O162)</f>
        <v>0</v>
      </c>
      <c r="P162" s="272">
        <f>SUM(ENERO:DICIEMBRE!P162)</f>
        <v>1</v>
      </c>
      <c r="Q162" s="272">
        <f>SUM(ENERO:DICIEMBRE!Q162)</f>
        <v>0</v>
      </c>
      <c r="R162" s="272">
        <f>SUM(ENERO:DICIEMBRE!R162)</f>
        <v>0</v>
      </c>
      <c r="S162" s="272">
        <f>SUM(ENERO:DICIEMBRE!S162)</f>
        <v>0</v>
      </c>
      <c r="T162" s="272">
        <f>SUM(ENERO:DICIEMBRE!T162)</f>
        <v>1</v>
      </c>
      <c r="U162" s="272">
        <f>SUM(ENERO:DICIEMBRE!U162)</f>
        <v>1</v>
      </c>
      <c r="V162" s="272">
        <f>SUM(ENERO:DICIEMBRE!V162)</f>
        <v>0</v>
      </c>
      <c r="W162" s="272">
        <f>SUM(ENERO:DICIEMBRE!W162)</f>
        <v>0</v>
      </c>
      <c r="X162" s="272">
        <f>SUM(ENERO:DICIEMBRE!X162)</f>
        <v>0</v>
      </c>
      <c r="Y162" s="272">
        <f>SUM(ENERO:DICIEMBRE!Y162)</f>
        <v>0</v>
      </c>
      <c r="Z162" s="272">
        <f>SUM(ENERO:DICIEMBRE!Z162)</f>
        <v>0</v>
      </c>
      <c r="AA162" s="272">
        <f>SUM(ENERO:DICIEMBRE!AA162)</f>
        <v>0</v>
      </c>
      <c r="AB162" s="272">
        <f>SUM(ENERO:DICIEMBRE!AB162)</f>
        <v>2</v>
      </c>
      <c r="AC162" s="272">
        <f>SUM(ENERO:DICIEMBRE!AC162)</f>
        <v>0</v>
      </c>
      <c r="AD162" s="272">
        <f>SUM(ENERO:DICIEMBRE!AD162)</f>
        <v>0</v>
      </c>
      <c r="AE162" s="272">
        <f>SUM(ENERO:DICIEMBRE!AE162)</f>
        <v>0</v>
      </c>
      <c r="AF162" s="272">
        <f>SUM(ENERO:DICIEMBRE!AF162)</f>
        <v>0</v>
      </c>
      <c r="AG162" s="272">
        <f>SUM(ENERO:DICIEMBRE!AG162)</f>
        <v>0</v>
      </c>
      <c r="AH162" s="272">
        <f>SUM(ENERO:DICIEMBRE!AH162)</f>
        <v>0</v>
      </c>
      <c r="AI162" s="272">
        <f>SUM(ENERO:DICIEMBRE!AI162)</f>
        <v>0</v>
      </c>
      <c r="AJ162" s="272">
        <f>SUM(ENERO:DICIEMBRE!AJ162)</f>
        <v>0</v>
      </c>
      <c r="AK162" s="272">
        <f>SUM(ENERO:DICIEMBRE!AK162)</f>
        <v>0</v>
      </c>
      <c r="AL162" s="272">
        <f>SUM(ENERO:DICIEMBRE!AL162)</f>
        <v>0</v>
      </c>
      <c r="AM162" s="272">
        <f>SUM(ENERO:DICIEMBRE!AM162)</f>
        <v>0</v>
      </c>
      <c r="AN162" s="272">
        <f>SUM(ENERO:DICIEMBRE!AN162)</f>
        <v>0</v>
      </c>
      <c r="AO162" s="272">
        <f>SUM(ENERO:DICIEMBRE!AO162)</f>
        <v>3</v>
      </c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x14ac:dyDescent="0.25">
      <c r="A163" s="3211"/>
      <c r="B163" s="105" t="s">
        <v>203</v>
      </c>
      <c r="C163" s="411">
        <f t="shared" si="79"/>
        <v>44</v>
      </c>
      <c r="D163" s="386">
        <f t="shared" si="73"/>
        <v>31</v>
      </c>
      <c r="E163" s="393">
        <f>+G163+I163+K163+M163+O163+Q163+S163+U163+W163+Y163+AA163+AC163+AE163+AG163+AI163+AK163+AM163</f>
        <v>13</v>
      </c>
      <c r="F163" s="272">
        <f>SUM(ENERO:DICIEMBRE!F163)</f>
        <v>0</v>
      </c>
      <c r="G163" s="272">
        <f>SUM(ENERO:DICIEMBRE!G163)</f>
        <v>0</v>
      </c>
      <c r="H163" s="272">
        <f>SUM(ENERO:DICIEMBRE!H163)</f>
        <v>0</v>
      </c>
      <c r="I163" s="272">
        <f>SUM(ENERO:DICIEMBRE!I163)</f>
        <v>6</v>
      </c>
      <c r="J163" s="272">
        <f>SUM(ENERO:DICIEMBRE!J163)</f>
        <v>4</v>
      </c>
      <c r="K163" s="272">
        <f>SUM(ENERO:DICIEMBRE!K163)</f>
        <v>0</v>
      </c>
      <c r="L163" s="272">
        <f>SUM(ENERO:DICIEMBRE!L163)</f>
        <v>0</v>
      </c>
      <c r="M163" s="272">
        <f>SUM(ENERO:DICIEMBRE!M163)</f>
        <v>0</v>
      </c>
      <c r="N163" s="272">
        <f>SUM(ENERO:DICIEMBRE!N163)</f>
        <v>13</v>
      </c>
      <c r="O163" s="272">
        <f>SUM(ENERO:DICIEMBRE!O163)</f>
        <v>0</v>
      </c>
      <c r="P163" s="272">
        <f>SUM(ENERO:DICIEMBRE!P163)</f>
        <v>2</v>
      </c>
      <c r="Q163" s="272">
        <f>SUM(ENERO:DICIEMBRE!Q163)</f>
        <v>0</v>
      </c>
      <c r="R163" s="272">
        <f>SUM(ENERO:DICIEMBRE!R163)</f>
        <v>0</v>
      </c>
      <c r="S163" s="272">
        <f>SUM(ENERO:DICIEMBRE!S163)</f>
        <v>0</v>
      </c>
      <c r="T163" s="272">
        <f>SUM(ENERO:DICIEMBRE!T163)</f>
        <v>9</v>
      </c>
      <c r="U163" s="272">
        <f>SUM(ENERO:DICIEMBRE!U163)</f>
        <v>1</v>
      </c>
      <c r="V163" s="272">
        <f>SUM(ENERO:DICIEMBRE!V163)</f>
        <v>0</v>
      </c>
      <c r="W163" s="272">
        <f>SUM(ENERO:DICIEMBRE!W163)</f>
        <v>0</v>
      </c>
      <c r="X163" s="272">
        <f>SUM(ENERO:DICIEMBRE!X163)</f>
        <v>0</v>
      </c>
      <c r="Y163" s="272">
        <f>SUM(ENERO:DICIEMBRE!Y163)</f>
        <v>0</v>
      </c>
      <c r="Z163" s="272">
        <f>SUM(ENERO:DICIEMBRE!Z163)</f>
        <v>0</v>
      </c>
      <c r="AA163" s="272">
        <f>SUM(ENERO:DICIEMBRE!AA163)</f>
        <v>0</v>
      </c>
      <c r="AB163" s="272">
        <f>SUM(ENERO:DICIEMBRE!AB163)</f>
        <v>2</v>
      </c>
      <c r="AC163" s="272">
        <f>SUM(ENERO:DICIEMBRE!AC163)</f>
        <v>0</v>
      </c>
      <c r="AD163" s="272">
        <f>SUM(ENERO:DICIEMBRE!AD163)</f>
        <v>0</v>
      </c>
      <c r="AE163" s="272">
        <f>SUM(ENERO:DICIEMBRE!AE163)</f>
        <v>6</v>
      </c>
      <c r="AF163" s="272">
        <f>SUM(ENERO:DICIEMBRE!AF163)</f>
        <v>0</v>
      </c>
      <c r="AG163" s="272">
        <f>SUM(ENERO:DICIEMBRE!AG163)</f>
        <v>0</v>
      </c>
      <c r="AH163" s="272">
        <f>SUM(ENERO:DICIEMBRE!AH163)</f>
        <v>0</v>
      </c>
      <c r="AI163" s="272">
        <f>SUM(ENERO:DICIEMBRE!AI163)</f>
        <v>0</v>
      </c>
      <c r="AJ163" s="272">
        <f>SUM(ENERO:DICIEMBRE!AJ163)</f>
        <v>1</v>
      </c>
      <c r="AK163" s="272">
        <f>SUM(ENERO:DICIEMBRE!AK163)</f>
        <v>0</v>
      </c>
      <c r="AL163" s="272">
        <f>SUM(ENERO:DICIEMBRE!AL163)</f>
        <v>0</v>
      </c>
      <c r="AM163" s="272">
        <f>SUM(ENERO:DICIEMBRE!AM163)</f>
        <v>0</v>
      </c>
      <c r="AN163" s="272">
        <f>SUM(ENERO:DICIEMBRE!AN163)</f>
        <v>0</v>
      </c>
      <c r="AO163" s="272">
        <f>SUM(ENERO:DICIEMBRE!AO163)</f>
        <v>11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x14ac:dyDescent="0.25">
      <c r="A164" s="3211"/>
      <c r="B164" s="105" t="s">
        <v>204</v>
      </c>
      <c r="C164" s="411">
        <f>SUM(D164:E164)</f>
        <v>82</v>
      </c>
      <c r="D164" s="386">
        <f t="shared" si="73"/>
        <v>32</v>
      </c>
      <c r="E164" s="393">
        <f t="shared" si="73"/>
        <v>50</v>
      </c>
      <c r="F164" s="272">
        <f>SUM(ENERO:DICIEMBRE!F164)</f>
        <v>16</v>
      </c>
      <c r="G164" s="272">
        <f>SUM(ENERO:DICIEMBRE!G164)</f>
        <v>7</v>
      </c>
      <c r="H164" s="272">
        <f>SUM(ENERO:DICIEMBRE!H164)</f>
        <v>1</v>
      </c>
      <c r="I164" s="272">
        <f>SUM(ENERO:DICIEMBRE!I164)</f>
        <v>12</v>
      </c>
      <c r="J164" s="272">
        <f>SUM(ENERO:DICIEMBRE!J164)</f>
        <v>0</v>
      </c>
      <c r="K164" s="272">
        <f>SUM(ENERO:DICIEMBRE!K164)</f>
        <v>6</v>
      </c>
      <c r="L164" s="272">
        <f>SUM(ENERO:DICIEMBRE!L164)</f>
        <v>0</v>
      </c>
      <c r="M164" s="272">
        <f>SUM(ENERO:DICIEMBRE!M164)</f>
        <v>0</v>
      </c>
      <c r="N164" s="272">
        <f>SUM(ENERO:DICIEMBRE!N164)</f>
        <v>1</v>
      </c>
      <c r="O164" s="272">
        <f>SUM(ENERO:DICIEMBRE!O164)</f>
        <v>0</v>
      </c>
      <c r="P164" s="272">
        <f>SUM(ENERO:DICIEMBRE!P164)</f>
        <v>0</v>
      </c>
      <c r="Q164" s="272">
        <f>SUM(ENERO:DICIEMBRE!Q164)</f>
        <v>0</v>
      </c>
      <c r="R164" s="272">
        <f>SUM(ENERO:DICIEMBRE!R164)</f>
        <v>0</v>
      </c>
      <c r="S164" s="272">
        <f>SUM(ENERO:DICIEMBRE!S164)</f>
        <v>6</v>
      </c>
      <c r="T164" s="272">
        <f>SUM(ENERO:DICIEMBRE!T164)</f>
        <v>0</v>
      </c>
      <c r="U164" s="272">
        <f>SUM(ENERO:DICIEMBRE!U164)</f>
        <v>6</v>
      </c>
      <c r="V164" s="272">
        <f>SUM(ENERO:DICIEMBRE!V164)</f>
        <v>7</v>
      </c>
      <c r="W164" s="272">
        <f>SUM(ENERO:DICIEMBRE!W164)</f>
        <v>6</v>
      </c>
      <c r="X164" s="272">
        <f>SUM(ENERO:DICIEMBRE!X164)</f>
        <v>6</v>
      </c>
      <c r="Y164" s="272">
        <f>SUM(ENERO:DICIEMBRE!Y164)</f>
        <v>6</v>
      </c>
      <c r="Z164" s="272">
        <f>SUM(ENERO:DICIEMBRE!Z164)</f>
        <v>0</v>
      </c>
      <c r="AA164" s="272">
        <f>SUM(ENERO:DICIEMBRE!AA164)</f>
        <v>0</v>
      </c>
      <c r="AB164" s="272">
        <f>SUM(ENERO:DICIEMBRE!AB164)</f>
        <v>1</v>
      </c>
      <c r="AC164" s="272">
        <f>SUM(ENERO:DICIEMBRE!AC164)</f>
        <v>1</v>
      </c>
      <c r="AD164" s="272">
        <f>SUM(ENERO:DICIEMBRE!AD164)</f>
        <v>0</v>
      </c>
      <c r="AE164" s="272">
        <f>SUM(ENERO:DICIEMBRE!AE164)</f>
        <v>0</v>
      </c>
      <c r="AF164" s="272">
        <f>SUM(ENERO:DICIEMBRE!AF164)</f>
        <v>0</v>
      </c>
      <c r="AG164" s="272">
        <f>SUM(ENERO:DICIEMBRE!AG164)</f>
        <v>0</v>
      </c>
      <c r="AH164" s="272">
        <f>SUM(ENERO:DICIEMBRE!AH164)</f>
        <v>0</v>
      </c>
      <c r="AI164" s="272">
        <f>SUM(ENERO:DICIEMBRE!AI164)</f>
        <v>0</v>
      </c>
      <c r="AJ164" s="272">
        <f>SUM(ENERO:DICIEMBRE!AJ164)</f>
        <v>0</v>
      </c>
      <c r="AK164" s="272">
        <f>SUM(ENERO:DICIEMBRE!AK164)</f>
        <v>0</v>
      </c>
      <c r="AL164" s="272">
        <f>SUM(ENERO:DICIEMBRE!AL164)</f>
        <v>0</v>
      </c>
      <c r="AM164" s="272">
        <f>SUM(ENERO:DICIEMBRE!AM164)</f>
        <v>0</v>
      </c>
      <c r="AN164" s="272">
        <f>SUM(ENERO:DICIEMBRE!AN164)</f>
        <v>0</v>
      </c>
      <c r="AO164" s="272">
        <f>SUM(ENERO:DICIEMBRE!AO164)</f>
        <v>36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272">
        <f>SUM(ENERO:DICIEMBRE!F165)</f>
        <v>0</v>
      </c>
      <c r="G165" s="272">
        <f>SUM(ENERO:DICIEMBRE!G165)</f>
        <v>0</v>
      </c>
      <c r="H165" s="272">
        <f>SUM(ENERO:DICIEMBRE!H165)</f>
        <v>0</v>
      </c>
      <c r="I165" s="272">
        <f>SUM(ENERO:DICIEMBRE!I165)</f>
        <v>0</v>
      </c>
      <c r="J165" s="272">
        <f>SUM(ENERO:DICIEMBRE!J165)</f>
        <v>0</v>
      </c>
      <c r="K165" s="272">
        <f>SUM(ENERO:DICIEMBRE!K165)</f>
        <v>0</v>
      </c>
      <c r="L165" s="272">
        <f>SUM(ENERO:DICIEMBRE!L165)</f>
        <v>0</v>
      </c>
      <c r="M165" s="272">
        <f>SUM(ENERO:DICIEMBRE!M165)</f>
        <v>0</v>
      </c>
      <c r="N165" s="272">
        <f>SUM(ENERO:DICIEMBRE!N165)</f>
        <v>0</v>
      </c>
      <c r="O165" s="272">
        <f>SUM(ENERO:DICIEMBRE!O165)</f>
        <v>0</v>
      </c>
      <c r="P165" s="272">
        <f>SUM(ENERO:DICIEMBRE!P165)</f>
        <v>0</v>
      </c>
      <c r="Q165" s="272">
        <f>SUM(ENERO:DICIEMBRE!Q165)</f>
        <v>0</v>
      </c>
      <c r="R165" s="272">
        <f>SUM(ENERO:DICIEMBRE!R165)</f>
        <v>0</v>
      </c>
      <c r="S165" s="272">
        <f>SUM(ENERO:DICIEMBRE!S165)</f>
        <v>0</v>
      </c>
      <c r="T165" s="272">
        <f>SUM(ENERO:DICIEMBRE!T165)</f>
        <v>0</v>
      </c>
      <c r="U165" s="272">
        <f>SUM(ENERO:DICIEMBRE!U165)</f>
        <v>0</v>
      </c>
      <c r="V165" s="272">
        <f>SUM(ENERO:DICIEMBRE!V165)</f>
        <v>0</v>
      </c>
      <c r="W165" s="272">
        <f>SUM(ENERO:DICIEMBRE!W165)</f>
        <v>0</v>
      </c>
      <c r="X165" s="272">
        <f>SUM(ENERO:DICIEMBRE!X165)</f>
        <v>0</v>
      </c>
      <c r="Y165" s="272">
        <f>SUM(ENERO:DICIEMBRE!Y165)</f>
        <v>0</v>
      </c>
      <c r="Z165" s="272">
        <f>SUM(ENERO:DICIEMBRE!Z165)</f>
        <v>0</v>
      </c>
      <c r="AA165" s="272">
        <f>SUM(ENERO:DICIEMBRE!AA165)</f>
        <v>0</v>
      </c>
      <c r="AB165" s="272">
        <f>SUM(ENERO:DICIEMBRE!AB165)</f>
        <v>0</v>
      </c>
      <c r="AC165" s="272">
        <f>SUM(ENERO:DICIEMBRE!AC165)</f>
        <v>0</v>
      </c>
      <c r="AD165" s="272">
        <f>SUM(ENERO:DICIEMBRE!AD165)</f>
        <v>0</v>
      </c>
      <c r="AE165" s="272">
        <f>SUM(ENERO:DICIEMBRE!AE165)</f>
        <v>0</v>
      </c>
      <c r="AF165" s="272">
        <f>SUM(ENERO:DICIEMBRE!AF165)</f>
        <v>0</v>
      </c>
      <c r="AG165" s="272">
        <f>SUM(ENERO:DICIEMBRE!AG165)</f>
        <v>0</v>
      </c>
      <c r="AH165" s="272">
        <f>SUM(ENERO:DICIEMBRE!AH165)</f>
        <v>0</v>
      </c>
      <c r="AI165" s="272">
        <f>SUM(ENERO:DICIEMBRE!AI165)</f>
        <v>0</v>
      </c>
      <c r="AJ165" s="272">
        <f>SUM(ENERO:DICIEMBRE!AJ165)</f>
        <v>0</v>
      </c>
      <c r="AK165" s="272">
        <f>SUM(ENERO:DICIEMBRE!AK165)</f>
        <v>0</v>
      </c>
      <c r="AL165" s="272">
        <f>SUM(ENERO:DICIEMBRE!AL165)</f>
        <v>0</v>
      </c>
      <c r="AM165" s="272">
        <f>SUM(ENERO:DICIEMBRE!AM165)</f>
        <v>0</v>
      </c>
      <c r="AN165" s="272">
        <f>SUM(ENERO:DICIEMBRE!AN165)</f>
        <v>0</v>
      </c>
      <c r="AO165" s="272">
        <f>SUM(ENERO:DICIEMBRE!AO165)</f>
        <v>0</v>
      </c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272">
        <f>SUM(ENERO:DICIEMBRE!F166)</f>
        <v>0</v>
      </c>
      <c r="G166" s="272">
        <f>SUM(ENERO:DICIEMBRE!G166)</f>
        <v>0</v>
      </c>
      <c r="H166" s="272">
        <f>SUM(ENERO:DICIEMBRE!H166)</f>
        <v>0</v>
      </c>
      <c r="I166" s="272">
        <f>SUM(ENERO:DICIEMBRE!I166)</f>
        <v>0</v>
      </c>
      <c r="J166" s="272">
        <f>SUM(ENERO:DICIEMBRE!J166)</f>
        <v>0</v>
      </c>
      <c r="K166" s="272">
        <f>SUM(ENERO:DICIEMBRE!K166)</f>
        <v>0</v>
      </c>
      <c r="L166" s="272">
        <f>SUM(ENERO:DICIEMBRE!L166)</f>
        <v>0</v>
      </c>
      <c r="M166" s="272">
        <f>SUM(ENERO:DICIEMBRE!M166)</f>
        <v>0</v>
      </c>
      <c r="N166" s="272">
        <f>SUM(ENERO:DICIEMBRE!N166)</f>
        <v>0</v>
      </c>
      <c r="O166" s="272">
        <f>SUM(ENERO:DICIEMBRE!O166)</f>
        <v>0</v>
      </c>
      <c r="P166" s="272">
        <f>SUM(ENERO:DICIEMBRE!P166)</f>
        <v>0</v>
      </c>
      <c r="Q166" s="272">
        <f>SUM(ENERO:DICIEMBRE!Q166)</f>
        <v>0</v>
      </c>
      <c r="R166" s="272">
        <f>SUM(ENERO:DICIEMBRE!R166)</f>
        <v>0</v>
      </c>
      <c r="S166" s="272">
        <f>SUM(ENERO:DICIEMBRE!S166)</f>
        <v>0</v>
      </c>
      <c r="T166" s="272">
        <f>SUM(ENERO:DICIEMBRE!T166)</f>
        <v>0</v>
      </c>
      <c r="U166" s="272">
        <f>SUM(ENERO:DICIEMBRE!U166)</f>
        <v>0</v>
      </c>
      <c r="V166" s="272">
        <f>SUM(ENERO:DICIEMBRE!V166)</f>
        <v>0</v>
      </c>
      <c r="W166" s="272">
        <f>SUM(ENERO:DICIEMBRE!W166)</f>
        <v>0</v>
      </c>
      <c r="X166" s="272">
        <f>SUM(ENERO:DICIEMBRE!X166)</f>
        <v>0</v>
      </c>
      <c r="Y166" s="272">
        <f>SUM(ENERO:DICIEMBRE!Y166)</f>
        <v>0</v>
      </c>
      <c r="Z166" s="272">
        <f>SUM(ENERO:DICIEMBRE!Z166)</f>
        <v>0</v>
      </c>
      <c r="AA166" s="272">
        <f>SUM(ENERO:DICIEMBRE!AA166)</f>
        <v>0</v>
      </c>
      <c r="AB166" s="272">
        <f>SUM(ENERO:DICIEMBRE!AB166)</f>
        <v>0</v>
      </c>
      <c r="AC166" s="272">
        <f>SUM(ENERO:DICIEMBRE!AC166)</f>
        <v>0</v>
      </c>
      <c r="AD166" s="272">
        <f>SUM(ENERO:DICIEMBRE!AD166)</f>
        <v>0</v>
      </c>
      <c r="AE166" s="272">
        <f>SUM(ENERO:DICIEMBRE!AE166)</f>
        <v>0</v>
      </c>
      <c r="AF166" s="272">
        <f>SUM(ENERO:DICIEMBRE!AF166)</f>
        <v>0</v>
      </c>
      <c r="AG166" s="272">
        <f>SUM(ENERO:DICIEMBRE!AG166)</f>
        <v>0</v>
      </c>
      <c r="AH166" s="272">
        <f>SUM(ENERO:DICIEMBRE!AH166)</f>
        <v>0</v>
      </c>
      <c r="AI166" s="272">
        <f>SUM(ENERO:DICIEMBRE!AI166)</f>
        <v>0</v>
      </c>
      <c r="AJ166" s="272">
        <f>SUM(ENERO:DICIEMBRE!AJ166)</f>
        <v>0</v>
      </c>
      <c r="AK166" s="272">
        <f>SUM(ENERO:DICIEMBRE!AK166)</f>
        <v>0</v>
      </c>
      <c r="AL166" s="272">
        <f>SUM(ENERO:DICIEMBRE!AL166)</f>
        <v>0</v>
      </c>
      <c r="AM166" s="272">
        <f>SUM(ENERO:DICIEMBRE!AM166)</f>
        <v>0</v>
      </c>
      <c r="AN166" s="272">
        <f>SUM(ENERO:DICIEMBRE!AN166)</f>
        <v>0</v>
      </c>
      <c r="AO166" s="272">
        <f>SUM(ENERO:DICIEMBRE!AO166)</f>
        <v>0</v>
      </c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x14ac:dyDescent="0.25">
      <c r="A167" s="3212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272">
        <f>SUM(ENERO:DICIEMBRE!F167)</f>
        <v>0</v>
      </c>
      <c r="G167" s="272">
        <f>SUM(ENERO:DICIEMBRE!G167)</f>
        <v>0</v>
      </c>
      <c r="H167" s="272">
        <f>SUM(ENERO:DICIEMBRE!H167)</f>
        <v>0</v>
      </c>
      <c r="I167" s="272">
        <f>SUM(ENERO:DICIEMBRE!I167)</f>
        <v>0</v>
      </c>
      <c r="J167" s="272">
        <f>SUM(ENERO:DICIEMBRE!J167)</f>
        <v>0</v>
      </c>
      <c r="K167" s="272">
        <f>SUM(ENERO:DICIEMBRE!K167)</f>
        <v>0</v>
      </c>
      <c r="L167" s="272">
        <f>SUM(ENERO:DICIEMBRE!L167)</f>
        <v>0</v>
      </c>
      <c r="M167" s="272">
        <f>SUM(ENERO:DICIEMBRE!M167)</f>
        <v>0</v>
      </c>
      <c r="N167" s="272">
        <f>SUM(ENERO:DICIEMBRE!N167)</f>
        <v>0</v>
      </c>
      <c r="O167" s="272">
        <f>SUM(ENERO:DICIEMBRE!O167)</f>
        <v>0</v>
      </c>
      <c r="P167" s="272">
        <f>SUM(ENERO:DICIEMBRE!P167)</f>
        <v>0</v>
      </c>
      <c r="Q167" s="272">
        <f>SUM(ENERO:DICIEMBRE!Q167)</f>
        <v>0</v>
      </c>
      <c r="R167" s="272">
        <f>SUM(ENERO:DICIEMBRE!R167)</f>
        <v>0</v>
      </c>
      <c r="S167" s="272">
        <f>SUM(ENERO:DICIEMBRE!S167)</f>
        <v>0</v>
      </c>
      <c r="T167" s="272">
        <f>SUM(ENERO:DICIEMBRE!T167)</f>
        <v>0</v>
      </c>
      <c r="U167" s="272">
        <f>SUM(ENERO:DICIEMBRE!U167)</f>
        <v>0</v>
      </c>
      <c r="V167" s="272">
        <f>SUM(ENERO:DICIEMBRE!V167)</f>
        <v>0</v>
      </c>
      <c r="W167" s="272">
        <f>SUM(ENERO:DICIEMBRE!W167)</f>
        <v>0</v>
      </c>
      <c r="X167" s="272">
        <f>SUM(ENERO:DICIEMBRE!X167)</f>
        <v>0</v>
      </c>
      <c r="Y167" s="272">
        <f>SUM(ENERO:DICIEMBRE!Y167)</f>
        <v>0</v>
      </c>
      <c r="Z167" s="272">
        <f>SUM(ENERO:DICIEMBRE!Z167)</f>
        <v>0</v>
      </c>
      <c r="AA167" s="272">
        <f>SUM(ENERO:DICIEMBRE!AA167)</f>
        <v>0</v>
      </c>
      <c r="AB167" s="272">
        <f>SUM(ENERO:DICIEMBRE!AB167)</f>
        <v>0</v>
      </c>
      <c r="AC167" s="272">
        <f>SUM(ENERO:DICIEMBRE!AC167)</f>
        <v>0</v>
      </c>
      <c r="AD167" s="272">
        <f>SUM(ENERO:DICIEMBRE!AD167)</f>
        <v>0</v>
      </c>
      <c r="AE167" s="272">
        <f>SUM(ENERO:DICIEMBRE!AE167)</f>
        <v>0</v>
      </c>
      <c r="AF167" s="272">
        <f>SUM(ENERO:DICIEMBRE!AF167)</f>
        <v>0</v>
      </c>
      <c r="AG167" s="272">
        <f>SUM(ENERO:DICIEMBRE!AG167)</f>
        <v>0</v>
      </c>
      <c r="AH167" s="272">
        <f>SUM(ENERO:DICIEMBRE!AH167)</f>
        <v>0</v>
      </c>
      <c r="AI167" s="272">
        <f>SUM(ENERO:DICIEMBRE!AI167)</f>
        <v>0</v>
      </c>
      <c r="AJ167" s="272">
        <f>SUM(ENERO:DICIEMBRE!AJ167)</f>
        <v>0</v>
      </c>
      <c r="AK167" s="272">
        <f>SUM(ENERO:DICIEMBRE!AK167)</f>
        <v>0</v>
      </c>
      <c r="AL167" s="272">
        <f>SUM(ENERO:DICIEMBRE!AL167)</f>
        <v>0</v>
      </c>
      <c r="AM167" s="272">
        <f>SUM(ENERO:DICIEMBRE!AM167)</f>
        <v>0</v>
      </c>
      <c r="AN167" s="272">
        <f>SUM(ENERO:DICIEMBRE!AN167)</f>
        <v>0</v>
      </c>
      <c r="AO167" s="272">
        <f>SUM(ENERO:DICIEMBRE!AO167)</f>
        <v>0</v>
      </c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x14ac:dyDescent="0.25">
      <c r="A169" s="3213" t="s">
        <v>210</v>
      </c>
      <c r="B169" s="3214" t="s">
        <v>32</v>
      </c>
      <c r="C169" s="3201" t="s">
        <v>84</v>
      </c>
      <c r="D169" s="3202"/>
      <c r="E169" s="3202"/>
      <c r="F169" s="3202"/>
      <c r="G169" s="3202"/>
      <c r="H169" s="3202"/>
      <c r="I169" s="3202"/>
      <c r="J169" s="3202"/>
      <c r="K169" s="3202"/>
      <c r="L169" s="3202"/>
      <c r="M169" s="3202"/>
      <c r="N169" s="3202"/>
      <c r="O169" s="3202"/>
      <c r="P169" s="3202"/>
      <c r="Q169" s="3202"/>
      <c r="R169" s="3202"/>
      <c r="S169" s="3204"/>
      <c r="T169" s="3216" t="s">
        <v>6</v>
      </c>
      <c r="U169" s="3227" t="s">
        <v>7</v>
      </c>
    </row>
    <row r="170" spans="1:74" x14ac:dyDescent="0.25">
      <c r="A170" s="3187"/>
      <c r="B170" s="3215"/>
      <c r="C170" s="464" t="s">
        <v>93</v>
      </c>
      <c r="D170" s="465" t="s">
        <v>13</v>
      </c>
      <c r="E170" s="465" t="s">
        <v>211</v>
      </c>
      <c r="F170" s="465" t="s">
        <v>15</v>
      </c>
      <c r="G170" s="465" t="s">
        <v>212</v>
      </c>
      <c r="H170" s="465" t="s">
        <v>17</v>
      </c>
      <c r="I170" s="465" t="s">
        <v>213</v>
      </c>
      <c r="J170" s="465" t="s">
        <v>19</v>
      </c>
      <c r="K170" s="465" t="s">
        <v>214</v>
      </c>
      <c r="L170" s="465" t="s">
        <v>21</v>
      </c>
      <c r="M170" s="465" t="s">
        <v>215</v>
      </c>
      <c r="N170" s="465" t="s">
        <v>23</v>
      </c>
      <c r="O170" s="465" t="s">
        <v>24</v>
      </c>
      <c r="P170" s="465" t="s">
        <v>25</v>
      </c>
      <c r="Q170" s="465" t="s">
        <v>26</v>
      </c>
      <c r="R170" s="465" t="s">
        <v>27</v>
      </c>
      <c r="S170" s="466" t="s">
        <v>200</v>
      </c>
      <c r="T170" s="3216"/>
      <c r="U170" s="3227"/>
    </row>
    <row r="171" spans="1:74" ht="22.5" x14ac:dyDescent="0.25">
      <c r="A171" s="467" t="s">
        <v>216</v>
      </c>
      <c r="B171" s="468">
        <f>SUM(C171:S171)</f>
        <v>1038</v>
      </c>
      <c r="C171" s="272">
        <f>SUM(ENERO:DICIEMBRE!C171)</f>
        <v>1</v>
      </c>
      <c r="D171" s="272">
        <f>SUM(ENERO:DICIEMBRE!D171)</f>
        <v>8</v>
      </c>
      <c r="E171" s="272">
        <f>SUM(ENERO:DICIEMBRE!E171)</f>
        <v>6</v>
      </c>
      <c r="F171" s="272">
        <f>SUM(ENERO:DICIEMBRE!F171)</f>
        <v>9</v>
      </c>
      <c r="G171" s="272">
        <f>SUM(ENERO:DICIEMBRE!G171)</f>
        <v>24</v>
      </c>
      <c r="H171" s="272">
        <f>SUM(ENERO:DICIEMBRE!H171)</f>
        <v>25</v>
      </c>
      <c r="I171" s="272">
        <f>SUM(ENERO:DICIEMBRE!I171)</f>
        <v>44</v>
      </c>
      <c r="J171" s="272">
        <f>SUM(ENERO:DICIEMBRE!J171)</f>
        <v>37</v>
      </c>
      <c r="K171" s="272">
        <f>SUM(ENERO:DICIEMBRE!K171)</f>
        <v>56</v>
      </c>
      <c r="L171" s="272">
        <f>SUM(ENERO:DICIEMBRE!L171)</f>
        <v>54</v>
      </c>
      <c r="M171" s="272">
        <f>SUM(ENERO:DICIEMBRE!M171)</f>
        <v>71</v>
      </c>
      <c r="N171" s="272">
        <f>SUM(ENERO:DICIEMBRE!N171)</f>
        <v>89</v>
      </c>
      <c r="O171" s="272">
        <f>SUM(ENERO:DICIEMBRE!O171)</f>
        <v>122</v>
      </c>
      <c r="P171" s="272">
        <f>SUM(ENERO:DICIEMBRE!P171)</f>
        <v>149</v>
      </c>
      <c r="Q171" s="272">
        <f>SUM(ENERO:DICIEMBRE!Q171)</f>
        <v>116</v>
      </c>
      <c r="R171" s="272">
        <f>SUM(ENERO:DICIEMBRE!R171)</f>
        <v>108</v>
      </c>
      <c r="S171" s="272">
        <f>SUM(ENERO:DICIEMBRE!S171)</f>
        <v>119</v>
      </c>
      <c r="T171" s="272">
        <f>SUM(ENERO:DICIEMBRE!T171)</f>
        <v>11</v>
      </c>
      <c r="U171" s="272">
        <f>SUM(ENERO:DICIEMBRE!U171)</f>
        <v>33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x14ac:dyDescent="0.25">
      <c r="A173" s="3194" t="s">
        <v>218</v>
      </c>
      <c r="B173" s="3196" t="s">
        <v>219</v>
      </c>
      <c r="C173" s="3198" t="s">
        <v>220</v>
      </c>
      <c r="D173" s="3199"/>
      <c r="E173" s="3199"/>
      <c r="F173" s="3199"/>
      <c r="G173" s="3199"/>
      <c r="H173" s="3199"/>
      <c r="I173" s="3199"/>
      <c r="J173" s="3199"/>
      <c r="K173" s="3200"/>
      <c r="L173" s="3201" t="s">
        <v>221</v>
      </c>
      <c r="M173" s="3202"/>
      <c r="N173" s="3202"/>
      <c r="O173" s="3202"/>
      <c r="P173" s="3202"/>
      <c r="Q173" s="3202"/>
      <c r="R173" s="3202"/>
      <c r="S173" s="3202"/>
      <c r="T173" s="3203"/>
      <c r="U173" s="3201" t="s">
        <v>222</v>
      </c>
      <c r="V173" s="3202"/>
      <c r="W173" s="3202"/>
      <c r="X173" s="3202"/>
      <c r="Y173" s="3202"/>
      <c r="Z173" s="3202"/>
      <c r="AA173" s="3202"/>
      <c r="AB173" s="3202"/>
      <c r="AC173" s="3204"/>
      <c r="AD173" s="3219" t="s">
        <v>6</v>
      </c>
      <c r="AE173" s="3225" t="s">
        <v>7</v>
      </c>
    </row>
    <row r="174" spans="1:74" x14ac:dyDescent="0.25">
      <c r="A174" s="3195"/>
      <c r="B174" s="3197"/>
      <c r="C174" s="3205" t="s">
        <v>32</v>
      </c>
      <c r="D174" s="3206"/>
      <c r="E174" s="3207"/>
      <c r="F174" s="3208" t="s">
        <v>223</v>
      </c>
      <c r="G174" s="3208"/>
      <c r="H174" s="3208" t="s">
        <v>224</v>
      </c>
      <c r="I174" s="3208"/>
      <c r="J174" s="3226" t="s">
        <v>225</v>
      </c>
      <c r="K174" s="3226"/>
      <c r="L174" s="3205" t="s">
        <v>32</v>
      </c>
      <c r="M174" s="3206"/>
      <c r="N174" s="3207"/>
      <c r="O174" s="3208" t="s">
        <v>223</v>
      </c>
      <c r="P174" s="3208"/>
      <c r="Q174" s="3208" t="s">
        <v>224</v>
      </c>
      <c r="R174" s="3208"/>
      <c r="S174" s="3226" t="s">
        <v>225</v>
      </c>
      <c r="T174" s="3226"/>
      <c r="U174" s="3205" t="s">
        <v>32</v>
      </c>
      <c r="V174" s="3206"/>
      <c r="W174" s="3207"/>
      <c r="X174" s="3208" t="s">
        <v>223</v>
      </c>
      <c r="Y174" s="3208"/>
      <c r="Z174" s="3208" t="s">
        <v>224</v>
      </c>
      <c r="AA174" s="3208"/>
      <c r="AB174" s="3226" t="s">
        <v>225</v>
      </c>
      <c r="AC174" s="3231"/>
      <c r="AD174" s="3219"/>
      <c r="AE174" s="3225"/>
    </row>
    <row r="175" spans="1:74" ht="21" x14ac:dyDescent="0.25">
      <c r="A175" s="3195"/>
      <c r="B175" s="3197"/>
      <c r="C175" s="473" t="s">
        <v>226</v>
      </c>
      <c r="D175" s="474" t="s">
        <v>30</v>
      </c>
      <c r="E175" s="475" t="s">
        <v>31</v>
      </c>
      <c r="F175" s="476" t="s">
        <v>30</v>
      </c>
      <c r="G175" s="477" t="s">
        <v>31</v>
      </c>
      <c r="H175" s="476" t="s">
        <v>30</v>
      </c>
      <c r="I175" s="477" t="s">
        <v>31</v>
      </c>
      <c r="J175" s="476" t="s">
        <v>30</v>
      </c>
      <c r="K175" s="477" t="s">
        <v>31</v>
      </c>
      <c r="L175" s="476" t="s">
        <v>226</v>
      </c>
      <c r="M175" s="478" t="s">
        <v>30</v>
      </c>
      <c r="N175" s="479" t="s">
        <v>31</v>
      </c>
      <c r="O175" s="476" t="s">
        <v>30</v>
      </c>
      <c r="P175" s="479" t="s">
        <v>31</v>
      </c>
      <c r="Q175" s="476" t="s">
        <v>30</v>
      </c>
      <c r="R175" s="479" t="s">
        <v>31</v>
      </c>
      <c r="S175" s="476" t="s">
        <v>30</v>
      </c>
      <c r="T175" s="479" t="s">
        <v>31</v>
      </c>
      <c r="U175" s="476" t="s">
        <v>226</v>
      </c>
      <c r="V175" s="480" t="s">
        <v>30</v>
      </c>
      <c r="W175" s="477" t="s">
        <v>31</v>
      </c>
      <c r="X175" s="476" t="s">
        <v>30</v>
      </c>
      <c r="Y175" s="477" t="s">
        <v>31</v>
      </c>
      <c r="Z175" s="476" t="s">
        <v>30</v>
      </c>
      <c r="AA175" s="477" t="s">
        <v>31</v>
      </c>
      <c r="AB175" s="476" t="s">
        <v>30</v>
      </c>
      <c r="AC175" s="481" t="s">
        <v>31</v>
      </c>
      <c r="AD175" s="3219"/>
      <c r="AE175" s="3225"/>
    </row>
    <row r="176" spans="1:74" ht="21" x14ac:dyDescent="0.25">
      <c r="A176" s="482" t="s">
        <v>227</v>
      </c>
      <c r="B176" s="483">
        <f>SUM(C176+L176+U176)</f>
        <v>0</v>
      </c>
      <c r="C176" s="484">
        <f>SUM(D176:E176)</f>
        <v>0</v>
      </c>
      <c r="D176" s="449">
        <f>SUM(F176+H176+J176)</f>
        <v>0</v>
      </c>
      <c r="E176" s="485">
        <f>SUM(G176+I176+K176)</f>
        <v>0</v>
      </c>
      <c r="F176" s="451"/>
      <c r="G176" s="486"/>
      <c r="H176" s="451"/>
      <c r="I176" s="486"/>
      <c r="J176" s="451"/>
      <c r="K176" s="486"/>
      <c r="L176" s="487">
        <f>SUM(M176:N176)</f>
        <v>0</v>
      </c>
      <c r="M176" s="449">
        <f>SUM(O176+Q176+S176)</f>
        <v>0</v>
      </c>
      <c r="N176" s="450">
        <f>SUM(P176+R176+T176)</f>
        <v>0</v>
      </c>
      <c r="O176" s="451"/>
      <c r="P176" s="452"/>
      <c r="Q176" s="451"/>
      <c r="R176" s="452"/>
      <c r="S176" s="451"/>
      <c r="T176" s="452"/>
      <c r="U176" s="403">
        <f>SUM(V176:W176)</f>
        <v>0</v>
      </c>
      <c r="V176" s="449">
        <f>SUM(X176+Z176+AB176)</f>
        <v>0</v>
      </c>
      <c r="W176" s="485">
        <f>SUM(Y176+AA176+AC176)</f>
        <v>0</v>
      </c>
      <c r="X176" s="451"/>
      <c r="Y176" s="486"/>
      <c r="Z176" s="451"/>
      <c r="AA176" s="486"/>
      <c r="AB176" s="451"/>
      <c r="AC176" s="488"/>
      <c r="AD176" s="489"/>
      <c r="AE176" s="486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1" x14ac:dyDescent="0.25">
      <c r="A178" s="482" t="s">
        <v>229</v>
      </c>
      <c r="B178" s="483">
        <f t="shared" ref="B178:B182" si="89">SUM(C178+L178+U178)</f>
        <v>0</v>
      </c>
      <c r="C178" s="484">
        <f t="shared" si="80"/>
        <v>0</v>
      </c>
      <c r="D178" s="499">
        <f t="shared" si="81"/>
        <v>0</v>
      </c>
      <c r="E178" s="500">
        <f t="shared" si="81"/>
        <v>0</v>
      </c>
      <c r="F178" s="451"/>
      <c r="G178" s="486"/>
      <c r="H178" s="451"/>
      <c r="I178" s="486"/>
      <c r="J178" s="451"/>
      <c r="K178" s="486"/>
      <c r="L178" s="487">
        <f>SUM(M178:N178)</f>
        <v>0</v>
      </c>
      <c r="M178" s="449">
        <f>SUM(O178+Q178+S178)</f>
        <v>0</v>
      </c>
      <c r="N178" s="450">
        <f>SUM(P178+R178+T178)</f>
        <v>0</v>
      </c>
      <c r="O178" s="451"/>
      <c r="P178" s="452"/>
      <c r="Q178" s="451"/>
      <c r="R178" s="452"/>
      <c r="S178" s="451"/>
      <c r="T178" s="452"/>
      <c r="U178" s="403">
        <f t="shared" si="82"/>
        <v>0</v>
      </c>
      <c r="V178" s="449">
        <f t="shared" si="83"/>
        <v>0</v>
      </c>
      <c r="W178" s="485">
        <f t="shared" si="83"/>
        <v>0</v>
      </c>
      <c r="X178" s="451"/>
      <c r="Y178" s="486"/>
      <c r="Z178" s="451"/>
      <c r="AA178" s="486"/>
      <c r="AB178" s="451"/>
      <c r="AC178" s="488"/>
      <c r="AD178" s="489"/>
      <c r="AE178" s="486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482" t="s">
        <v>231</v>
      </c>
      <c r="B180" s="483">
        <f t="shared" si="89"/>
        <v>0</v>
      </c>
      <c r="C180" s="484">
        <f t="shared" si="80"/>
        <v>0</v>
      </c>
      <c r="D180" s="499">
        <f t="shared" si="81"/>
        <v>0</v>
      </c>
      <c r="E180" s="500">
        <f t="shared" si="81"/>
        <v>0</v>
      </c>
      <c r="F180" s="451"/>
      <c r="G180" s="486"/>
      <c r="H180" s="451"/>
      <c r="I180" s="486"/>
      <c r="J180" s="451"/>
      <c r="K180" s="486"/>
      <c r="L180" s="487">
        <f>SUM(M180:N180)</f>
        <v>0</v>
      </c>
      <c r="M180" s="449">
        <f>SUM(O180+Q180+S180)</f>
        <v>0</v>
      </c>
      <c r="N180" s="450">
        <f>SUM(P180+R180+T180)</f>
        <v>0</v>
      </c>
      <c r="O180" s="451"/>
      <c r="P180" s="452"/>
      <c r="Q180" s="451"/>
      <c r="R180" s="452"/>
      <c r="S180" s="451"/>
      <c r="T180" s="452"/>
      <c r="U180" s="403">
        <f t="shared" si="82"/>
        <v>0</v>
      </c>
      <c r="V180" s="449">
        <f t="shared" si="83"/>
        <v>0</v>
      </c>
      <c r="W180" s="485">
        <f t="shared" si="83"/>
        <v>0</v>
      </c>
      <c r="X180" s="451"/>
      <c r="Y180" s="486"/>
      <c r="Z180" s="451"/>
      <c r="AA180" s="486"/>
      <c r="AB180" s="451"/>
      <c r="AC180" s="488"/>
      <c r="AD180" s="489"/>
      <c r="AE180" s="486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31.5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2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x14ac:dyDescent="0.25">
      <c r="A184" s="513" t="s">
        <v>235</v>
      </c>
      <c r="B184" s="514"/>
      <c r="C184" s="514"/>
      <c r="D184" s="514"/>
      <c r="E184" s="514"/>
    </row>
    <row r="185" spans="1:74" ht="31.5" x14ac:dyDescent="0.25">
      <c r="A185" s="515" t="s">
        <v>236</v>
      </c>
      <c r="B185" s="516" t="s">
        <v>32</v>
      </c>
      <c r="C185" s="517" t="s">
        <v>237</v>
      </c>
      <c r="D185" s="446" t="s">
        <v>238</v>
      </c>
    </row>
    <row r="186" spans="1:74" x14ac:dyDescent="0.25">
      <c r="A186" s="518" t="s">
        <v>239</v>
      </c>
      <c r="B186" s="519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x14ac:dyDescent="0.25">
      <c r="A190" s="513" t="s">
        <v>243</v>
      </c>
      <c r="B190" s="514"/>
      <c r="C190" s="514"/>
      <c r="D190" s="514"/>
      <c r="E190" s="514"/>
    </row>
    <row r="191" spans="1:74" x14ac:dyDescent="0.25">
      <c r="A191" s="3181" t="s">
        <v>236</v>
      </c>
      <c r="B191" s="3183" t="s">
        <v>32</v>
      </c>
      <c r="C191" s="3217" t="s">
        <v>84</v>
      </c>
      <c r="D191" s="3219"/>
      <c r="E191" s="3220"/>
      <c r="F191" s="3221" t="s">
        <v>244</v>
      </c>
      <c r="G191" s="3223" t="s">
        <v>245</v>
      </c>
      <c r="H191" s="3183" t="s">
        <v>246</v>
      </c>
    </row>
    <row r="192" spans="1:74" ht="21" x14ac:dyDescent="0.25">
      <c r="A192" s="3182"/>
      <c r="B192" s="3184"/>
      <c r="C192" s="516" t="s">
        <v>247</v>
      </c>
      <c r="D192" s="523" t="s">
        <v>248</v>
      </c>
      <c r="E192" s="524" t="s">
        <v>249</v>
      </c>
      <c r="F192" s="3222"/>
      <c r="G192" s="3224"/>
      <c r="H192" s="3184"/>
    </row>
    <row r="193" spans="1:75" x14ac:dyDescent="0.25">
      <c r="A193" s="525" t="s">
        <v>250</v>
      </c>
      <c r="B193" s="526">
        <f>SUM(C193:E193)</f>
        <v>0</v>
      </c>
      <c r="C193" s="451"/>
      <c r="D193" s="527"/>
      <c r="E193" s="488"/>
      <c r="F193" s="453"/>
      <c r="G193" s="527"/>
      <c r="H193" s="452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216" t="s">
        <v>255</v>
      </c>
      <c r="B198" s="534">
        <f t="shared" si="91"/>
        <v>0</v>
      </c>
      <c r="C198" s="87"/>
      <c r="D198" s="535"/>
      <c r="E198" s="536"/>
      <c r="F198" s="537"/>
      <c r="G198" s="535"/>
      <c r="H198" s="538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x14ac:dyDescent="0.25">
      <c r="A199" s="513" t="s">
        <v>256</v>
      </c>
      <c r="B199" s="514"/>
      <c r="C199" s="514"/>
      <c r="D199" s="514"/>
      <c r="E199" s="514"/>
    </row>
    <row r="200" spans="1:75" x14ac:dyDescent="0.25">
      <c r="A200" s="3188" t="s">
        <v>236</v>
      </c>
      <c r="B200" s="3186" t="s">
        <v>32</v>
      </c>
      <c r="C200" s="3190" t="s">
        <v>84</v>
      </c>
      <c r="D200" s="3185"/>
      <c r="E200" s="3191"/>
    </row>
    <row r="201" spans="1:75" ht="21" x14ac:dyDescent="0.25">
      <c r="A201" s="3189"/>
      <c r="B201" s="3187"/>
      <c r="C201" s="516" t="s">
        <v>247</v>
      </c>
      <c r="D201" s="523" t="s">
        <v>248</v>
      </c>
      <c r="E201" s="539" t="s">
        <v>249</v>
      </c>
    </row>
    <row r="202" spans="1:75" x14ac:dyDescent="0.25">
      <c r="A202" s="540" t="s">
        <v>257</v>
      </c>
      <c r="B202" s="541">
        <f>SUM(C202:E202)</f>
        <v>0</v>
      </c>
      <c r="C202" s="451"/>
      <c r="D202" s="527"/>
      <c r="E202" s="486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1" x14ac:dyDescent="0.25">
      <c r="A206" s="79" t="s">
        <v>261</v>
      </c>
      <c r="B206" s="295">
        <f t="shared" si="97"/>
        <v>0</v>
      </c>
      <c r="C206" s="85"/>
      <c r="D206" s="469"/>
      <c r="E206" s="84"/>
    </row>
    <row r="207" spans="1:75" x14ac:dyDescent="0.25">
      <c r="A207" s="542" t="s">
        <v>262</v>
      </c>
    </row>
    <row r="208" spans="1:75" x14ac:dyDescent="0.25">
      <c r="A208" s="3192" t="s">
        <v>236</v>
      </c>
      <c r="B208" s="3181"/>
      <c r="C208" s="3183" t="s">
        <v>32</v>
      </c>
      <c r="D208" s="3190" t="s">
        <v>84</v>
      </c>
      <c r="E208" s="3185"/>
      <c r="F208" s="3191"/>
    </row>
    <row r="209" spans="1:6" ht="21" x14ac:dyDescent="0.25">
      <c r="A209" s="3193"/>
      <c r="B209" s="3182"/>
      <c r="C209" s="3184"/>
      <c r="D209" s="516" t="s">
        <v>247</v>
      </c>
      <c r="E209" s="523" t="s">
        <v>248</v>
      </c>
      <c r="F209" s="539" t="s">
        <v>249</v>
      </c>
    </row>
    <row r="210" spans="1:6" x14ac:dyDescent="0.25">
      <c r="A210" s="3181" t="s">
        <v>263</v>
      </c>
      <c r="B210" s="543" t="s">
        <v>264</v>
      </c>
      <c r="C210" s="544">
        <f>SUM(D210:F210)</f>
        <v>0</v>
      </c>
      <c r="D210" s="451"/>
      <c r="E210" s="527"/>
      <c r="F210" s="486"/>
    </row>
    <row r="211" spans="1:6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x14ac:dyDescent="0.25">
      <c r="A212" s="3181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3182"/>
      <c r="B213" s="545" t="s">
        <v>268</v>
      </c>
      <c r="C213" s="546">
        <f t="shared" si="98"/>
        <v>0</v>
      </c>
      <c r="D213" s="85"/>
      <c r="E213" s="469"/>
      <c r="F213" s="84"/>
    </row>
    <row r="214" spans="1:6" x14ac:dyDescent="0.25">
      <c r="A214" s="547" t="s">
        <v>269</v>
      </c>
      <c r="B214" s="548"/>
      <c r="C214" s="514"/>
      <c r="D214" s="514"/>
    </row>
    <row r="215" spans="1:6" x14ac:dyDescent="0.25">
      <c r="A215" s="3181" t="s">
        <v>236</v>
      </c>
      <c r="B215" s="3183" t="s">
        <v>32</v>
      </c>
      <c r="C215" s="3185" t="s">
        <v>270</v>
      </c>
      <c r="D215" s="3185"/>
      <c r="E215" s="3185"/>
      <c r="F215" s="549"/>
    </row>
    <row r="216" spans="1:6" ht="21" x14ac:dyDescent="0.25">
      <c r="A216" s="3182"/>
      <c r="B216" s="3184"/>
      <c r="C216" s="550" t="s">
        <v>271</v>
      </c>
      <c r="D216" s="523" t="s">
        <v>272</v>
      </c>
      <c r="E216" s="539" t="s">
        <v>273</v>
      </c>
    </row>
    <row r="217" spans="1:6" x14ac:dyDescent="0.25">
      <c r="A217" s="543" t="s">
        <v>274</v>
      </c>
      <c r="B217" s="551">
        <f>SUM(C217:E217)</f>
        <v>0</v>
      </c>
      <c r="C217" s="453"/>
      <c r="D217" s="527"/>
      <c r="E217" s="486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537"/>
      <c r="D219" s="535"/>
      <c r="E219" s="554"/>
    </row>
    <row r="220" spans="1:6" x14ac:dyDescent="0.25">
      <c r="A220" s="547" t="s">
        <v>277</v>
      </c>
      <c r="B220" s="548"/>
    </row>
    <row r="221" spans="1:6" x14ac:dyDescent="0.25">
      <c r="A221" s="3181" t="s">
        <v>236</v>
      </c>
      <c r="B221" s="3186" t="s">
        <v>278</v>
      </c>
    </row>
    <row r="222" spans="1:6" x14ac:dyDescent="0.25">
      <c r="A222" s="3182"/>
      <c r="B222" s="3187"/>
    </row>
    <row r="223" spans="1:6" x14ac:dyDescent="0.25">
      <c r="A223" s="543" t="s">
        <v>279</v>
      </c>
      <c r="B223" s="277"/>
    </row>
    <row r="224" spans="1:6" x14ac:dyDescent="0.25">
      <c r="A224" s="79" t="s">
        <v>280</v>
      </c>
      <c r="B224" s="186"/>
    </row>
    <row r="239" spans="1: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1199</v>
      </c>
    </row>
    <row r="240" spans="1: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K31:L48 D141:H143 I144 J141:K149 D145:H145 D146:I149 O176:T176 O178:T178 O180:T180 E34 E31 F31:F34 G34 G31 H31:H34 J31:J34 I31 N31:N34 M31 O31 P31:AB35 AC31:AS34 M36:AN48 E39:J48 E36:J36 K124 K122" xr:uid="{00000000-0002-0000-0000-000000000000}">
      <formula1>0</formula1>
    </dataValidation>
    <dataValidation type="whole" allowBlank="1" showInputMessage="1" showErrorMessage="1" sqref="C202:E206" xr:uid="{00000000-0002-0000-0000-000001000000}">
      <formula1>0</formula1>
      <formula2>9.99999999999999E+35</formula2>
    </dataValidation>
    <dataValidation type="whole" allowBlank="1" showInputMessage="1" showErrorMessage="1" sqref="B88:B92 C32:C33" xr:uid="{00000000-0002-0000-0000-000002000000}">
      <formula1>0</formula1>
      <formula2>9.99999999999999E+42</formula2>
    </dataValidation>
    <dataValidation type="whole" allowBlank="1" showInputMessage="1" showErrorMessage="1" sqref="X176:AE183" xr:uid="{00000000-0002-0000-0000-000003000000}">
      <formula1>0</formula1>
      <formula2>9.99999999999999E+36</formula2>
    </dataValidation>
    <dataValidation type="whole" allowBlank="1" showInputMessage="1" showErrorMessage="1" sqref="E135:AR137" xr:uid="{00000000-0002-0000-0000-000004000000}">
      <formula1>0</formula1>
      <formula2>9.99999999999999E+34</formula2>
    </dataValidation>
    <dataValidation type="whole" allowBlank="1" showInputMessage="1" showErrorMessage="1" sqref="B128:M130 F176:K183 C38" xr:uid="{00000000-0002-0000-0000-000005000000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00000000-0002-0000-0000-000006000000}">
      <formula1>0</formula1>
      <formula2>9.99999999999999E+40</formula2>
    </dataValidation>
    <dataValidation type="whole" allowBlank="1" showInputMessage="1" showErrorMessage="1" sqref="C60:X61 B67:B68 D94:D96 C193:H198 B94:B96 D88:D92" xr:uid="{00000000-0002-0000-0000-000007000000}">
      <formula1>0</formula1>
      <formula2>9.99999999999999E+38</formula2>
    </dataValidation>
    <dataValidation type="whole" allowBlank="1" showInputMessage="1" showErrorMessage="1" sqref="E53:L54 P53:AC54" xr:uid="{00000000-0002-0000-0000-000008000000}">
      <formula1>0</formula1>
      <formula2>9.99999999999999E+31</formula2>
    </dataValidation>
    <dataValidation type="whole" allowBlank="1" showInputMessage="1" showErrorMessage="1" sqref="C186:D189 AS26 C101:E105 E13:AR26 AS13:AS18 C107:E109 C122:D124 E123:M123 I122:J122 I124:J124 L122:M122 L124:M124 F154:AO167 C171:U171 F73:AM74" xr:uid="{00000000-0002-0000-0000-000009000000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00000000-0002-0000-0000-00000A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240"/>
  <sheetViews>
    <sheetView topLeftCell="A55" workbookViewId="0">
      <selection activeCell="A6" sqref="A6:W6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",[2]NOMBRE!B2, " (",[2]NOMBRE!C2,[2]NOMBRE!D2,[2]NOMBRE!E2,[2]NOMBRE!F2,[2]NOMBRE!G2,")")</f>
        <v>COMUNA: LINARES (07401)</v>
      </c>
    </row>
    <row r="3" spans="1:77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77" x14ac:dyDescent="0.25">
      <c r="A4" s="1" t="str">
        <f>CONCATENATE("MES: ",[2]NOMBRE!B6, " (",[2]NOMBRE!C6,[2]NOMBRE!D6,")")</f>
        <v>MES: ENERO (01)</v>
      </c>
    </row>
    <row r="5" spans="1:77" x14ac:dyDescent="0.25">
      <c r="A5" s="1" t="str">
        <f>CONCATENATE("AÑO: ",[2]NOMBRE!B7)</f>
        <v>AÑO: 2025</v>
      </c>
    </row>
    <row r="6" spans="1:77" s="3" customFormat="1" ht="15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ht="15" customHeight="1" x14ac:dyDescent="0.25">
      <c r="A9" s="3431" t="s">
        <v>3</v>
      </c>
      <c r="B9" s="3446" t="s">
        <v>4</v>
      </c>
      <c r="C9" s="3525"/>
      <c r="D9" s="3414"/>
      <c r="E9" s="3510" t="s">
        <v>5</v>
      </c>
      <c r="F9" s="3511"/>
      <c r="G9" s="3511"/>
      <c r="H9" s="3511"/>
      <c r="I9" s="3511"/>
      <c r="J9" s="3511"/>
      <c r="K9" s="3511"/>
      <c r="L9" s="3511"/>
      <c r="M9" s="3511"/>
      <c r="N9" s="3511"/>
      <c r="O9" s="3511"/>
      <c r="P9" s="3511"/>
      <c r="Q9" s="3511"/>
      <c r="R9" s="3511"/>
      <c r="S9" s="3511"/>
      <c r="T9" s="3511"/>
      <c r="U9" s="3511"/>
      <c r="V9" s="3511"/>
      <c r="W9" s="3511"/>
      <c r="X9" s="3511"/>
      <c r="Y9" s="3511"/>
      <c r="Z9" s="3511"/>
      <c r="AA9" s="3511"/>
      <c r="AB9" s="3511"/>
      <c r="AC9" s="3511"/>
      <c r="AD9" s="3511"/>
      <c r="AE9" s="3511"/>
      <c r="AF9" s="3511"/>
      <c r="AG9" s="3511"/>
      <c r="AH9" s="3511"/>
      <c r="AI9" s="3511"/>
      <c r="AJ9" s="3511"/>
      <c r="AK9" s="3511"/>
      <c r="AL9" s="3511"/>
      <c r="AM9" s="3511"/>
      <c r="AN9" s="3512"/>
      <c r="AO9" s="3513" t="s">
        <v>6</v>
      </c>
      <c r="AP9" s="3521" t="s">
        <v>7</v>
      </c>
      <c r="AQ9" s="3521" t="s">
        <v>8</v>
      </c>
      <c r="AR9" s="3521" t="s">
        <v>9</v>
      </c>
      <c r="AS9" s="3414" t="s">
        <v>10</v>
      </c>
    </row>
    <row r="10" spans="1:77" x14ac:dyDescent="0.25">
      <c r="A10" s="3259"/>
      <c r="B10" s="3262"/>
      <c r="C10" s="3526"/>
      <c r="D10" s="3487"/>
      <c r="E10" s="3522" t="s">
        <v>11</v>
      </c>
      <c r="F10" s="3523"/>
      <c r="G10" s="3522" t="s">
        <v>12</v>
      </c>
      <c r="H10" s="3488"/>
      <c r="I10" s="3522" t="s">
        <v>13</v>
      </c>
      <c r="J10" s="3488"/>
      <c r="K10" s="3522" t="s">
        <v>14</v>
      </c>
      <c r="L10" s="3488"/>
      <c r="M10" s="3522" t="s">
        <v>15</v>
      </c>
      <c r="N10" s="3488"/>
      <c r="O10" s="3522" t="s">
        <v>16</v>
      </c>
      <c r="P10" s="3488"/>
      <c r="Q10" s="3522" t="s">
        <v>17</v>
      </c>
      <c r="R10" s="3488"/>
      <c r="S10" s="3522" t="s">
        <v>18</v>
      </c>
      <c r="T10" s="3488"/>
      <c r="U10" s="3522" t="s">
        <v>19</v>
      </c>
      <c r="V10" s="3488"/>
      <c r="W10" s="3522" t="s">
        <v>20</v>
      </c>
      <c r="X10" s="3488"/>
      <c r="Y10" s="3522" t="s">
        <v>21</v>
      </c>
      <c r="Z10" s="3488"/>
      <c r="AA10" s="3522" t="s">
        <v>22</v>
      </c>
      <c r="AB10" s="3488"/>
      <c r="AC10" s="3522" t="s">
        <v>23</v>
      </c>
      <c r="AD10" s="3488"/>
      <c r="AE10" s="3522" t="s">
        <v>24</v>
      </c>
      <c r="AF10" s="3488"/>
      <c r="AG10" s="3522" t="s">
        <v>25</v>
      </c>
      <c r="AH10" s="3488"/>
      <c r="AI10" s="3522" t="s">
        <v>26</v>
      </c>
      <c r="AJ10" s="3488"/>
      <c r="AK10" s="3522" t="s">
        <v>27</v>
      </c>
      <c r="AL10" s="3488"/>
      <c r="AM10" s="3510" t="s">
        <v>28</v>
      </c>
      <c r="AN10" s="3512"/>
      <c r="AO10" s="3246"/>
      <c r="AP10" s="3247"/>
      <c r="AQ10" s="3247"/>
      <c r="AR10" s="3247"/>
      <c r="AS10" s="3249"/>
    </row>
    <row r="11" spans="1:77" x14ac:dyDescent="0.25">
      <c r="A11" s="3189"/>
      <c r="B11" s="645" t="s">
        <v>29</v>
      </c>
      <c r="C11" s="646" t="s">
        <v>30</v>
      </c>
      <c r="D11" s="647" t="s">
        <v>31</v>
      </c>
      <c r="E11" s="648" t="s">
        <v>30</v>
      </c>
      <c r="F11" s="649" t="s">
        <v>31</v>
      </c>
      <c r="G11" s="648" t="s">
        <v>30</v>
      </c>
      <c r="H11" s="649" t="s">
        <v>31</v>
      </c>
      <c r="I11" s="648" t="s">
        <v>30</v>
      </c>
      <c r="J11" s="649" t="s">
        <v>31</v>
      </c>
      <c r="K11" s="648" t="s">
        <v>30</v>
      </c>
      <c r="L11" s="649" t="s">
        <v>31</v>
      </c>
      <c r="M11" s="648" t="s">
        <v>30</v>
      </c>
      <c r="N11" s="649" t="s">
        <v>31</v>
      </c>
      <c r="O11" s="648" t="s">
        <v>30</v>
      </c>
      <c r="P11" s="649" t="s">
        <v>31</v>
      </c>
      <c r="Q11" s="648" t="s">
        <v>30</v>
      </c>
      <c r="R11" s="649" t="s">
        <v>31</v>
      </c>
      <c r="S11" s="648" t="s">
        <v>30</v>
      </c>
      <c r="T11" s="649" t="s">
        <v>31</v>
      </c>
      <c r="U11" s="648" t="s">
        <v>30</v>
      </c>
      <c r="V11" s="649" t="s">
        <v>31</v>
      </c>
      <c r="W11" s="648" t="s">
        <v>30</v>
      </c>
      <c r="X11" s="649" t="s">
        <v>31</v>
      </c>
      <c r="Y11" s="648" t="s">
        <v>30</v>
      </c>
      <c r="Z11" s="649" t="s">
        <v>31</v>
      </c>
      <c r="AA11" s="648" t="s">
        <v>30</v>
      </c>
      <c r="AB11" s="649" t="s">
        <v>31</v>
      </c>
      <c r="AC11" s="648" t="s">
        <v>30</v>
      </c>
      <c r="AD11" s="649" t="s">
        <v>31</v>
      </c>
      <c r="AE11" s="648" t="s">
        <v>30</v>
      </c>
      <c r="AF11" s="649" t="s">
        <v>31</v>
      </c>
      <c r="AG11" s="648" t="s">
        <v>30</v>
      </c>
      <c r="AH11" s="649" t="s">
        <v>31</v>
      </c>
      <c r="AI11" s="648" t="s">
        <v>30</v>
      </c>
      <c r="AJ11" s="649" t="s">
        <v>31</v>
      </c>
      <c r="AK11" s="648" t="s">
        <v>30</v>
      </c>
      <c r="AL11" s="649" t="s">
        <v>31</v>
      </c>
      <c r="AM11" s="648" t="s">
        <v>30</v>
      </c>
      <c r="AN11" s="650" t="s">
        <v>31</v>
      </c>
      <c r="AO11" s="3245"/>
      <c r="AP11" s="3224"/>
      <c r="AQ11" s="3224"/>
      <c r="AR11" s="3224"/>
      <c r="AS11" s="3524"/>
    </row>
    <row r="12" spans="1:77" x14ac:dyDescent="0.25">
      <c r="A12" s="651" t="s">
        <v>32</v>
      </c>
      <c r="B12" s="652">
        <f>SUM(B13:B26)</f>
        <v>0</v>
      </c>
      <c r="C12" s="653">
        <f>SUM(C13:C26)</f>
        <v>0</v>
      </c>
      <c r="D12" s="16">
        <f>SUM(D13:D26)</f>
        <v>0</v>
      </c>
      <c r="E12" s="654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654">
        <f t="shared" si="0"/>
        <v>0</v>
      </c>
      <c r="J12" s="18">
        <f t="shared" si="0"/>
        <v>0</v>
      </c>
      <c r="K12" s="654">
        <f t="shared" si="0"/>
        <v>0</v>
      </c>
      <c r="L12" s="18">
        <f t="shared" si="0"/>
        <v>0</v>
      </c>
      <c r="M12" s="654">
        <f t="shared" si="0"/>
        <v>0</v>
      </c>
      <c r="N12" s="18">
        <f t="shared" si="0"/>
        <v>0</v>
      </c>
      <c r="O12" s="654">
        <f t="shared" si="0"/>
        <v>0</v>
      </c>
      <c r="P12" s="18">
        <f t="shared" si="0"/>
        <v>0</v>
      </c>
      <c r="Q12" s="654">
        <f t="shared" si="0"/>
        <v>0</v>
      </c>
      <c r="R12" s="18">
        <f t="shared" si="0"/>
        <v>0</v>
      </c>
      <c r="S12" s="654">
        <f t="shared" si="0"/>
        <v>0</v>
      </c>
      <c r="T12" s="18">
        <f t="shared" si="0"/>
        <v>0</v>
      </c>
      <c r="U12" s="654">
        <f>SUM(U13:U26)</f>
        <v>0</v>
      </c>
      <c r="V12" s="18">
        <f>SUM(V13:V26)</f>
        <v>0</v>
      </c>
      <c r="W12" s="654">
        <f t="shared" si="0"/>
        <v>0</v>
      </c>
      <c r="X12" s="18">
        <f t="shared" si="0"/>
        <v>0</v>
      </c>
      <c r="Y12" s="654">
        <f t="shared" si="0"/>
        <v>0</v>
      </c>
      <c r="Z12" s="18">
        <f t="shared" si="0"/>
        <v>0</v>
      </c>
      <c r="AA12" s="654">
        <f t="shared" si="0"/>
        <v>0</v>
      </c>
      <c r="AB12" s="18">
        <f t="shared" si="0"/>
        <v>0</v>
      </c>
      <c r="AC12" s="654">
        <f t="shared" si="0"/>
        <v>0</v>
      </c>
      <c r="AD12" s="18">
        <f t="shared" si="0"/>
        <v>0</v>
      </c>
      <c r="AE12" s="654">
        <f t="shared" si="0"/>
        <v>0</v>
      </c>
      <c r="AF12" s="18">
        <f t="shared" si="0"/>
        <v>0</v>
      </c>
      <c r="AG12" s="654">
        <f t="shared" si="0"/>
        <v>0</v>
      </c>
      <c r="AH12" s="18">
        <f t="shared" si="0"/>
        <v>0</v>
      </c>
      <c r="AI12" s="654">
        <f t="shared" si="0"/>
        <v>0</v>
      </c>
      <c r="AJ12" s="18">
        <f t="shared" si="0"/>
        <v>0</v>
      </c>
      <c r="AK12" s="654">
        <f t="shared" si="0"/>
        <v>0</v>
      </c>
      <c r="AL12" s="18">
        <f t="shared" si="0"/>
        <v>0</v>
      </c>
      <c r="AM12" s="654">
        <f t="shared" si="0"/>
        <v>0</v>
      </c>
      <c r="AN12" s="20">
        <f t="shared" si="0"/>
        <v>0</v>
      </c>
      <c r="AO12" s="21">
        <f>SUM(AO13:AO26)</f>
        <v>0</v>
      </c>
      <c r="AP12" s="655">
        <f>SUM(AP13:AP26)</f>
        <v>0</v>
      </c>
      <c r="AQ12" s="655">
        <f>SUM(AQ13:AQ26)</f>
        <v>0</v>
      </c>
      <c r="AR12" s="655">
        <f>SUM(AR13:AR26)</f>
        <v>0</v>
      </c>
      <c r="AS12" s="656">
        <f>SUM(AS13:AS26)</f>
        <v>0</v>
      </c>
    </row>
    <row r="13" spans="1:77" x14ac:dyDescent="0.25">
      <c r="A13" s="24" t="s">
        <v>33</v>
      </c>
      <c r="B13" s="25">
        <f>SUM(C13:D13)</f>
        <v>0</v>
      </c>
      <c r="C13" s="601">
        <f>SUM(E13+G13+I13+K13+M13+O13+Q13+S13+U13+W13+Y13+AA13+AC13+AE13+AG13+AI13+AK13+AM13)</f>
        <v>0</v>
      </c>
      <c r="D13" s="657">
        <f>SUM(F13+H13+J13+L13+N13+P13+R13+T13+V13+X13+Z13+AB13+AD13+AF13+AH13+AJ13+AL13+AN13)</f>
        <v>0</v>
      </c>
      <c r="E13" s="581"/>
      <c r="F13" s="658"/>
      <c r="G13" s="581"/>
      <c r="H13" s="658"/>
      <c r="I13" s="581"/>
      <c r="J13" s="590"/>
      <c r="K13" s="581"/>
      <c r="L13" s="658"/>
      <c r="M13" s="581"/>
      <c r="N13" s="658"/>
      <c r="O13" s="581"/>
      <c r="P13" s="658"/>
      <c r="Q13" s="581"/>
      <c r="R13" s="658"/>
      <c r="S13" s="581"/>
      <c r="T13" s="658"/>
      <c r="U13" s="581"/>
      <c r="V13" s="658"/>
      <c r="W13" s="581"/>
      <c r="X13" s="658"/>
      <c r="Y13" s="581"/>
      <c r="Z13" s="658"/>
      <c r="AA13" s="581"/>
      <c r="AB13" s="658"/>
      <c r="AC13" s="581"/>
      <c r="AD13" s="658"/>
      <c r="AE13" s="581"/>
      <c r="AF13" s="658"/>
      <c r="AG13" s="581"/>
      <c r="AH13" s="658"/>
      <c r="AI13" s="581"/>
      <c r="AJ13" s="658"/>
      <c r="AK13" s="581"/>
      <c r="AL13" s="658"/>
      <c r="AM13" s="581"/>
      <c r="AN13" s="658"/>
      <c r="AO13" s="602"/>
      <c r="AP13" s="634"/>
      <c r="AQ13" s="634"/>
      <c r="AR13" s="634"/>
      <c r="AS13" s="635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x14ac:dyDescent="0.25">
      <c r="A26" s="79" t="s">
        <v>46</v>
      </c>
      <c r="B26" s="80">
        <f t="shared" si="1"/>
        <v>0</v>
      </c>
      <c r="C26" s="659">
        <f>SUM(E26+G26+I26+K26+M26+O26+Q26+S26+U26+W26+Y26+AA26+AC26+AE26+AG26+AI26+AK26+AM26)</f>
        <v>0</v>
      </c>
      <c r="D26" s="660">
        <f>SUM(F26+H26+J26+L26+N26+P26+R26+T26+V26+X26+Z26+AB26+AD26+AF26+AH26+AJ26+AL26+AN26)</f>
        <v>0</v>
      </c>
      <c r="E26" s="83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x14ac:dyDescent="0.25">
      <c r="A27" s="4" t="s">
        <v>47</v>
      </c>
      <c r="B27" s="5"/>
      <c r="C27" s="5"/>
      <c r="D27" s="5"/>
      <c r="E27" s="5"/>
      <c r="F27" s="661"/>
      <c r="G27" s="661" t="s">
        <v>48</v>
      </c>
      <c r="H27" s="662"/>
      <c r="I27" s="662"/>
      <c r="J27" s="661"/>
      <c r="K27" s="661"/>
      <c r="L27" s="661"/>
      <c r="M27" s="661"/>
      <c r="N27" s="661"/>
      <c r="O27" s="661"/>
      <c r="P27" s="661"/>
      <c r="Q27" s="661"/>
      <c r="R27" s="661"/>
      <c r="S27" s="661"/>
      <c r="T27" s="661"/>
      <c r="U27" s="661"/>
      <c r="V27" s="661"/>
      <c r="W27" s="661"/>
      <c r="X27" s="661"/>
      <c r="Y27" s="663"/>
      <c r="Z27" s="663"/>
      <c r="AA27" s="663"/>
      <c r="AB27" s="663"/>
      <c r="AC27" s="663"/>
      <c r="AD27" s="663"/>
      <c r="AE27" s="663"/>
      <c r="AF27" s="663"/>
      <c r="AG27" s="663"/>
      <c r="AH27" s="663"/>
      <c r="AI27" s="663"/>
      <c r="AJ27" s="663"/>
      <c r="AK27" s="663"/>
      <c r="AL27" s="663"/>
      <c r="AM27" s="663"/>
      <c r="AN27" s="663"/>
      <c r="AO27" s="663"/>
      <c r="AP27" s="96"/>
      <c r="AQ27" s="96"/>
      <c r="AR27" s="2"/>
      <c r="AS27" s="3"/>
    </row>
    <row r="28" spans="1:77" ht="15" customHeight="1" x14ac:dyDescent="0.25">
      <c r="A28" s="3431" t="s">
        <v>49</v>
      </c>
      <c r="B28" s="3446" t="s">
        <v>4</v>
      </c>
      <c r="C28" s="3378"/>
      <c r="D28" s="3414"/>
      <c r="E28" s="3510" t="s">
        <v>5</v>
      </c>
      <c r="F28" s="3511"/>
      <c r="G28" s="3511"/>
      <c r="H28" s="3511"/>
      <c r="I28" s="3511"/>
      <c r="J28" s="3511"/>
      <c r="K28" s="3511"/>
      <c r="L28" s="3511"/>
      <c r="M28" s="3511"/>
      <c r="N28" s="3511"/>
      <c r="O28" s="3511"/>
      <c r="P28" s="3511"/>
      <c r="Q28" s="3511"/>
      <c r="R28" s="3511"/>
      <c r="S28" s="3511"/>
      <c r="T28" s="3511"/>
      <c r="U28" s="3511"/>
      <c r="V28" s="3511"/>
      <c r="W28" s="3511"/>
      <c r="X28" s="3511"/>
      <c r="Y28" s="3511"/>
      <c r="Z28" s="3511"/>
      <c r="AA28" s="3511"/>
      <c r="AB28" s="3511"/>
      <c r="AC28" s="3511"/>
      <c r="AD28" s="3511"/>
      <c r="AE28" s="3511"/>
      <c r="AF28" s="3511"/>
      <c r="AG28" s="3511"/>
      <c r="AH28" s="3511"/>
      <c r="AI28" s="3511"/>
      <c r="AJ28" s="3511"/>
      <c r="AK28" s="3511"/>
      <c r="AL28" s="3511"/>
      <c r="AM28" s="3511"/>
      <c r="AN28" s="3512"/>
      <c r="AO28" s="3513" t="s">
        <v>6</v>
      </c>
      <c r="AP28" s="3521" t="s">
        <v>7</v>
      </c>
      <c r="AQ28" s="3521" t="s">
        <v>50</v>
      </c>
      <c r="AR28" s="3521" t="s">
        <v>8</v>
      </c>
      <c r="AS28" s="3414" t="s">
        <v>9</v>
      </c>
    </row>
    <row r="29" spans="1:77" x14ac:dyDescent="0.25">
      <c r="A29" s="3259"/>
      <c r="B29" s="3262"/>
      <c r="C29" s="3447"/>
      <c r="D29" s="3487"/>
      <c r="E29" s="3522" t="s">
        <v>11</v>
      </c>
      <c r="F29" s="3523"/>
      <c r="G29" s="3522" t="s">
        <v>12</v>
      </c>
      <c r="H29" s="3488"/>
      <c r="I29" s="3522" t="s">
        <v>13</v>
      </c>
      <c r="J29" s="3488"/>
      <c r="K29" s="3522" t="s">
        <v>14</v>
      </c>
      <c r="L29" s="3488"/>
      <c r="M29" s="3522" t="s">
        <v>15</v>
      </c>
      <c r="N29" s="3488"/>
      <c r="O29" s="3522" t="s">
        <v>16</v>
      </c>
      <c r="P29" s="3488"/>
      <c r="Q29" s="3522" t="s">
        <v>17</v>
      </c>
      <c r="R29" s="3488"/>
      <c r="S29" s="3522" t="s">
        <v>18</v>
      </c>
      <c r="T29" s="3488"/>
      <c r="U29" s="3522" t="s">
        <v>19</v>
      </c>
      <c r="V29" s="3488"/>
      <c r="W29" s="3522" t="s">
        <v>20</v>
      </c>
      <c r="X29" s="3488"/>
      <c r="Y29" s="3522" t="s">
        <v>21</v>
      </c>
      <c r="Z29" s="3488"/>
      <c r="AA29" s="3522" t="s">
        <v>22</v>
      </c>
      <c r="AB29" s="3488"/>
      <c r="AC29" s="3522" t="s">
        <v>23</v>
      </c>
      <c r="AD29" s="3488"/>
      <c r="AE29" s="3522" t="s">
        <v>24</v>
      </c>
      <c r="AF29" s="3488"/>
      <c r="AG29" s="3522" t="s">
        <v>25</v>
      </c>
      <c r="AH29" s="3488"/>
      <c r="AI29" s="3522" t="s">
        <v>26</v>
      </c>
      <c r="AJ29" s="3488"/>
      <c r="AK29" s="3522" t="s">
        <v>27</v>
      </c>
      <c r="AL29" s="3488"/>
      <c r="AM29" s="3510" t="s">
        <v>28</v>
      </c>
      <c r="AN29" s="3512"/>
      <c r="AO29" s="3246"/>
      <c r="AP29" s="3247"/>
      <c r="AQ29" s="3247"/>
      <c r="AR29" s="3247"/>
      <c r="AS29" s="3249"/>
    </row>
    <row r="30" spans="1:77" x14ac:dyDescent="0.25">
      <c r="A30" s="3189"/>
      <c r="B30" s="645" t="s">
        <v>29</v>
      </c>
      <c r="C30" s="646" t="s">
        <v>30</v>
      </c>
      <c r="D30" s="664" t="s">
        <v>31</v>
      </c>
      <c r="E30" s="645" t="s">
        <v>30</v>
      </c>
      <c r="F30" s="665" t="s">
        <v>31</v>
      </c>
      <c r="G30" s="645" t="s">
        <v>30</v>
      </c>
      <c r="H30" s="665" t="s">
        <v>31</v>
      </c>
      <c r="I30" s="645" t="s">
        <v>30</v>
      </c>
      <c r="J30" s="665" t="s">
        <v>31</v>
      </c>
      <c r="K30" s="645" t="s">
        <v>30</v>
      </c>
      <c r="L30" s="665" t="s">
        <v>31</v>
      </c>
      <c r="M30" s="645" t="s">
        <v>30</v>
      </c>
      <c r="N30" s="665" t="s">
        <v>31</v>
      </c>
      <c r="O30" s="645" t="s">
        <v>30</v>
      </c>
      <c r="P30" s="665" t="s">
        <v>31</v>
      </c>
      <c r="Q30" s="645" t="s">
        <v>30</v>
      </c>
      <c r="R30" s="665" t="s">
        <v>31</v>
      </c>
      <c r="S30" s="645" t="s">
        <v>30</v>
      </c>
      <c r="T30" s="665" t="s">
        <v>31</v>
      </c>
      <c r="U30" s="645" t="s">
        <v>30</v>
      </c>
      <c r="V30" s="665" t="s">
        <v>31</v>
      </c>
      <c r="W30" s="645" t="s">
        <v>30</v>
      </c>
      <c r="X30" s="665" t="s">
        <v>31</v>
      </c>
      <c r="Y30" s="645" t="s">
        <v>30</v>
      </c>
      <c r="Z30" s="665" t="s">
        <v>31</v>
      </c>
      <c r="AA30" s="645" t="s">
        <v>30</v>
      </c>
      <c r="AB30" s="665" t="s">
        <v>31</v>
      </c>
      <c r="AC30" s="645" t="s">
        <v>30</v>
      </c>
      <c r="AD30" s="665" t="s">
        <v>31</v>
      </c>
      <c r="AE30" s="645" t="s">
        <v>30</v>
      </c>
      <c r="AF30" s="665" t="s">
        <v>31</v>
      </c>
      <c r="AG30" s="645" t="s">
        <v>30</v>
      </c>
      <c r="AH30" s="665" t="s">
        <v>31</v>
      </c>
      <c r="AI30" s="645" t="s">
        <v>30</v>
      </c>
      <c r="AJ30" s="665" t="s">
        <v>31</v>
      </c>
      <c r="AK30" s="646" t="s">
        <v>30</v>
      </c>
      <c r="AL30" s="665" t="s">
        <v>31</v>
      </c>
      <c r="AM30" s="645" t="s">
        <v>30</v>
      </c>
      <c r="AN30" s="666" t="s">
        <v>31</v>
      </c>
      <c r="AO30" s="3245"/>
      <c r="AP30" s="3224"/>
      <c r="AQ30" s="3224"/>
      <c r="AR30" s="3224"/>
      <c r="AS30" s="3487"/>
    </row>
    <row r="31" spans="1:77" x14ac:dyDescent="0.25">
      <c r="A31" s="579" t="s">
        <v>51</v>
      </c>
      <c r="B31" s="604">
        <f t="shared" ref="B31:B46" si="14">SUM(C31:D31)</f>
        <v>0</v>
      </c>
      <c r="C31" s="601">
        <f t="shared" ref="C31:D34" si="15">SUM(E31+G31+I31+K31+M31+O31+Q31+S31+U31+W31+Y31+AA31+AC31+AE31+AG31+AI31+AK31+AM31)</f>
        <v>0</v>
      </c>
      <c r="D31" s="657">
        <f t="shared" si="15"/>
        <v>0</v>
      </c>
      <c r="E31" s="581"/>
      <c r="F31" s="658"/>
      <c r="G31" s="581"/>
      <c r="H31" s="590"/>
      <c r="I31" s="581"/>
      <c r="J31" s="590"/>
      <c r="K31" s="581"/>
      <c r="L31" s="590"/>
      <c r="M31" s="581"/>
      <c r="N31" s="590"/>
      <c r="O31" s="581"/>
      <c r="P31" s="590"/>
      <c r="Q31" s="583"/>
      <c r="R31" s="590"/>
      <c r="S31" s="581"/>
      <c r="T31" s="590"/>
      <c r="U31" s="581"/>
      <c r="V31" s="590"/>
      <c r="W31" s="581"/>
      <c r="X31" s="590"/>
      <c r="Y31" s="581"/>
      <c r="Z31" s="590"/>
      <c r="AA31" s="581"/>
      <c r="AB31" s="590"/>
      <c r="AC31" s="583"/>
      <c r="AD31" s="590"/>
      <c r="AE31" s="581"/>
      <c r="AF31" s="590"/>
      <c r="AG31" s="583"/>
      <c r="AH31" s="590"/>
      <c r="AI31" s="581"/>
      <c r="AJ31" s="590"/>
      <c r="AK31" s="583"/>
      <c r="AL31" s="590"/>
      <c r="AM31" s="641"/>
      <c r="AN31" s="592"/>
      <c r="AO31" s="602"/>
      <c r="AP31" s="634"/>
      <c r="AQ31" s="634"/>
      <c r="AR31" s="634"/>
      <c r="AS31" s="635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x14ac:dyDescent="0.25">
      <c r="A48" s="667" t="s">
        <v>68</v>
      </c>
      <c r="B48" s="127">
        <f>SUM(C48:D48)</f>
        <v>0</v>
      </c>
      <c r="C48" s="668">
        <f>SUM(E48+G48+I48+K48+M48+O48+Q48+S48+U48+W48+Y48+AA48+AC48+AE48+AG48+AI48+AK48+AM48)</f>
        <v>0</v>
      </c>
      <c r="D48" s="660">
        <f>SUM(F48+H48+J48+L48+N48+P48+R48+T48+V48+X48+Z48+AB48+AD48+AF48+AH48+AJ48+AL48+AN48)</f>
        <v>0</v>
      </c>
      <c r="E48" s="87"/>
      <c r="F48" s="669"/>
      <c r="G48" s="87"/>
      <c r="H48" s="669"/>
      <c r="I48" s="87"/>
      <c r="J48" s="669"/>
      <c r="K48" s="87"/>
      <c r="L48" s="669"/>
      <c r="M48" s="87"/>
      <c r="N48" s="669"/>
      <c r="O48" s="87"/>
      <c r="P48" s="669"/>
      <c r="Q48" s="87"/>
      <c r="R48" s="669"/>
      <c r="S48" s="87"/>
      <c r="T48" s="669"/>
      <c r="U48" s="87"/>
      <c r="V48" s="669"/>
      <c r="W48" s="87"/>
      <c r="X48" s="669"/>
      <c r="Y48" s="87"/>
      <c r="Z48" s="669"/>
      <c r="AA48" s="87"/>
      <c r="AB48" s="669"/>
      <c r="AC48" s="87"/>
      <c r="AD48" s="669"/>
      <c r="AE48" s="87"/>
      <c r="AF48" s="669"/>
      <c r="AG48" s="87"/>
      <c r="AH48" s="669"/>
      <c r="AI48" s="87"/>
      <c r="AJ48" s="669"/>
      <c r="AK48" s="87"/>
      <c r="AL48" s="669"/>
      <c r="AM48" s="87"/>
      <c r="AN48" s="670"/>
      <c r="AO48" s="131"/>
      <c r="AP48" s="132"/>
      <c r="AQ48" s="132"/>
      <c r="AR48" s="132"/>
      <c r="AS48" s="671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5" customHeight="1" x14ac:dyDescent="0.25">
      <c r="A50" s="3514" t="s">
        <v>49</v>
      </c>
      <c r="B50" s="3508" t="s">
        <v>70</v>
      </c>
      <c r="C50" s="3515" t="s">
        <v>71</v>
      </c>
      <c r="D50" s="3517" t="s">
        <v>31</v>
      </c>
      <c r="E50" s="3505" t="s">
        <v>72</v>
      </c>
      <c r="F50" s="3519"/>
      <c r="G50" s="3519"/>
      <c r="H50" s="3519"/>
      <c r="I50" s="3519"/>
      <c r="J50" s="3519"/>
      <c r="K50" s="3519"/>
      <c r="L50" s="3506"/>
      <c r="M50" s="3366" t="s">
        <v>70</v>
      </c>
      <c r="N50" s="3508" t="s">
        <v>71</v>
      </c>
      <c r="O50" s="3517" t="s">
        <v>31</v>
      </c>
      <c r="P50" s="3505" t="s">
        <v>73</v>
      </c>
      <c r="Q50" s="3519"/>
      <c r="R50" s="3519"/>
      <c r="S50" s="3519"/>
      <c r="T50" s="3519"/>
      <c r="U50" s="3519"/>
      <c r="V50" s="3519"/>
      <c r="W50" s="3507"/>
      <c r="X50" s="3503" t="s">
        <v>74</v>
      </c>
      <c r="Y50" s="3504"/>
      <c r="Z50" s="3508" t="s">
        <v>75</v>
      </c>
      <c r="AA50" s="3517" t="s">
        <v>76</v>
      </c>
      <c r="AB50" s="3515" t="s">
        <v>6</v>
      </c>
      <c r="AC50" s="3509" t="s">
        <v>7</v>
      </c>
    </row>
    <row r="51" spans="1:75" ht="15" customHeight="1" x14ac:dyDescent="0.25">
      <c r="A51" s="3355"/>
      <c r="B51" s="3357"/>
      <c r="C51" s="3359"/>
      <c r="D51" s="3362"/>
      <c r="E51" s="3503" t="s">
        <v>14</v>
      </c>
      <c r="F51" s="3504"/>
      <c r="G51" s="3503" t="s">
        <v>15</v>
      </c>
      <c r="H51" s="3504"/>
      <c r="I51" s="3505" t="s">
        <v>16</v>
      </c>
      <c r="J51" s="3506"/>
      <c r="K51" s="3505" t="s">
        <v>77</v>
      </c>
      <c r="L51" s="3506"/>
      <c r="M51" s="3367"/>
      <c r="N51" s="3357"/>
      <c r="O51" s="3362"/>
      <c r="P51" s="3503" t="s">
        <v>14</v>
      </c>
      <c r="Q51" s="3504"/>
      <c r="R51" s="3503" t="s">
        <v>15</v>
      </c>
      <c r="S51" s="3504"/>
      <c r="T51" s="3505" t="s">
        <v>16</v>
      </c>
      <c r="U51" s="3506"/>
      <c r="V51" s="3505" t="s">
        <v>77</v>
      </c>
      <c r="W51" s="3507"/>
      <c r="X51" s="3508" t="s">
        <v>78</v>
      </c>
      <c r="Y51" s="3509" t="s">
        <v>79</v>
      </c>
      <c r="Z51" s="3357"/>
      <c r="AA51" s="3362"/>
      <c r="AB51" s="3359"/>
      <c r="AC51" s="3364"/>
    </row>
    <row r="52" spans="1:75" x14ac:dyDescent="0.25">
      <c r="A52" s="3356"/>
      <c r="B52" s="3344"/>
      <c r="C52" s="3516"/>
      <c r="D52" s="3518"/>
      <c r="E52" s="672" t="s">
        <v>30</v>
      </c>
      <c r="F52" s="673" t="s">
        <v>31</v>
      </c>
      <c r="G52" s="672" t="s">
        <v>30</v>
      </c>
      <c r="H52" s="673" t="s">
        <v>31</v>
      </c>
      <c r="I52" s="672" t="s">
        <v>30</v>
      </c>
      <c r="J52" s="673" t="s">
        <v>31</v>
      </c>
      <c r="K52" s="672" t="s">
        <v>30</v>
      </c>
      <c r="L52" s="673" t="s">
        <v>31</v>
      </c>
      <c r="M52" s="3520"/>
      <c r="N52" s="3344"/>
      <c r="O52" s="3518"/>
      <c r="P52" s="672" t="s">
        <v>30</v>
      </c>
      <c r="Q52" s="673" t="s">
        <v>31</v>
      </c>
      <c r="R52" s="672" t="s">
        <v>30</v>
      </c>
      <c r="S52" s="673" t="s">
        <v>31</v>
      </c>
      <c r="T52" s="672" t="s">
        <v>30</v>
      </c>
      <c r="U52" s="673" t="s">
        <v>31</v>
      </c>
      <c r="V52" s="672" t="s">
        <v>30</v>
      </c>
      <c r="W52" s="674" t="s">
        <v>31</v>
      </c>
      <c r="X52" s="3344"/>
      <c r="Y52" s="3346"/>
      <c r="Z52" s="3344"/>
      <c r="AA52" s="3518"/>
      <c r="AB52" s="3516"/>
      <c r="AC52" s="3346"/>
    </row>
    <row r="53" spans="1:75" x14ac:dyDescent="0.25">
      <c r="A53" s="137" t="s">
        <v>80</v>
      </c>
      <c r="B53" s="591">
        <f>SUM(C53:D53)</f>
        <v>0</v>
      </c>
      <c r="C53" s="606">
        <f>+E53+G53+I53+K53</f>
        <v>0</v>
      </c>
      <c r="D53" s="675">
        <f>+F53+H53+J53+L53</f>
        <v>0</v>
      </c>
      <c r="E53" s="607"/>
      <c r="F53" s="142"/>
      <c r="G53" s="607"/>
      <c r="H53" s="142"/>
      <c r="I53" s="607"/>
      <c r="J53" s="142"/>
      <c r="K53" s="607"/>
      <c r="L53" s="142"/>
      <c r="M53" s="675">
        <f>SUM(N53:O53)</f>
        <v>0</v>
      </c>
      <c r="N53" s="591">
        <f>+P53+R53+T53+V53</f>
        <v>0</v>
      </c>
      <c r="O53" s="675">
        <f>+Q53+S53+U53+W53</f>
        <v>0</v>
      </c>
      <c r="P53" s="607"/>
      <c r="Q53" s="142"/>
      <c r="R53" s="607"/>
      <c r="S53" s="142"/>
      <c r="T53" s="607"/>
      <c r="U53" s="142"/>
      <c r="V53" s="607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x14ac:dyDescent="0.25">
      <c r="A54" s="148" t="s">
        <v>81</v>
      </c>
      <c r="B54" s="149">
        <f>SUM(C54:D54)</f>
        <v>0</v>
      </c>
      <c r="C54" s="676">
        <f>+E54+G54+I54+K54</f>
        <v>0</v>
      </c>
      <c r="D54" s="677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677">
        <f>SUM(N54:O54)</f>
        <v>0</v>
      </c>
      <c r="N54" s="149">
        <f>+P54+R54+T54+V54</f>
        <v>0</v>
      </c>
      <c r="O54" s="677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x14ac:dyDescent="0.25">
      <c r="A55" s="608" t="s">
        <v>82</v>
      </c>
      <c r="B55" s="678"/>
      <c r="C55" s="678"/>
      <c r="D55" s="678"/>
      <c r="E55" s="678"/>
      <c r="F55" s="678"/>
      <c r="G55" s="679"/>
      <c r="H55" s="679"/>
      <c r="I55" s="679"/>
      <c r="J55" s="679"/>
      <c r="K55" s="679"/>
      <c r="L55" s="679"/>
      <c r="M55" s="679"/>
      <c r="N55" s="679"/>
      <c r="O55" s="680"/>
      <c r="P55" s="678"/>
      <c r="Q55" s="679"/>
      <c r="R55" s="679"/>
      <c r="S55" s="680"/>
      <c r="T55" s="678"/>
      <c r="U55" s="679"/>
      <c r="V55" s="680"/>
      <c r="W55" s="681"/>
      <c r="X55" s="2"/>
    </row>
    <row r="56" spans="1:75" ht="15" customHeight="1" x14ac:dyDescent="0.25">
      <c r="A56" s="3431" t="s">
        <v>83</v>
      </c>
      <c r="B56" s="3446" t="s">
        <v>32</v>
      </c>
      <c r="C56" s="3378"/>
      <c r="D56" s="3414"/>
      <c r="E56" s="3510" t="s">
        <v>84</v>
      </c>
      <c r="F56" s="3511"/>
      <c r="G56" s="3511"/>
      <c r="H56" s="3511"/>
      <c r="I56" s="3511"/>
      <c r="J56" s="3511"/>
      <c r="K56" s="3511"/>
      <c r="L56" s="3511"/>
      <c r="M56" s="3511"/>
      <c r="N56" s="3511"/>
      <c r="O56" s="3511"/>
      <c r="P56" s="3511"/>
      <c r="Q56" s="3511"/>
      <c r="R56" s="3511"/>
      <c r="S56" s="3511"/>
      <c r="T56" s="3511"/>
      <c r="U56" s="3511"/>
      <c r="V56" s="3512"/>
      <c r="W56" s="3513" t="s">
        <v>6</v>
      </c>
      <c r="X56" s="3414" t="s">
        <v>7</v>
      </c>
    </row>
    <row r="57" spans="1:75" ht="15" customHeight="1" x14ac:dyDescent="0.25">
      <c r="A57" s="3259"/>
      <c r="B57" s="3262"/>
      <c r="C57" s="3447"/>
      <c r="D57" s="3487"/>
      <c r="E57" s="3489" t="s">
        <v>11</v>
      </c>
      <c r="F57" s="3489" t="s">
        <v>12</v>
      </c>
      <c r="G57" s="3414" t="s">
        <v>13</v>
      </c>
      <c r="H57" s="3431" t="s">
        <v>14</v>
      </c>
      <c r="I57" s="3431" t="s">
        <v>15</v>
      </c>
      <c r="J57" s="3414" t="s">
        <v>16</v>
      </c>
      <c r="K57" s="3414" t="s">
        <v>17</v>
      </c>
      <c r="L57" s="3414" t="s">
        <v>18</v>
      </c>
      <c r="M57" s="3414" t="s">
        <v>19</v>
      </c>
      <c r="N57" s="3414" t="s">
        <v>20</v>
      </c>
      <c r="O57" s="3414" t="s">
        <v>21</v>
      </c>
      <c r="P57" s="3414" t="s">
        <v>22</v>
      </c>
      <c r="Q57" s="3414" t="s">
        <v>23</v>
      </c>
      <c r="R57" s="3414" t="s">
        <v>24</v>
      </c>
      <c r="S57" s="3414" t="s">
        <v>25</v>
      </c>
      <c r="T57" s="3414" t="s">
        <v>26</v>
      </c>
      <c r="U57" s="3414" t="s">
        <v>27</v>
      </c>
      <c r="V57" s="3501" t="s">
        <v>28</v>
      </c>
      <c r="W57" s="3246"/>
      <c r="X57" s="3249"/>
    </row>
    <row r="58" spans="1:75" x14ac:dyDescent="0.25">
      <c r="A58" s="3189"/>
      <c r="B58" s="645" t="s">
        <v>29</v>
      </c>
      <c r="C58" s="646" t="s">
        <v>30</v>
      </c>
      <c r="D58" s="647" t="s">
        <v>31</v>
      </c>
      <c r="E58" s="3187"/>
      <c r="F58" s="3187"/>
      <c r="G58" s="3487"/>
      <c r="H58" s="3189"/>
      <c r="I58" s="3189"/>
      <c r="J58" s="3487"/>
      <c r="K58" s="3487"/>
      <c r="L58" s="3487"/>
      <c r="M58" s="3487"/>
      <c r="N58" s="3487"/>
      <c r="O58" s="3487"/>
      <c r="P58" s="3487"/>
      <c r="Q58" s="3487"/>
      <c r="R58" s="3487"/>
      <c r="S58" s="3487"/>
      <c r="T58" s="3487"/>
      <c r="U58" s="3487"/>
      <c r="V58" s="3502"/>
      <c r="W58" s="3245"/>
      <c r="X58" s="3487"/>
    </row>
    <row r="59" spans="1:75" x14ac:dyDescent="0.25">
      <c r="A59" s="682" t="s">
        <v>85</v>
      </c>
      <c r="B59" s="652">
        <f>SUM(B60:B61)</f>
        <v>0</v>
      </c>
      <c r="C59" s="653">
        <f>SUM(C60:C61)</f>
        <v>0</v>
      </c>
      <c r="D59" s="683">
        <f t="shared" ref="D59:V59" si="30">SUM(D60:D61)</f>
        <v>0</v>
      </c>
      <c r="E59" s="684">
        <f t="shared" si="30"/>
        <v>0</v>
      </c>
      <c r="F59" s="684">
        <f t="shared" si="30"/>
        <v>0</v>
      </c>
      <c r="G59" s="685">
        <f t="shared" si="30"/>
        <v>0</v>
      </c>
      <c r="H59" s="684">
        <f t="shared" si="30"/>
        <v>0</v>
      </c>
      <c r="I59" s="684">
        <f t="shared" si="30"/>
        <v>0</v>
      </c>
      <c r="J59" s="663">
        <f t="shared" si="30"/>
        <v>0</v>
      </c>
      <c r="K59" s="684">
        <f t="shared" si="30"/>
        <v>0</v>
      </c>
      <c r="L59" s="663">
        <f t="shared" si="30"/>
        <v>0</v>
      </c>
      <c r="M59" s="684">
        <f t="shared" si="30"/>
        <v>0</v>
      </c>
      <c r="N59" s="663">
        <f t="shared" si="30"/>
        <v>0</v>
      </c>
      <c r="O59" s="684">
        <f t="shared" si="30"/>
        <v>0</v>
      </c>
      <c r="P59" s="663">
        <f t="shared" si="30"/>
        <v>0</v>
      </c>
      <c r="Q59" s="684">
        <f t="shared" si="30"/>
        <v>0</v>
      </c>
      <c r="R59" s="663">
        <f t="shared" si="30"/>
        <v>0</v>
      </c>
      <c r="S59" s="684">
        <f t="shared" si="30"/>
        <v>0</v>
      </c>
      <c r="T59" s="663">
        <f t="shared" si="30"/>
        <v>0</v>
      </c>
      <c r="U59" s="684">
        <f t="shared" si="30"/>
        <v>0</v>
      </c>
      <c r="V59" s="686">
        <f t="shared" si="30"/>
        <v>0</v>
      </c>
      <c r="W59" s="687">
        <f>SUM(W60:W61)</f>
        <v>0</v>
      </c>
      <c r="X59" s="685">
        <f>SUM(X60:X61)</f>
        <v>0</v>
      </c>
    </row>
    <row r="60" spans="1:75" x14ac:dyDescent="0.25">
      <c r="A60" s="599" t="s">
        <v>80</v>
      </c>
      <c r="B60" s="25">
        <f>SUM(C60:D60)</f>
        <v>0</v>
      </c>
      <c r="C60" s="688"/>
      <c r="D60" s="689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x14ac:dyDescent="0.25">
      <c r="A61" s="182" t="s">
        <v>86</v>
      </c>
      <c r="B61" s="183">
        <f>SUM(C61:D61)</f>
        <v>0</v>
      </c>
      <c r="C61" s="690"/>
      <c r="D61" s="691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x14ac:dyDescent="0.25">
      <c r="A62" s="692" t="s">
        <v>87</v>
      </c>
      <c r="B62" s="693">
        <f>SUM(B63:B64)</f>
        <v>0</v>
      </c>
      <c r="C62" s="694">
        <f>SUM(C63:C64)</f>
        <v>0</v>
      </c>
      <c r="D62" s="683">
        <f t="shared" ref="D62:V62" si="31">SUM(D63:D64)</f>
        <v>0</v>
      </c>
      <c r="E62" s="695">
        <f t="shared" si="31"/>
        <v>0</v>
      </c>
      <c r="F62" s="663">
        <f t="shared" si="31"/>
        <v>0</v>
      </c>
      <c r="G62" s="695">
        <f t="shared" si="31"/>
        <v>0</v>
      </c>
      <c r="H62" s="663">
        <f t="shared" si="31"/>
        <v>0</v>
      </c>
      <c r="I62" s="695">
        <f t="shared" si="31"/>
        <v>0</v>
      </c>
      <c r="J62" s="663">
        <f t="shared" si="31"/>
        <v>0</v>
      </c>
      <c r="K62" s="695">
        <f t="shared" si="31"/>
        <v>0</v>
      </c>
      <c r="L62" s="663">
        <f t="shared" si="31"/>
        <v>0</v>
      </c>
      <c r="M62" s="695">
        <f t="shared" si="31"/>
        <v>0</v>
      </c>
      <c r="N62" s="663">
        <f t="shared" si="31"/>
        <v>0</v>
      </c>
      <c r="O62" s="695">
        <f t="shared" si="31"/>
        <v>0</v>
      </c>
      <c r="P62" s="663">
        <f t="shared" si="31"/>
        <v>0</v>
      </c>
      <c r="Q62" s="695">
        <f t="shared" si="31"/>
        <v>0</v>
      </c>
      <c r="R62" s="663">
        <f t="shared" si="31"/>
        <v>0</v>
      </c>
      <c r="S62" s="695">
        <f t="shared" si="31"/>
        <v>0</v>
      </c>
      <c r="T62" s="663">
        <f t="shared" si="31"/>
        <v>0</v>
      </c>
      <c r="U62" s="695">
        <f t="shared" si="31"/>
        <v>0</v>
      </c>
      <c r="V62" s="696">
        <f t="shared" si="31"/>
        <v>0</v>
      </c>
      <c r="W62" s="697">
        <f>SUM(W63:W64)</f>
        <v>0</v>
      </c>
      <c r="X62" s="685">
        <f>SUM(X63:X64)</f>
        <v>0</v>
      </c>
    </row>
    <row r="63" spans="1:75" x14ac:dyDescent="0.25">
      <c r="A63" s="599" t="s">
        <v>80</v>
      </c>
      <c r="B63" s="25">
        <f>SUM(C63:D63)</f>
        <v>0</v>
      </c>
      <c r="C63" s="688"/>
      <c r="D63" s="689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x14ac:dyDescent="0.25">
      <c r="A64" s="182" t="s">
        <v>86</v>
      </c>
      <c r="B64" s="183">
        <f>SUM(C64:D64)</f>
        <v>0</v>
      </c>
      <c r="C64" s="698"/>
      <c r="D64" s="699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x14ac:dyDescent="0.25">
      <c r="A65" s="700" t="s">
        <v>88</v>
      </c>
      <c r="B65" s="5"/>
    </row>
    <row r="66" spans="1:77" x14ac:dyDescent="0.25">
      <c r="A66" s="701" t="s">
        <v>49</v>
      </c>
      <c r="B66" s="701" t="s">
        <v>32</v>
      </c>
    </row>
    <row r="67" spans="1:77" x14ac:dyDescent="0.25">
      <c r="A67" s="599" t="s">
        <v>80</v>
      </c>
      <c r="B67" s="609"/>
    </row>
    <row r="68" spans="1:77" x14ac:dyDescent="0.25">
      <c r="A68" s="79" t="s">
        <v>81</v>
      </c>
      <c r="B68" s="201"/>
    </row>
    <row r="69" spans="1:77" x14ac:dyDescent="0.25">
      <c r="A69" s="4" t="s">
        <v>89</v>
      </c>
      <c r="B69" s="5"/>
      <c r="C69" s="702"/>
      <c r="D69" s="702"/>
      <c r="E69" s="2"/>
      <c r="F69" s="2"/>
      <c r="G69" s="2"/>
      <c r="H69" s="2"/>
      <c r="I69" s="2"/>
      <c r="J69" s="703"/>
      <c r="K69" s="703"/>
      <c r="L69" s="703"/>
      <c r="M69" s="703"/>
      <c r="N69" s="703"/>
      <c r="O69" s="703"/>
      <c r="P69" s="703"/>
      <c r="Q69" s="703"/>
      <c r="R69" s="703"/>
      <c r="S69" s="703"/>
      <c r="T69" s="704"/>
      <c r="U69" s="704"/>
    </row>
    <row r="70" spans="1:77" ht="15" customHeight="1" x14ac:dyDescent="0.25">
      <c r="A70" s="3496" t="s">
        <v>90</v>
      </c>
      <c r="B70" s="3413"/>
      <c r="C70" s="3438" t="s">
        <v>32</v>
      </c>
      <c r="D70" s="3495"/>
      <c r="E70" s="3488"/>
      <c r="F70" s="3446" t="s">
        <v>5</v>
      </c>
      <c r="G70" s="3378"/>
      <c r="H70" s="3378"/>
      <c r="I70" s="3378"/>
      <c r="J70" s="3378"/>
      <c r="K70" s="3378"/>
      <c r="L70" s="3378"/>
      <c r="M70" s="3378"/>
      <c r="N70" s="3378"/>
      <c r="O70" s="3378"/>
      <c r="P70" s="3378"/>
      <c r="Q70" s="3378"/>
      <c r="R70" s="3378"/>
      <c r="S70" s="3378"/>
      <c r="T70" s="3378"/>
      <c r="U70" s="3378"/>
      <c r="V70" s="3378"/>
      <c r="W70" s="3378"/>
      <c r="X70" s="3378"/>
      <c r="Y70" s="3378"/>
      <c r="Z70" s="3378"/>
      <c r="AA70" s="3378"/>
      <c r="AB70" s="3378"/>
      <c r="AC70" s="3378"/>
      <c r="AD70" s="3378"/>
      <c r="AE70" s="3378"/>
      <c r="AF70" s="3378"/>
      <c r="AG70" s="3378"/>
      <c r="AH70" s="3378"/>
      <c r="AI70" s="3378"/>
      <c r="AJ70" s="3378"/>
      <c r="AK70" s="3378"/>
      <c r="AL70" s="3378"/>
      <c r="AM70" s="3414"/>
    </row>
    <row r="71" spans="1:77" ht="15" customHeight="1" x14ac:dyDescent="0.25">
      <c r="A71" s="3327"/>
      <c r="B71" s="3209"/>
      <c r="C71" s="3498" t="s">
        <v>29</v>
      </c>
      <c r="D71" s="3330" t="s">
        <v>91</v>
      </c>
      <c r="E71" s="3249" t="s">
        <v>92</v>
      </c>
      <c r="F71" s="3438" t="s">
        <v>93</v>
      </c>
      <c r="G71" s="3488"/>
      <c r="H71" s="3495" t="s">
        <v>94</v>
      </c>
      <c r="I71" s="3495"/>
      <c r="J71" s="3438" t="s">
        <v>14</v>
      </c>
      <c r="K71" s="3488"/>
      <c r="L71" s="3495" t="s">
        <v>15</v>
      </c>
      <c r="M71" s="3495"/>
      <c r="N71" s="3438" t="s">
        <v>16</v>
      </c>
      <c r="O71" s="3488"/>
      <c r="P71" s="3495" t="s">
        <v>17</v>
      </c>
      <c r="Q71" s="3495"/>
      <c r="R71" s="3438" t="s">
        <v>18</v>
      </c>
      <c r="S71" s="3488"/>
      <c r="T71" s="3495" t="s">
        <v>19</v>
      </c>
      <c r="U71" s="3495"/>
      <c r="V71" s="3438" t="s">
        <v>20</v>
      </c>
      <c r="W71" s="3488"/>
      <c r="X71" s="3495" t="s">
        <v>21</v>
      </c>
      <c r="Y71" s="3495"/>
      <c r="Z71" s="3438" t="s">
        <v>22</v>
      </c>
      <c r="AA71" s="3488"/>
      <c r="AB71" s="3495" t="s">
        <v>23</v>
      </c>
      <c r="AC71" s="3495"/>
      <c r="AD71" s="3438" t="s">
        <v>24</v>
      </c>
      <c r="AE71" s="3488"/>
      <c r="AF71" s="3495" t="s">
        <v>25</v>
      </c>
      <c r="AG71" s="3495"/>
      <c r="AH71" s="3438" t="s">
        <v>26</v>
      </c>
      <c r="AI71" s="3488"/>
      <c r="AJ71" s="3438" t="s">
        <v>27</v>
      </c>
      <c r="AK71" s="3488"/>
      <c r="AL71" s="3438" t="s">
        <v>28</v>
      </c>
      <c r="AM71" s="3488"/>
    </row>
    <row r="72" spans="1:77" x14ac:dyDescent="0.25">
      <c r="A72" s="3328"/>
      <c r="B72" s="3497"/>
      <c r="C72" s="3238"/>
      <c r="D72" s="3499"/>
      <c r="E72" s="3500"/>
      <c r="F72" s="705" t="s">
        <v>91</v>
      </c>
      <c r="G72" s="706" t="s">
        <v>92</v>
      </c>
      <c r="H72" s="707" t="s">
        <v>91</v>
      </c>
      <c r="I72" s="708" t="s">
        <v>92</v>
      </c>
      <c r="J72" s="705" t="s">
        <v>91</v>
      </c>
      <c r="K72" s="706" t="s">
        <v>92</v>
      </c>
      <c r="L72" s="707" t="s">
        <v>91</v>
      </c>
      <c r="M72" s="708" t="s">
        <v>92</v>
      </c>
      <c r="N72" s="705" t="s">
        <v>91</v>
      </c>
      <c r="O72" s="706" t="s">
        <v>92</v>
      </c>
      <c r="P72" s="707" t="s">
        <v>91</v>
      </c>
      <c r="Q72" s="708" t="s">
        <v>92</v>
      </c>
      <c r="R72" s="705" t="s">
        <v>91</v>
      </c>
      <c r="S72" s="706" t="s">
        <v>92</v>
      </c>
      <c r="T72" s="707" t="s">
        <v>91</v>
      </c>
      <c r="U72" s="708" t="s">
        <v>92</v>
      </c>
      <c r="V72" s="705" t="s">
        <v>91</v>
      </c>
      <c r="W72" s="706" t="s">
        <v>92</v>
      </c>
      <c r="X72" s="707" t="s">
        <v>91</v>
      </c>
      <c r="Y72" s="708" t="s">
        <v>92</v>
      </c>
      <c r="Z72" s="705" t="s">
        <v>91</v>
      </c>
      <c r="AA72" s="706" t="s">
        <v>92</v>
      </c>
      <c r="AB72" s="707" t="s">
        <v>91</v>
      </c>
      <c r="AC72" s="708" t="s">
        <v>92</v>
      </c>
      <c r="AD72" s="705" t="s">
        <v>91</v>
      </c>
      <c r="AE72" s="706" t="s">
        <v>92</v>
      </c>
      <c r="AF72" s="707" t="s">
        <v>91</v>
      </c>
      <c r="AG72" s="708" t="s">
        <v>92</v>
      </c>
      <c r="AH72" s="705" t="s">
        <v>91</v>
      </c>
      <c r="AI72" s="706" t="s">
        <v>92</v>
      </c>
      <c r="AJ72" s="705" t="s">
        <v>91</v>
      </c>
      <c r="AK72" s="706" t="s">
        <v>92</v>
      </c>
      <c r="AL72" s="705" t="s">
        <v>91</v>
      </c>
      <c r="AM72" s="706" t="s">
        <v>92</v>
      </c>
    </row>
    <row r="73" spans="1:77" ht="15" customHeight="1" x14ac:dyDescent="0.25">
      <c r="A73" s="3489" t="s">
        <v>95</v>
      </c>
      <c r="B73" s="610" t="s">
        <v>96</v>
      </c>
      <c r="C73" s="611">
        <f>SUM(D73,E73)</f>
        <v>0</v>
      </c>
      <c r="D73" s="612">
        <f>SUM(F73,H73,J73,L73,N73,P73,R73,T73,V73,X73,Z73,AB73,AD73,AF73,AH73,AJ73,AL73)</f>
        <v>0</v>
      </c>
      <c r="E73" s="709">
        <f>SUM(G73,I73,K73,M73,O73,Q73,S73,U73,W73,Y73,AA73,AC73,AE73,,AG73,AI73,AK73,AM73)</f>
        <v>0</v>
      </c>
      <c r="F73" s="613"/>
      <c r="G73" s="710"/>
      <c r="H73" s="613"/>
      <c r="I73" s="614"/>
      <c r="J73" s="613"/>
      <c r="K73" s="614"/>
      <c r="L73" s="613"/>
      <c r="M73" s="614"/>
      <c r="N73" s="615"/>
      <c r="O73" s="616"/>
      <c r="P73" s="613"/>
      <c r="Q73" s="614"/>
      <c r="R73" s="615"/>
      <c r="S73" s="616"/>
      <c r="T73" s="613"/>
      <c r="U73" s="616"/>
      <c r="V73" s="613"/>
      <c r="W73" s="614"/>
      <c r="X73" s="615"/>
      <c r="Y73" s="616"/>
      <c r="Z73" s="613"/>
      <c r="AA73" s="614"/>
      <c r="AB73" s="615"/>
      <c r="AC73" s="616"/>
      <c r="AD73" s="613"/>
      <c r="AE73" s="614"/>
      <c r="AF73" s="615"/>
      <c r="AG73" s="616"/>
      <c r="AH73" s="613"/>
      <c r="AI73" s="614"/>
      <c r="AJ73" s="613"/>
      <c r="AK73" s="614"/>
      <c r="AL73" s="613"/>
      <c r="AM73" s="614"/>
    </row>
    <row r="74" spans="1:77" x14ac:dyDescent="0.25">
      <c r="A74" s="3187"/>
      <c r="B74" s="711" t="s">
        <v>97</v>
      </c>
      <c r="C74" s="214">
        <f>SUM(D74,E74)</f>
        <v>0</v>
      </c>
      <c r="D74" s="712">
        <f>SUM(F74,H74,J74,L74,N74,P74,R74,T74,V74,X74,Z74,AB74,AD74,AF74,AH74,AJ74,AL74)</f>
        <v>0</v>
      </c>
      <c r="E74" s="713">
        <f>SUM(G74,I74,K74,M74,O74,Q74,S74,U74,W74,Y74,AA74,AC74,AE74,,AG74,AI74,AK74,AM74)</f>
        <v>0</v>
      </c>
      <c r="F74" s="217"/>
      <c r="G74" s="714"/>
      <c r="H74" s="217"/>
      <c r="I74" s="218"/>
      <c r="J74" s="217"/>
      <c r="K74" s="218"/>
      <c r="L74" s="217"/>
      <c r="M74" s="218"/>
      <c r="N74" s="715"/>
      <c r="O74" s="219"/>
      <c r="P74" s="217"/>
      <c r="Q74" s="218"/>
      <c r="R74" s="715"/>
      <c r="S74" s="219"/>
      <c r="T74" s="217"/>
      <c r="U74" s="219"/>
      <c r="V74" s="217"/>
      <c r="W74" s="218"/>
      <c r="X74" s="715"/>
      <c r="Y74" s="219"/>
      <c r="Z74" s="217"/>
      <c r="AA74" s="218"/>
      <c r="AB74" s="715"/>
      <c r="AC74" s="219"/>
      <c r="AD74" s="217"/>
      <c r="AE74" s="218"/>
      <c r="AF74" s="715"/>
      <c r="AG74" s="219"/>
      <c r="AH74" s="217"/>
      <c r="AI74" s="218"/>
      <c r="AJ74" s="217"/>
      <c r="AK74" s="218"/>
      <c r="AL74" s="217"/>
      <c r="AM74" s="218"/>
    </row>
    <row r="75" spans="1:77" x14ac:dyDescent="0.25">
      <c r="A75" s="3481" t="s">
        <v>32</v>
      </c>
      <c r="B75" s="3481"/>
      <c r="C75" s="716">
        <f>SUM(D75:E75)</f>
        <v>0</v>
      </c>
      <c r="D75" s="712">
        <f>SUM(F75,H75,J75,L75,N75,P75,R75,T75,V75,X75,Z75,AB75,AD75,AF75,AH75,AJ75,AL75)</f>
        <v>0</v>
      </c>
      <c r="E75" s="221">
        <f>SUM(G75,I75,K75,M75,O75,Q75,S75,U75,W75,Y75,AA75,AC75,AE75,,AG75,AI75,AK75,AM75)</f>
        <v>0</v>
      </c>
      <c r="F75" s="717">
        <f t="shared" ref="F75:AM75" si="38">SUM(F73:F74)</f>
        <v>0</v>
      </c>
      <c r="G75" s="718">
        <f t="shared" si="38"/>
        <v>0</v>
      </c>
      <c r="H75" s="717">
        <f t="shared" si="38"/>
        <v>0</v>
      </c>
      <c r="I75" s="718">
        <f t="shared" si="38"/>
        <v>0</v>
      </c>
      <c r="J75" s="717">
        <f t="shared" si="38"/>
        <v>0</v>
      </c>
      <c r="K75" s="718">
        <f t="shared" si="38"/>
        <v>0</v>
      </c>
      <c r="L75" s="717">
        <f t="shared" si="38"/>
        <v>0</v>
      </c>
      <c r="M75" s="718">
        <f t="shared" si="38"/>
        <v>0</v>
      </c>
      <c r="N75" s="717">
        <f t="shared" si="38"/>
        <v>0</v>
      </c>
      <c r="O75" s="718">
        <f t="shared" si="38"/>
        <v>0</v>
      </c>
      <c r="P75" s="717">
        <f t="shared" si="38"/>
        <v>0</v>
      </c>
      <c r="Q75" s="718">
        <f t="shared" si="38"/>
        <v>0</v>
      </c>
      <c r="R75" s="717">
        <f t="shared" si="38"/>
        <v>0</v>
      </c>
      <c r="S75" s="718">
        <f t="shared" si="38"/>
        <v>0</v>
      </c>
      <c r="T75" s="717">
        <f t="shared" si="38"/>
        <v>0</v>
      </c>
      <c r="U75" s="718">
        <f t="shared" si="38"/>
        <v>0</v>
      </c>
      <c r="V75" s="717">
        <f t="shared" si="38"/>
        <v>0</v>
      </c>
      <c r="W75" s="718">
        <f t="shared" si="38"/>
        <v>0</v>
      </c>
      <c r="X75" s="717">
        <f t="shared" si="38"/>
        <v>0</v>
      </c>
      <c r="Y75" s="718">
        <f t="shared" si="38"/>
        <v>0</v>
      </c>
      <c r="Z75" s="717">
        <f t="shared" si="38"/>
        <v>0</v>
      </c>
      <c r="AA75" s="718">
        <f t="shared" si="38"/>
        <v>0</v>
      </c>
      <c r="AB75" s="717">
        <f t="shared" si="38"/>
        <v>0</v>
      </c>
      <c r="AC75" s="718">
        <f t="shared" si="38"/>
        <v>0</v>
      </c>
      <c r="AD75" s="717">
        <f t="shared" si="38"/>
        <v>0</v>
      </c>
      <c r="AE75" s="718">
        <f t="shared" si="38"/>
        <v>0</v>
      </c>
      <c r="AF75" s="717">
        <f t="shared" si="38"/>
        <v>0</v>
      </c>
      <c r="AG75" s="718">
        <f t="shared" si="38"/>
        <v>0</v>
      </c>
      <c r="AH75" s="717">
        <f t="shared" si="38"/>
        <v>0</v>
      </c>
      <c r="AI75" s="718">
        <f t="shared" si="38"/>
        <v>0</v>
      </c>
      <c r="AJ75" s="717">
        <f t="shared" si="38"/>
        <v>0</v>
      </c>
      <c r="AK75" s="718">
        <f t="shared" si="38"/>
        <v>0</v>
      </c>
      <c r="AL75" s="717">
        <f t="shared" si="38"/>
        <v>0</v>
      </c>
      <c r="AM75" s="718">
        <f t="shared" si="38"/>
        <v>0</v>
      </c>
      <c r="BO75" s="224"/>
      <c r="BP75" s="224"/>
    </row>
    <row r="76" spans="1:77" x14ac:dyDescent="0.25">
      <c r="A76" s="3490" t="s">
        <v>98</v>
      </c>
      <c r="B76" s="3490"/>
      <c r="C76" s="3490"/>
      <c r="D76" s="3490"/>
      <c r="E76" s="3490"/>
      <c r="F76" s="3490"/>
      <c r="G76" s="3490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719"/>
      <c r="AB76" s="719"/>
      <c r="AC76" s="719"/>
      <c r="AD76" s="719"/>
      <c r="AE76" s="720"/>
      <c r="AF76" s="720"/>
      <c r="AG76" s="720"/>
      <c r="AH76" s="721"/>
      <c r="AI76" s="722"/>
      <c r="AJ76" s="722"/>
      <c r="AK76" s="722"/>
      <c r="AL76" s="722"/>
      <c r="AM76" s="722"/>
      <c r="AN76" s="722"/>
    </row>
    <row r="77" spans="1:77" ht="15" customHeight="1" x14ac:dyDescent="0.25">
      <c r="A77" s="3491" t="s">
        <v>49</v>
      </c>
      <c r="B77" s="3492" t="s">
        <v>99</v>
      </c>
      <c r="C77" s="3492" t="s">
        <v>32</v>
      </c>
      <c r="D77" s="3493"/>
      <c r="E77" s="3486"/>
      <c r="F77" s="3432" t="s">
        <v>5</v>
      </c>
      <c r="G77" s="3433"/>
      <c r="H77" s="3433"/>
      <c r="I77" s="3433"/>
      <c r="J77" s="3433"/>
      <c r="K77" s="3433"/>
      <c r="L77" s="3433"/>
      <c r="M77" s="3433"/>
      <c r="N77" s="3433"/>
      <c r="O77" s="3433"/>
      <c r="P77" s="3433"/>
      <c r="Q77" s="3433"/>
      <c r="R77" s="3433"/>
      <c r="S77" s="3433"/>
      <c r="T77" s="3433"/>
      <c r="U77" s="3433"/>
      <c r="V77" s="3433"/>
      <c r="W77" s="3433"/>
      <c r="X77" s="3433"/>
      <c r="Y77" s="3433"/>
      <c r="Z77" s="3433"/>
      <c r="AA77" s="3433"/>
      <c r="AB77" s="3433"/>
      <c r="AC77" s="3433"/>
      <c r="AD77" s="3433"/>
      <c r="AE77" s="3433"/>
      <c r="AF77" s="3433"/>
      <c r="AG77" s="3433"/>
      <c r="AH77" s="3433"/>
      <c r="AI77" s="3439"/>
      <c r="AJ77" s="3435" t="s">
        <v>100</v>
      </c>
      <c r="AK77" s="3436" t="s">
        <v>101</v>
      </c>
      <c r="AL77" s="3436" t="s">
        <v>6</v>
      </c>
      <c r="AM77" s="3436" t="s">
        <v>7</v>
      </c>
      <c r="AN77" s="3486" t="s">
        <v>76</v>
      </c>
    </row>
    <row r="78" spans="1:77" x14ac:dyDescent="0.25">
      <c r="A78" s="3259"/>
      <c r="B78" s="3319"/>
      <c r="C78" s="3262"/>
      <c r="D78" s="3494"/>
      <c r="E78" s="3437"/>
      <c r="F78" s="3432" t="s">
        <v>102</v>
      </c>
      <c r="G78" s="3434"/>
      <c r="H78" s="3432" t="s">
        <v>103</v>
      </c>
      <c r="I78" s="3434"/>
      <c r="J78" s="3438" t="s">
        <v>13</v>
      </c>
      <c r="K78" s="3482"/>
      <c r="L78" s="3438" t="s">
        <v>14</v>
      </c>
      <c r="M78" s="3482"/>
      <c r="N78" s="3432" t="s">
        <v>104</v>
      </c>
      <c r="O78" s="3434"/>
      <c r="P78" s="3432" t="s">
        <v>105</v>
      </c>
      <c r="Q78" s="3434"/>
      <c r="R78" s="3438" t="s">
        <v>16</v>
      </c>
      <c r="S78" s="3482"/>
      <c r="T78" s="3438" t="s">
        <v>17</v>
      </c>
      <c r="U78" s="3482"/>
      <c r="V78" s="3438" t="s">
        <v>18</v>
      </c>
      <c r="W78" s="3482"/>
      <c r="X78" s="3438" t="s">
        <v>19</v>
      </c>
      <c r="Y78" s="3482"/>
      <c r="Z78" s="3438" t="s">
        <v>20</v>
      </c>
      <c r="AA78" s="3482"/>
      <c r="AB78" s="3438" t="s">
        <v>21</v>
      </c>
      <c r="AC78" s="3482"/>
      <c r="AD78" s="3438" t="s">
        <v>22</v>
      </c>
      <c r="AE78" s="3482"/>
      <c r="AF78" s="3438" t="s">
        <v>23</v>
      </c>
      <c r="AG78" s="3482"/>
      <c r="AH78" s="3438" t="s">
        <v>24</v>
      </c>
      <c r="AI78" s="3482"/>
      <c r="AJ78" s="3246"/>
      <c r="AK78" s="3247"/>
      <c r="AL78" s="3247"/>
      <c r="AM78" s="3247"/>
      <c r="AN78" s="3249"/>
    </row>
    <row r="79" spans="1:77" x14ac:dyDescent="0.25">
      <c r="A79" s="3189"/>
      <c r="B79" s="3262"/>
      <c r="C79" s="705" t="s">
        <v>29</v>
      </c>
      <c r="D79" s="707" t="s">
        <v>30</v>
      </c>
      <c r="E79" s="723" t="s">
        <v>31</v>
      </c>
      <c r="F79" s="705" t="s">
        <v>30</v>
      </c>
      <c r="G79" s="723" t="s">
        <v>31</v>
      </c>
      <c r="H79" s="707" t="s">
        <v>30</v>
      </c>
      <c r="I79" s="723" t="s">
        <v>31</v>
      </c>
      <c r="J79" s="705" t="s">
        <v>30</v>
      </c>
      <c r="K79" s="723" t="s">
        <v>31</v>
      </c>
      <c r="L79" s="705" t="s">
        <v>30</v>
      </c>
      <c r="M79" s="723" t="s">
        <v>31</v>
      </c>
      <c r="N79" s="705" t="s">
        <v>30</v>
      </c>
      <c r="O79" s="723" t="s">
        <v>31</v>
      </c>
      <c r="P79" s="705" t="s">
        <v>30</v>
      </c>
      <c r="Q79" s="723" t="s">
        <v>31</v>
      </c>
      <c r="R79" s="705" t="s">
        <v>30</v>
      </c>
      <c r="S79" s="723" t="s">
        <v>31</v>
      </c>
      <c r="T79" s="705" t="s">
        <v>30</v>
      </c>
      <c r="U79" s="723" t="s">
        <v>31</v>
      </c>
      <c r="V79" s="705" t="s">
        <v>30</v>
      </c>
      <c r="W79" s="723" t="s">
        <v>31</v>
      </c>
      <c r="X79" s="705" t="s">
        <v>30</v>
      </c>
      <c r="Y79" s="723" t="s">
        <v>31</v>
      </c>
      <c r="Z79" s="705" t="s">
        <v>30</v>
      </c>
      <c r="AA79" s="723" t="s">
        <v>31</v>
      </c>
      <c r="AB79" s="705" t="s">
        <v>30</v>
      </c>
      <c r="AC79" s="723" t="s">
        <v>31</v>
      </c>
      <c r="AD79" s="705" t="s">
        <v>30</v>
      </c>
      <c r="AE79" s="723" t="s">
        <v>31</v>
      </c>
      <c r="AF79" s="705" t="s">
        <v>30</v>
      </c>
      <c r="AG79" s="723" t="s">
        <v>31</v>
      </c>
      <c r="AH79" s="705" t="s">
        <v>30</v>
      </c>
      <c r="AI79" s="724" t="s">
        <v>31</v>
      </c>
      <c r="AJ79" s="3245"/>
      <c r="AK79" s="3224"/>
      <c r="AL79" s="3224"/>
      <c r="AM79" s="3224"/>
      <c r="AN79" s="3487"/>
    </row>
    <row r="80" spans="1:77" x14ac:dyDescent="0.25">
      <c r="A80" s="725" t="s">
        <v>106</v>
      </c>
      <c r="B80" s="726" t="s">
        <v>107</v>
      </c>
      <c r="C80" s="727">
        <f>SUM(D80:E80)</f>
        <v>0</v>
      </c>
      <c r="D80" s="728">
        <f>SUM(F80,H80,J80,L80,N80,P80,R80,T80,V80,X80,Z80,AB80,AD80,AF80,AH80)</f>
        <v>0</v>
      </c>
      <c r="E80" s="729">
        <f>SUM(G80,I80,K80,M80,O80,Q80,S80,U80,W80,Y80,AA80,AC80,AE80,AG80,AI80)</f>
        <v>0</v>
      </c>
      <c r="F80" s="237"/>
      <c r="G80" s="730"/>
      <c r="H80" s="731"/>
      <c r="I80" s="732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732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x14ac:dyDescent="0.25">
      <c r="A81" s="3483" t="s">
        <v>108</v>
      </c>
      <c r="B81" s="618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x14ac:dyDescent="0.25">
      <c r="A82" s="3483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x14ac:dyDescent="0.25">
      <c r="A83" s="733" t="s">
        <v>62</v>
      </c>
      <c r="B83" s="734" t="s">
        <v>111</v>
      </c>
      <c r="C83" s="727">
        <f>SUM(D83:E83)</f>
        <v>0</v>
      </c>
      <c r="D83" s="728">
        <f t="shared" si="39"/>
        <v>0</v>
      </c>
      <c r="E83" s="729">
        <f t="shared" si="39"/>
        <v>0</v>
      </c>
      <c r="F83" s="735"/>
      <c r="G83" s="736"/>
      <c r="H83" s="737"/>
      <c r="I83" s="736"/>
      <c r="J83" s="735"/>
      <c r="K83" s="738"/>
      <c r="L83" s="735"/>
      <c r="M83" s="738"/>
      <c r="N83" s="735"/>
      <c r="O83" s="738"/>
      <c r="P83" s="735"/>
      <c r="Q83" s="738"/>
      <c r="R83" s="735"/>
      <c r="S83" s="738"/>
      <c r="T83" s="735"/>
      <c r="U83" s="738"/>
      <c r="V83" s="735"/>
      <c r="W83" s="738"/>
      <c r="X83" s="735"/>
      <c r="Y83" s="738"/>
      <c r="Z83" s="735"/>
      <c r="AA83" s="738"/>
      <c r="AB83" s="735"/>
      <c r="AC83" s="738"/>
      <c r="AD83" s="735"/>
      <c r="AE83" s="738"/>
      <c r="AF83" s="735"/>
      <c r="AG83" s="738"/>
      <c r="AH83" s="735"/>
      <c r="AI83" s="739"/>
      <c r="AJ83" s="740"/>
      <c r="AK83" s="741"/>
      <c r="AL83" s="741"/>
      <c r="AM83" s="741"/>
      <c r="AN83" s="736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x14ac:dyDescent="0.25">
      <c r="A84" s="4" t="s">
        <v>112</v>
      </c>
      <c r="B84" s="2"/>
      <c r="C84" s="2"/>
      <c r="D84" s="2"/>
      <c r="E84" s="2"/>
      <c r="F84" s="2"/>
    </row>
    <row r="85" spans="1:77" ht="15" customHeight="1" x14ac:dyDescent="0.25">
      <c r="A85" s="3480" t="s">
        <v>90</v>
      </c>
      <c r="B85" s="3484"/>
      <c r="C85" s="3481" t="s">
        <v>113</v>
      </c>
      <c r="D85" s="3485" t="s">
        <v>114</v>
      </c>
      <c r="E85" s="3482" t="s">
        <v>115</v>
      </c>
      <c r="F85" s="3481" t="s">
        <v>116</v>
      </c>
    </row>
    <row r="86" spans="1:77" x14ac:dyDescent="0.25">
      <c r="A86" s="3480"/>
      <c r="B86" s="3484"/>
      <c r="C86" s="3481"/>
      <c r="D86" s="3485"/>
      <c r="E86" s="3482"/>
      <c r="F86" s="3481"/>
    </row>
    <row r="87" spans="1:77" x14ac:dyDescent="0.25">
      <c r="A87" s="3477" t="s">
        <v>117</v>
      </c>
      <c r="B87" s="3478"/>
      <c r="C87" s="3478"/>
      <c r="D87" s="3478"/>
      <c r="E87" s="3478"/>
      <c r="F87" s="3479"/>
    </row>
    <row r="88" spans="1:77" x14ac:dyDescent="0.25">
      <c r="A88" s="618" t="s">
        <v>118</v>
      </c>
      <c r="B88" s="619"/>
      <c r="C88" s="620"/>
      <c r="D88" s="621"/>
      <c r="E88" s="658"/>
      <c r="F88" s="620"/>
    </row>
    <row r="89" spans="1:77" x14ac:dyDescent="0.25">
      <c r="A89" s="275" t="s">
        <v>119</v>
      </c>
      <c r="B89" s="276"/>
      <c r="C89" s="277"/>
      <c r="D89" s="278"/>
      <c r="E89" s="41"/>
      <c r="F89" s="277"/>
    </row>
    <row r="90" spans="1:77" x14ac:dyDescent="0.25">
      <c r="A90" s="275" t="s">
        <v>120</v>
      </c>
      <c r="B90" s="276"/>
      <c r="C90" s="277"/>
      <c r="D90" s="278"/>
      <c r="E90" s="41"/>
      <c r="F90" s="277"/>
    </row>
    <row r="91" spans="1:77" x14ac:dyDescent="0.25">
      <c r="A91" s="275" t="s">
        <v>121</v>
      </c>
      <c r="B91" s="276"/>
      <c r="C91" s="277"/>
      <c r="D91" s="278"/>
      <c r="E91" s="41"/>
      <c r="F91" s="277"/>
    </row>
    <row r="92" spans="1:77" x14ac:dyDescent="0.25">
      <c r="A92" s="279" t="s">
        <v>122</v>
      </c>
      <c r="B92" s="280"/>
      <c r="C92" s="177"/>
      <c r="D92" s="281"/>
      <c r="E92" s="181"/>
      <c r="F92" s="177"/>
    </row>
    <row r="93" spans="1:77" x14ac:dyDescent="0.25">
      <c r="A93" s="3477" t="s">
        <v>123</v>
      </c>
      <c r="B93" s="3478"/>
      <c r="C93" s="3478"/>
      <c r="D93" s="3478"/>
      <c r="E93" s="3478"/>
      <c r="F93" s="3479"/>
    </row>
    <row r="94" spans="1:77" x14ac:dyDescent="0.25">
      <c r="A94" s="622" t="s">
        <v>124</v>
      </c>
      <c r="B94" s="623"/>
      <c r="C94" s="620"/>
      <c r="D94" s="621"/>
      <c r="E94" s="658"/>
      <c r="F94" s="620"/>
    </row>
    <row r="95" spans="1:77" x14ac:dyDescent="0.25">
      <c r="A95" s="254" t="s">
        <v>125</v>
      </c>
      <c r="B95" s="284"/>
      <c r="C95" s="277"/>
      <c r="D95" s="278"/>
      <c r="E95" s="41"/>
      <c r="F95" s="277"/>
    </row>
    <row r="96" spans="1:77" ht="21" x14ac:dyDescent="0.25">
      <c r="A96" s="285" t="s">
        <v>126</v>
      </c>
      <c r="B96" s="286"/>
      <c r="C96" s="287"/>
      <c r="D96" s="281"/>
      <c r="E96" s="742"/>
      <c r="F96" s="287"/>
    </row>
    <row r="97" spans="1:18" x14ac:dyDescent="0.25">
      <c r="A97" s="4" t="s">
        <v>127</v>
      </c>
      <c r="B97" s="2"/>
      <c r="C97" s="2"/>
      <c r="D97" s="2"/>
      <c r="E97" s="2"/>
    </row>
    <row r="98" spans="1:18" ht="15" customHeight="1" x14ac:dyDescent="0.25">
      <c r="A98" s="3480" t="s">
        <v>90</v>
      </c>
      <c r="B98" s="3481" t="s">
        <v>32</v>
      </c>
      <c r="C98" s="3481" t="s">
        <v>113</v>
      </c>
      <c r="D98" s="3481" t="s">
        <v>114</v>
      </c>
      <c r="E98" s="3482" t="s">
        <v>128</v>
      </c>
    </row>
    <row r="99" spans="1:18" x14ac:dyDescent="0.25">
      <c r="A99" s="3480"/>
      <c r="B99" s="3481"/>
      <c r="C99" s="3481"/>
      <c r="D99" s="3481"/>
      <c r="E99" s="3482"/>
    </row>
    <row r="100" spans="1:18" x14ac:dyDescent="0.25">
      <c r="A100" s="743" t="s">
        <v>117</v>
      </c>
      <c r="B100" s="744"/>
      <c r="C100" s="744"/>
      <c r="D100" s="744"/>
      <c r="E100" s="745"/>
    </row>
    <row r="101" spans="1:18" x14ac:dyDescent="0.25">
      <c r="A101" s="618" t="s">
        <v>118</v>
      </c>
      <c r="B101" s="625">
        <f>SUM(C101:E101)</f>
        <v>97</v>
      </c>
      <c r="C101" s="620">
        <v>67</v>
      </c>
      <c r="D101" s="620">
        <v>30</v>
      </c>
      <c r="E101" s="658"/>
    </row>
    <row r="102" spans="1:18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x14ac:dyDescent="0.25">
      <c r="A103" s="275" t="s">
        <v>120</v>
      </c>
      <c r="B103" s="293">
        <f t="shared" si="51"/>
        <v>0</v>
      </c>
      <c r="C103" s="277"/>
      <c r="D103" s="277"/>
      <c r="E103" s="41"/>
    </row>
    <row r="104" spans="1:18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x14ac:dyDescent="0.25">
      <c r="A105" s="279" t="s">
        <v>122</v>
      </c>
      <c r="B105" s="294">
        <f t="shared" si="51"/>
        <v>0</v>
      </c>
      <c r="C105" s="177"/>
      <c r="D105" s="287"/>
      <c r="E105" s="181"/>
    </row>
    <row r="106" spans="1:18" x14ac:dyDescent="0.25">
      <c r="A106" s="743" t="s">
        <v>123</v>
      </c>
      <c r="B106" s="744"/>
      <c r="C106" s="744"/>
      <c r="D106" s="744"/>
      <c r="E106" s="745"/>
    </row>
    <row r="107" spans="1:18" x14ac:dyDescent="0.25">
      <c r="A107" s="622" t="s">
        <v>124</v>
      </c>
      <c r="B107" s="625">
        <f>SUM(C107:E107)</f>
        <v>0</v>
      </c>
      <c r="C107" s="620"/>
      <c r="D107" s="620"/>
      <c r="E107" s="658"/>
    </row>
    <row r="108" spans="1:18" x14ac:dyDescent="0.25">
      <c r="A108" s="254" t="s">
        <v>125</v>
      </c>
      <c r="B108" s="293">
        <f t="shared" ref="B108:B109" si="52">SUM(C108:E108)</f>
        <v>0</v>
      </c>
      <c r="C108" s="277"/>
      <c r="D108" s="277"/>
      <c r="E108" s="41"/>
    </row>
    <row r="109" spans="1:18" ht="21" x14ac:dyDescent="0.25">
      <c r="A109" s="285" t="s">
        <v>126</v>
      </c>
      <c r="B109" s="295">
        <f t="shared" si="52"/>
        <v>0</v>
      </c>
      <c r="C109" s="287"/>
      <c r="D109" s="287"/>
      <c r="E109" s="742"/>
    </row>
    <row r="110" spans="1:18" x14ac:dyDescent="0.25">
      <c r="A110" s="3467" t="s">
        <v>129</v>
      </c>
      <c r="B110" s="3467"/>
      <c r="C110" s="3467"/>
      <c r="D110" s="3467"/>
      <c r="E110" s="3467"/>
      <c r="F110" s="3468"/>
      <c r="G110" s="746"/>
      <c r="H110" s="746"/>
      <c r="I110" s="746"/>
      <c r="J110" s="746"/>
      <c r="K110" s="746"/>
      <c r="L110" s="746"/>
      <c r="M110" s="746"/>
      <c r="N110" s="746"/>
      <c r="O110" s="746"/>
    </row>
    <row r="111" spans="1:18" ht="15" customHeight="1" x14ac:dyDescent="0.25">
      <c r="A111" s="3469" t="s">
        <v>130</v>
      </c>
      <c r="B111" s="3470" t="s">
        <v>131</v>
      </c>
      <c r="C111" s="3471"/>
      <c r="D111" s="3472"/>
      <c r="E111" s="3470" t="s">
        <v>132</v>
      </c>
      <c r="F111" s="3472"/>
      <c r="G111" s="3470" t="s">
        <v>133</v>
      </c>
      <c r="H111" s="3473"/>
      <c r="I111" s="3474" t="s">
        <v>134</v>
      </c>
      <c r="J111" s="3475"/>
      <c r="K111" s="3448" t="s">
        <v>135</v>
      </c>
      <c r="L111" s="3450" t="s">
        <v>136</v>
      </c>
      <c r="M111" s="3451"/>
      <c r="N111" s="3448"/>
      <c r="O111" s="3450" t="s">
        <v>137</v>
      </c>
      <c r="P111" s="3448"/>
      <c r="Q111" s="3450" t="s">
        <v>138</v>
      </c>
      <c r="R111" s="3448"/>
    </row>
    <row r="112" spans="1:18" x14ac:dyDescent="0.25">
      <c r="A112" s="3292"/>
      <c r="B112" s="3279"/>
      <c r="C112" s="3459"/>
      <c r="D112" s="3460"/>
      <c r="E112" s="3279"/>
      <c r="F112" s="3460"/>
      <c r="G112" s="3279"/>
      <c r="H112" s="3462"/>
      <c r="I112" s="3299"/>
      <c r="J112" s="3476"/>
      <c r="K112" s="3265"/>
      <c r="L112" s="3269"/>
      <c r="M112" s="3452"/>
      <c r="N112" s="3449"/>
      <c r="O112" s="3269"/>
      <c r="P112" s="3449"/>
      <c r="Q112" s="3269"/>
      <c r="R112" s="3449"/>
    </row>
    <row r="113" spans="1:20" ht="31.5" x14ac:dyDescent="0.25">
      <c r="A113" s="3255"/>
      <c r="B113" s="747" t="s">
        <v>139</v>
      </c>
      <c r="C113" s="747" t="s">
        <v>140</v>
      </c>
      <c r="D113" s="748" t="s">
        <v>141</v>
      </c>
      <c r="E113" s="749" t="s">
        <v>142</v>
      </c>
      <c r="F113" s="750" t="s">
        <v>143</v>
      </c>
      <c r="G113" s="749" t="s">
        <v>144</v>
      </c>
      <c r="H113" s="751" t="s">
        <v>145</v>
      </c>
      <c r="I113" s="752" t="s">
        <v>142</v>
      </c>
      <c r="J113" s="753" t="s">
        <v>143</v>
      </c>
      <c r="K113" s="3449"/>
      <c r="L113" s="747" t="s">
        <v>146</v>
      </c>
      <c r="M113" s="754" t="s">
        <v>140</v>
      </c>
      <c r="N113" s="305" t="s">
        <v>147</v>
      </c>
      <c r="O113" s="747" t="s">
        <v>144</v>
      </c>
      <c r="P113" s="755" t="s">
        <v>145</v>
      </c>
      <c r="Q113" s="747" t="s">
        <v>148</v>
      </c>
      <c r="R113" s="755" t="s">
        <v>149</v>
      </c>
    </row>
    <row r="114" spans="1:20" x14ac:dyDescent="0.25">
      <c r="A114" s="626" t="s">
        <v>150</v>
      </c>
      <c r="B114" s="308">
        <f>SUM(C114:D114)</f>
        <v>0</v>
      </c>
      <c r="C114" s="627"/>
      <c r="D114" s="756"/>
      <c r="E114" s="627"/>
      <c r="F114" s="756"/>
      <c r="G114" s="627"/>
      <c r="H114" s="628"/>
      <c r="I114" s="629"/>
      <c r="J114" s="630"/>
      <c r="K114" s="756"/>
      <c r="L114" s="627"/>
      <c r="M114" s="631"/>
      <c r="N114" s="632"/>
      <c r="O114" s="627"/>
      <c r="P114" s="632"/>
      <c r="Q114" s="316"/>
      <c r="R114" s="317"/>
    </row>
    <row r="115" spans="1:20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627"/>
      <c r="R115" s="632"/>
    </row>
    <row r="116" spans="1:20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x14ac:dyDescent="0.25">
      <c r="A117" s="757" t="s">
        <v>32</v>
      </c>
      <c r="B117" s="758">
        <f>SUM(C117:D117)</f>
        <v>0</v>
      </c>
      <c r="C117" s="758">
        <f t="shared" ref="C117:K117" si="53">SUM(C114:C116)</f>
        <v>0</v>
      </c>
      <c r="D117" s="759">
        <f t="shared" si="53"/>
        <v>0</v>
      </c>
      <c r="E117" s="758">
        <f t="shared" si="53"/>
        <v>0</v>
      </c>
      <c r="F117" s="759">
        <f t="shared" si="53"/>
        <v>0</v>
      </c>
      <c r="G117" s="758">
        <f t="shared" si="53"/>
        <v>0</v>
      </c>
      <c r="H117" s="760">
        <f t="shared" si="53"/>
        <v>0</v>
      </c>
      <c r="I117" s="761">
        <f t="shared" si="53"/>
        <v>0</v>
      </c>
      <c r="J117" s="762">
        <f t="shared" si="53"/>
        <v>0</v>
      </c>
      <c r="K117" s="759">
        <f t="shared" si="53"/>
        <v>0</v>
      </c>
      <c r="L117" s="758">
        <f>SUM(L114)</f>
        <v>0</v>
      </c>
      <c r="M117" s="763">
        <f t="shared" ref="M117:P117" si="54">SUM(M114)</f>
        <v>0</v>
      </c>
      <c r="N117" s="764">
        <f>SUM(N114)</f>
        <v>0</v>
      </c>
      <c r="O117" s="758">
        <f t="shared" si="54"/>
        <v>0</v>
      </c>
      <c r="P117" s="764">
        <f t="shared" si="54"/>
        <v>0</v>
      </c>
      <c r="Q117" s="758">
        <f>SUM(Q115:Q116)</f>
        <v>0</v>
      </c>
      <c r="R117" s="763">
        <f>SUM(R115:R116)</f>
        <v>0</v>
      </c>
    </row>
    <row r="118" spans="1:20" x14ac:dyDescent="0.25">
      <c r="A118" s="3453" t="s">
        <v>153</v>
      </c>
      <c r="B118" s="3453"/>
      <c r="C118" s="3453"/>
      <c r="D118" s="3453"/>
      <c r="E118" s="3453"/>
      <c r="F118" s="3454"/>
      <c r="G118" s="746"/>
      <c r="H118" s="746"/>
      <c r="I118" s="746"/>
      <c r="J118" s="746"/>
      <c r="K118" s="746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3455" t="s">
        <v>130</v>
      </c>
      <c r="B119" s="3456" t="s">
        <v>131</v>
      </c>
      <c r="C119" s="3457"/>
      <c r="D119" s="3458"/>
      <c r="E119" s="3456" t="s">
        <v>132</v>
      </c>
      <c r="F119" s="3457"/>
      <c r="G119" s="3457"/>
      <c r="H119" s="3458"/>
      <c r="I119" s="3456" t="s">
        <v>133</v>
      </c>
      <c r="J119" s="3461"/>
      <c r="K119" s="3463" t="s">
        <v>154</v>
      </c>
      <c r="L119" s="3464" t="s">
        <v>155</v>
      </c>
      <c r="M119" s="3465"/>
      <c r="N119" s="346"/>
      <c r="O119" s="346"/>
      <c r="P119" s="346"/>
      <c r="Q119" s="346"/>
      <c r="R119" s="346"/>
      <c r="S119" s="346"/>
      <c r="T119" s="346"/>
    </row>
    <row r="120" spans="1:20" x14ac:dyDescent="0.25">
      <c r="A120" s="3274"/>
      <c r="B120" s="3279"/>
      <c r="C120" s="3459"/>
      <c r="D120" s="3460"/>
      <c r="E120" s="3279"/>
      <c r="F120" s="3459"/>
      <c r="G120" s="3459"/>
      <c r="H120" s="3460"/>
      <c r="I120" s="3279"/>
      <c r="J120" s="3462"/>
      <c r="K120" s="3265"/>
      <c r="L120" s="3287"/>
      <c r="M120" s="3466"/>
      <c r="N120" s="346"/>
      <c r="O120" s="346"/>
      <c r="P120" s="346"/>
      <c r="Q120" s="346"/>
      <c r="R120" s="346"/>
      <c r="S120" s="346"/>
      <c r="T120" s="346"/>
    </row>
    <row r="121" spans="1:20" ht="63" x14ac:dyDescent="0.25">
      <c r="A121" s="3275"/>
      <c r="B121" s="747" t="s">
        <v>139</v>
      </c>
      <c r="C121" s="747" t="s">
        <v>140</v>
      </c>
      <c r="D121" s="748" t="s">
        <v>141</v>
      </c>
      <c r="E121" s="749" t="s">
        <v>142</v>
      </c>
      <c r="F121" s="750" t="s">
        <v>143</v>
      </c>
      <c r="G121" s="749" t="s">
        <v>156</v>
      </c>
      <c r="H121" s="750" t="s">
        <v>157</v>
      </c>
      <c r="I121" s="749" t="s">
        <v>144</v>
      </c>
      <c r="J121" s="751" t="s">
        <v>145</v>
      </c>
      <c r="K121" s="3449"/>
      <c r="L121" s="765" t="s">
        <v>158</v>
      </c>
      <c r="M121" s="766" t="s">
        <v>159</v>
      </c>
      <c r="N121" s="346"/>
      <c r="O121" s="346"/>
      <c r="P121" s="346"/>
      <c r="Q121" s="346"/>
      <c r="R121" s="346"/>
      <c r="S121" s="346"/>
      <c r="T121" s="346"/>
    </row>
    <row r="122" spans="1:20" x14ac:dyDescent="0.25">
      <c r="A122" s="626" t="s">
        <v>160</v>
      </c>
      <c r="B122" s="308">
        <f>SUM(C122:D122)</f>
        <v>10677</v>
      </c>
      <c r="C122" s="627">
        <v>10582</v>
      </c>
      <c r="D122" s="756">
        <v>95</v>
      </c>
      <c r="E122" s="575"/>
      <c r="F122" s="767"/>
      <c r="G122" s="575"/>
      <c r="H122" s="767"/>
      <c r="I122" s="627">
        <v>45425</v>
      </c>
      <c r="J122" s="628"/>
      <c r="K122" s="767"/>
      <c r="L122" s="627">
        <v>622</v>
      </c>
      <c r="M122" s="632">
        <v>531</v>
      </c>
      <c r="N122" s="346"/>
      <c r="O122" s="346"/>
      <c r="P122" s="346"/>
      <c r="Q122" s="346"/>
      <c r="R122" s="346"/>
      <c r="S122" s="346"/>
      <c r="T122" s="346"/>
    </row>
    <row r="123" spans="1:20" x14ac:dyDescent="0.25">
      <c r="A123" s="318" t="s">
        <v>161</v>
      </c>
      <c r="B123" s="308">
        <f t="shared" ref="B123:B124" si="55">SUM(C123:D123)</f>
        <v>15593</v>
      </c>
      <c r="C123" s="319">
        <v>14906</v>
      </c>
      <c r="D123" s="320">
        <v>687</v>
      </c>
      <c r="E123" s="319">
        <v>12816</v>
      </c>
      <c r="F123" s="320">
        <v>0</v>
      </c>
      <c r="G123" s="319">
        <v>2777</v>
      </c>
      <c r="H123" s="320">
        <v>0</v>
      </c>
      <c r="I123" s="319">
        <v>48364</v>
      </c>
      <c r="J123" s="321">
        <v>705</v>
      </c>
      <c r="K123" s="320">
        <v>12129</v>
      </c>
      <c r="L123" s="319">
        <v>79</v>
      </c>
      <c r="M123" s="353">
        <v>743</v>
      </c>
      <c r="N123" s="346"/>
      <c r="O123" s="346"/>
      <c r="P123" s="346"/>
      <c r="Q123" s="346"/>
      <c r="R123" s="346"/>
      <c r="S123" s="346"/>
      <c r="T123" s="346"/>
    </row>
    <row r="124" spans="1:20" x14ac:dyDescent="0.25">
      <c r="A124" s="354" t="s">
        <v>128</v>
      </c>
      <c r="B124" s="325">
        <f t="shared" si="55"/>
        <v>2086</v>
      </c>
      <c r="C124" s="326">
        <v>2081</v>
      </c>
      <c r="D124" s="355">
        <v>5</v>
      </c>
      <c r="E124" s="332"/>
      <c r="F124" s="356"/>
      <c r="G124" s="332"/>
      <c r="H124" s="356"/>
      <c r="I124" s="326">
        <v>5784</v>
      </c>
      <c r="J124" s="357"/>
      <c r="K124" s="356"/>
      <c r="L124" s="326">
        <v>109</v>
      </c>
      <c r="M124" s="358">
        <v>93</v>
      </c>
      <c r="N124" s="346"/>
      <c r="O124" s="346"/>
      <c r="P124" s="346"/>
      <c r="Q124" s="346"/>
      <c r="R124" s="346"/>
      <c r="S124" s="346"/>
      <c r="T124" s="346"/>
    </row>
    <row r="125" spans="1:20" ht="19.5" x14ac:dyDescent="0.25">
      <c r="A125" s="608" t="s">
        <v>162</v>
      </c>
      <c r="B125" s="768"/>
      <c r="C125" s="768"/>
      <c r="D125" s="361"/>
      <c r="E125" s="769"/>
      <c r="F125" s="769"/>
      <c r="G125" s="769"/>
      <c r="H125" s="769"/>
      <c r="I125" s="770"/>
      <c r="J125" s="3"/>
      <c r="K125" s="770"/>
      <c r="L125" s="3"/>
      <c r="M125" s="364"/>
    </row>
    <row r="126" spans="1:20" ht="15" customHeight="1" x14ac:dyDescent="0.25">
      <c r="A126" s="3440" t="s">
        <v>163</v>
      </c>
      <c r="B126" s="3442" t="s">
        <v>164</v>
      </c>
      <c r="C126" s="3443" t="s">
        <v>165</v>
      </c>
      <c r="D126" s="3444"/>
      <c r="E126" s="3444"/>
      <c r="F126" s="3444"/>
      <c r="G126" s="3444"/>
      <c r="H126" s="3444"/>
      <c r="I126" s="3444"/>
      <c r="J126" s="3444"/>
      <c r="K126" s="3444"/>
      <c r="L126" s="3445"/>
      <c r="M126" s="3442" t="s">
        <v>166</v>
      </c>
    </row>
    <row r="127" spans="1:20" ht="21" x14ac:dyDescent="0.25">
      <c r="A127" s="3441"/>
      <c r="B127" s="3255"/>
      <c r="C127" s="771" t="s">
        <v>80</v>
      </c>
      <c r="D127" s="772" t="s">
        <v>167</v>
      </c>
      <c r="E127" s="772" t="s">
        <v>51</v>
      </c>
      <c r="F127" s="772" t="s">
        <v>81</v>
      </c>
      <c r="G127" s="772" t="s">
        <v>168</v>
      </c>
      <c r="H127" s="773" t="s">
        <v>169</v>
      </c>
      <c r="I127" s="773" t="s">
        <v>170</v>
      </c>
      <c r="J127" s="772" t="s">
        <v>171</v>
      </c>
      <c r="K127" s="773" t="s">
        <v>172</v>
      </c>
      <c r="L127" s="774" t="s">
        <v>173</v>
      </c>
      <c r="M127" s="3255"/>
    </row>
    <row r="128" spans="1:20" x14ac:dyDescent="0.25">
      <c r="A128" s="579" t="s">
        <v>174</v>
      </c>
      <c r="B128" s="756"/>
      <c r="C128" s="627"/>
      <c r="D128" s="775"/>
      <c r="E128" s="775"/>
      <c r="F128" s="775"/>
      <c r="G128" s="775"/>
      <c r="H128" s="775"/>
      <c r="I128" s="775"/>
      <c r="J128" s="775"/>
      <c r="K128" s="775"/>
      <c r="L128" s="756"/>
      <c r="M128" s="633"/>
    </row>
    <row r="129" spans="1:76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x14ac:dyDescent="0.25">
      <c r="A131" s="4" t="s">
        <v>177</v>
      </c>
      <c r="B131" s="776"/>
      <c r="C131" s="776"/>
      <c r="D131" s="776"/>
      <c r="E131" s="776"/>
      <c r="F131" s="776"/>
      <c r="G131" s="776"/>
      <c r="H131" s="776"/>
      <c r="I131" s="776"/>
      <c r="J131" s="776"/>
      <c r="K131" s="776"/>
      <c r="L131" s="776"/>
      <c r="M131" s="776"/>
      <c r="N131" s="776"/>
      <c r="O131" s="776"/>
      <c r="P131" s="776"/>
      <c r="Q131" s="776"/>
      <c r="R131" s="776"/>
      <c r="S131" s="776"/>
      <c r="T131" s="776"/>
      <c r="U131" s="776"/>
      <c r="V131" s="776"/>
      <c r="W131" s="776"/>
      <c r="X131" s="776"/>
      <c r="Y131" s="776"/>
      <c r="Z131" s="776"/>
      <c r="AA131" s="776"/>
      <c r="AB131" s="776"/>
      <c r="AC131" s="776"/>
      <c r="AD131" s="776"/>
      <c r="AE131" s="776"/>
      <c r="AF131" s="776"/>
      <c r="AG131" s="776"/>
      <c r="AH131" s="776"/>
      <c r="AI131" s="776"/>
      <c r="AJ131" s="776"/>
      <c r="AK131" s="776"/>
      <c r="AL131" s="776"/>
      <c r="AM131" s="776"/>
      <c r="AN131" s="776"/>
      <c r="AO131" s="777"/>
      <c r="AP131" s="777"/>
      <c r="AQ131" s="225"/>
      <c r="AR131" s="225"/>
    </row>
    <row r="132" spans="1:76" ht="15" customHeight="1" x14ac:dyDescent="0.25">
      <c r="A132" s="3431" t="s">
        <v>178</v>
      </c>
      <c r="B132" s="3446" t="s">
        <v>4</v>
      </c>
      <c r="C132" s="3378"/>
      <c r="D132" s="3414"/>
      <c r="E132" s="3432" t="s">
        <v>5</v>
      </c>
      <c r="F132" s="3433"/>
      <c r="G132" s="3433"/>
      <c r="H132" s="3433"/>
      <c r="I132" s="3433"/>
      <c r="J132" s="3433"/>
      <c r="K132" s="3433"/>
      <c r="L132" s="3433"/>
      <c r="M132" s="3433"/>
      <c r="N132" s="3433"/>
      <c r="O132" s="3433"/>
      <c r="P132" s="3433"/>
      <c r="Q132" s="3433"/>
      <c r="R132" s="3433"/>
      <c r="S132" s="3433"/>
      <c r="T132" s="3433"/>
      <c r="U132" s="3433"/>
      <c r="V132" s="3433"/>
      <c r="W132" s="3433"/>
      <c r="X132" s="3433"/>
      <c r="Y132" s="3433"/>
      <c r="Z132" s="3433"/>
      <c r="AA132" s="3433"/>
      <c r="AB132" s="3433"/>
      <c r="AC132" s="3433"/>
      <c r="AD132" s="3433"/>
      <c r="AE132" s="3433"/>
      <c r="AF132" s="3433"/>
      <c r="AG132" s="3433"/>
      <c r="AH132" s="3433"/>
      <c r="AI132" s="3433"/>
      <c r="AJ132" s="3433"/>
      <c r="AK132" s="3433"/>
      <c r="AL132" s="3433"/>
      <c r="AM132" s="3433"/>
      <c r="AN132" s="3439"/>
      <c r="AO132" s="3435" t="s">
        <v>179</v>
      </c>
      <c r="AP132" s="3436" t="s">
        <v>100</v>
      </c>
      <c r="AQ132" s="3436" t="s">
        <v>8</v>
      </c>
      <c r="AR132" s="3414" t="s">
        <v>9</v>
      </c>
    </row>
    <row r="133" spans="1:76" x14ac:dyDescent="0.25">
      <c r="A133" s="3259"/>
      <c r="B133" s="3262"/>
      <c r="C133" s="3447"/>
      <c r="D133" s="3437"/>
      <c r="E133" s="3438" t="s">
        <v>11</v>
      </c>
      <c r="F133" s="3434"/>
      <c r="G133" s="3432" t="s">
        <v>12</v>
      </c>
      <c r="H133" s="3434"/>
      <c r="I133" s="3432" t="s">
        <v>13</v>
      </c>
      <c r="J133" s="3434"/>
      <c r="K133" s="3432" t="s">
        <v>14</v>
      </c>
      <c r="L133" s="3434"/>
      <c r="M133" s="3432" t="s">
        <v>15</v>
      </c>
      <c r="N133" s="3434"/>
      <c r="O133" s="3432" t="s">
        <v>16</v>
      </c>
      <c r="P133" s="3434"/>
      <c r="Q133" s="3433" t="s">
        <v>17</v>
      </c>
      <c r="R133" s="3434"/>
      <c r="S133" s="3432" t="s">
        <v>18</v>
      </c>
      <c r="T133" s="3434"/>
      <c r="U133" s="3432" t="s">
        <v>19</v>
      </c>
      <c r="V133" s="3434"/>
      <c r="W133" s="3432" t="s">
        <v>20</v>
      </c>
      <c r="X133" s="3434"/>
      <c r="Y133" s="3432" t="s">
        <v>21</v>
      </c>
      <c r="Z133" s="3434"/>
      <c r="AA133" s="3432" t="s">
        <v>22</v>
      </c>
      <c r="AB133" s="3434"/>
      <c r="AC133" s="3432" t="s">
        <v>23</v>
      </c>
      <c r="AD133" s="3434"/>
      <c r="AE133" s="3432" t="s">
        <v>24</v>
      </c>
      <c r="AF133" s="3434"/>
      <c r="AG133" s="3432" t="s">
        <v>25</v>
      </c>
      <c r="AH133" s="3434"/>
      <c r="AI133" s="3432" t="s">
        <v>26</v>
      </c>
      <c r="AJ133" s="3434"/>
      <c r="AK133" s="3432" t="s">
        <v>27</v>
      </c>
      <c r="AL133" s="3434"/>
      <c r="AM133" s="3433" t="s">
        <v>28</v>
      </c>
      <c r="AN133" s="3439"/>
      <c r="AO133" s="3246"/>
      <c r="AP133" s="3247"/>
      <c r="AQ133" s="3247"/>
      <c r="AR133" s="3249"/>
    </row>
    <row r="134" spans="1:76" x14ac:dyDescent="0.25">
      <c r="A134" s="3189"/>
      <c r="B134" s="778" t="s">
        <v>29</v>
      </c>
      <c r="C134" s="707" t="s">
        <v>30</v>
      </c>
      <c r="D134" s="779" t="s">
        <v>31</v>
      </c>
      <c r="E134" s="705" t="s">
        <v>30</v>
      </c>
      <c r="F134" s="723" t="s">
        <v>31</v>
      </c>
      <c r="G134" s="705" t="s">
        <v>30</v>
      </c>
      <c r="H134" s="723" t="s">
        <v>31</v>
      </c>
      <c r="I134" s="705" t="s">
        <v>30</v>
      </c>
      <c r="J134" s="723" t="s">
        <v>31</v>
      </c>
      <c r="K134" s="705" t="s">
        <v>30</v>
      </c>
      <c r="L134" s="723" t="s">
        <v>31</v>
      </c>
      <c r="M134" s="705" t="s">
        <v>30</v>
      </c>
      <c r="N134" s="723" t="s">
        <v>31</v>
      </c>
      <c r="O134" s="705" t="s">
        <v>30</v>
      </c>
      <c r="P134" s="723" t="s">
        <v>31</v>
      </c>
      <c r="Q134" s="705" t="s">
        <v>30</v>
      </c>
      <c r="R134" s="723" t="s">
        <v>31</v>
      </c>
      <c r="S134" s="705" t="s">
        <v>30</v>
      </c>
      <c r="T134" s="723" t="s">
        <v>31</v>
      </c>
      <c r="U134" s="705" t="s">
        <v>30</v>
      </c>
      <c r="V134" s="723" t="s">
        <v>31</v>
      </c>
      <c r="W134" s="705" t="s">
        <v>30</v>
      </c>
      <c r="X134" s="723" t="s">
        <v>31</v>
      </c>
      <c r="Y134" s="705" t="s">
        <v>30</v>
      </c>
      <c r="Z134" s="723" t="s">
        <v>31</v>
      </c>
      <c r="AA134" s="705" t="s">
        <v>30</v>
      </c>
      <c r="AB134" s="723" t="s">
        <v>31</v>
      </c>
      <c r="AC134" s="705" t="s">
        <v>30</v>
      </c>
      <c r="AD134" s="723" t="s">
        <v>31</v>
      </c>
      <c r="AE134" s="705" t="s">
        <v>30</v>
      </c>
      <c r="AF134" s="723" t="s">
        <v>31</v>
      </c>
      <c r="AG134" s="705" t="s">
        <v>30</v>
      </c>
      <c r="AH134" s="723" t="s">
        <v>31</v>
      </c>
      <c r="AI134" s="705" t="s">
        <v>30</v>
      </c>
      <c r="AJ134" s="723" t="s">
        <v>31</v>
      </c>
      <c r="AK134" s="705" t="s">
        <v>30</v>
      </c>
      <c r="AL134" s="723" t="s">
        <v>31</v>
      </c>
      <c r="AM134" s="705" t="s">
        <v>30</v>
      </c>
      <c r="AN134" s="724" t="s">
        <v>31</v>
      </c>
      <c r="AO134" s="3245"/>
      <c r="AP134" s="3224"/>
      <c r="AQ134" s="3224"/>
      <c r="AR134" s="3437"/>
    </row>
    <row r="135" spans="1:76" ht="22.5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780"/>
      <c r="AR135" s="781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x14ac:dyDescent="0.25">
      <c r="A137" s="782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3428" t="s">
        <v>184</v>
      </c>
      <c r="B139" s="3413"/>
      <c r="C139" s="3431" t="s">
        <v>32</v>
      </c>
      <c r="D139" s="3432" t="s">
        <v>84</v>
      </c>
      <c r="E139" s="3433"/>
      <c r="F139" s="3433"/>
      <c r="G139" s="3433"/>
      <c r="H139" s="3434"/>
      <c r="I139" s="3428" t="s">
        <v>100</v>
      </c>
      <c r="J139" s="3435" t="s">
        <v>6</v>
      </c>
      <c r="K139" s="3413" t="s">
        <v>7</v>
      </c>
    </row>
    <row r="140" spans="1:76" ht="21" x14ac:dyDescent="0.25">
      <c r="A140" s="3429"/>
      <c r="B140" s="3430"/>
      <c r="C140" s="3189"/>
      <c r="D140" s="771" t="s">
        <v>185</v>
      </c>
      <c r="E140" s="773" t="s">
        <v>186</v>
      </c>
      <c r="F140" s="773" t="s">
        <v>187</v>
      </c>
      <c r="G140" s="773" t="s">
        <v>188</v>
      </c>
      <c r="H140" s="774" t="s">
        <v>189</v>
      </c>
      <c r="I140" s="3429"/>
      <c r="J140" s="3245"/>
      <c r="K140" s="3430"/>
    </row>
    <row r="141" spans="1:76" x14ac:dyDescent="0.25">
      <c r="A141" s="3424" t="s">
        <v>190</v>
      </c>
      <c r="B141" s="636" t="s">
        <v>191</v>
      </c>
      <c r="C141" s="574">
        <f>SUM(D141:H141)</f>
        <v>0</v>
      </c>
      <c r="D141" s="783"/>
      <c r="E141" s="784"/>
      <c r="F141" s="784"/>
      <c r="G141" s="784"/>
      <c r="H141" s="785"/>
      <c r="I141" s="407"/>
      <c r="J141" s="786"/>
      <c r="K141" s="787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2.5" x14ac:dyDescent="0.25">
      <c r="A142" s="3211"/>
      <c r="B142" s="410" t="s">
        <v>192</v>
      </c>
      <c r="C142" s="411">
        <f>SUM(D142:H142)</f>
        <v>0</v>
      </c>
      <c r="D142" s="788"/>
      <c r="E142" s="789"/>
      <c r="F142" s="789"/>
      <c r="G142" s="789"/>
      <c r="H142" s="790"/>
      <c r="I142" s="407"/>
      <c r="J142" s="791"/>
      <c r="K142" s="792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x14ac:dyDescent="0.25">
      <c r="A143" s="3212"/>
      <c r="B143" s="417" t="s">
        <v>193</v>
      </c>
      <c r="C143" s="418">
        <f>SUM(D143:H143)</f>
        <v>0</v>
      </c>
      <c r="D143" s="793"/>
      <c r="E143" s="794"/>
      <c r="F143" s="794"/>
      <c r="G143" s="794"/>
      <c r="H143" s="795"/>
      <c r="I143" s="407"/>
      <c r="J143" s="796"/>
      <c r="K143" s="797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2.5" x14ac:dyDescent="0.25">
      <c r="A144" s="3410" t="s">
        <v>194</v>
      </c>
      <c r="B144" s="573" t="s">
        <v>195</v>
      </c>
      <c r="C144" s="574">
        <f>SUM(I144)</f>
        <v>0</v>
      </c>
      <c r="D144" s="575"/>
      <c r="E144" s="798"/>
      <c r="F144" s="798"/>
      <c r="G144" s="798"/>
      <c r="H144" s="576"/>
      <c r="I144" s="799"/>
      <c r="J144" s="800"/>
      <c r="K144" s="801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2.5" x14ac:dyDescent="0.25">
      <c r="A145" s="3212"/>
      <c r="B145" s="43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802"/>
      <c r="J145" s="796"/>
      <c r="K145" s="797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x14ac:dyDescent="0.25">
      <c r="A146" s="3211" t="s">
        <v>197</v>
      </c>
      <c r="B146" s="24" t="s">
        <v>80</v>
      </c>
      <c r="C146" s="436">
        <f>SUM(D146:I146)</f>
        <v>0</v>
      </c>
      <c r="D146" s="803"/>
      <c r="E146" s="804"/>
      <c r="F146" s="804"/>
      <c r="G146" s="804"/>
      <c r="H146" s="785"/>
      <c r="I146" s="805"/>
      <c r="J146" s="806"/>
      <c r="K146" s="807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x14ac:dyDescent="0.25">
      <c r="A147" s="3211"/>
      <c r="B147" s="24" t="s">
        <v>81</v>
      </c>
      <c r="C147" s="436">
        <f>SUM(D147:I147)</f>
        <v>0</v>
      </c>
      <c r="D147" s="808"/>
      <c r="E147" s="809"/>
      <c r="F147" s="809"/>
      <c r="G147" s="809"/>
      <c r="H147" s="810"/>
      <c r="I147" s="805"/>
      <c r="J147" s="811"/>
      <c r="K147" s="807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x14ac:dyDescent="0.25">
      <c r="A148" s="3211"/>
      <c r="B148" s="36" t="s">
        <v>51</v>
      </c>
      <c r="C148" s="436">
        <f>SUM(D148:I148)</f>
        <v>0</v>
      </c>
      <c r="D148" s="788"/>
      <c r="E148" s="789"/>
      <c r="F148" s="789"/>
      <c r="G148" s="789"/>
      <c r="H148" s="790"/>
      <c r="I148" s="812"/>
      <c r="J148" s="791"/>
      <c r="K148" s="792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x14ac:dyDescent="0.25">
      <c r="A149" s="3212"/>
      <c r="B149" s="444" t="s">
        <v>108</v>
      </c>
      <c r="C149" s="374">
        <f>SUM(D149:I149)</f>
        <v>0</v>
      </c>
      <c r="D149" s="793"/>
      <c r="E149" s="794"/>
      <c r="F149" s="794"/>
      <c r="G149" s="794"/>
      <c r="H149" s="795"/>
      <c r="I149" s="813"/>
      <c r="J149" s="796"/>
      <c r="K149" s="797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x14ac:dyDescent="0.25">
      <c r="A150" s="4" t="s">
        <v>198</v>
      </c>
      <c r="AN150" s="3"/>
      <c r="AO150" s="3"/>
    </row>
    <row r="151" spans="1:75" ht="15" customHeight="1" x14ac:dyDescent="0.25">
      <c r="A151" s="3425" t="s">
        <v>49</v>
      </c>
      <c r="B151" s="3425" t="s">
        <v>199</v>
      </c>
      <c r="C151" s="3427" t="s">
        <v>29</v>
      </c>
      <c r="D151" s="3416" t="s">
        <v>30</v>
      </c>
      <c r="E151" s="3422" t="s">
        <v>31</v>
      </c>
      <c r="F151" s="3402" t="s">
        <v>5</v>
      </c>
      <c r="G151" s="3403"/>
      <c r="H151" s="3403"/>
      <c r="I151" s="3403"/>
      <c r="J151" s="3403"/>
      <c r="K151" s="3403"/>
      <c r="L151" s="3403"/>
      <c r="M151" s="3403"/>
      <c r="N151" s="3403"/>
      <c r="O151" s="3403"/>
      <c r="P151" s="3403"/>
      <c r="Q151" s="3403"/>
      <c r="R151" s="3403"/>
      <c r="S151" s="3403"/>
      <c r="T151" s="3403"/>
      <c r="U151" s="3403"/>
      <c r="V151" s="3403"/>
      <c r="W151" s="3403"/>
      <c r="X151" s="3403"/>
      <c r="Y151" s="3403"/>
      <c r="Z151" s="3403"/>
      <c r="AA151" s="3403"/>
      <c r="AB151" s="3403"/>
      <c r="AC151" s="3403"/>
      <c r="AD151" s="3403"/>
      <c r="AE151" s="3403"/>
      <c r="AF151" s="3403"/>
      <c r="AG151" s="3403"/>
      <c r="AH151" s="3403"/>
      <c r="AI151" s="3403"/>
      <c r="AJ151" s="3403"/>
      <c r="AK151" s="3403"/>
      <c r="AL151" s="3403"/>
      <c r="AM151" s="3405"/>
      <c r="AN151" s="3416" t="s">
        <v>6</v>
      </c>
      <c r="AO151" s="3422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3390" t="s">
        <v>93</v>
      </c>
      <c r="G152" s="3392"/>
      <c r="H152" s="3390" t="s">
        <v>13</v>
      </c>
      <c r="I152" s="3392"/>
      <c r="J152" s="3390" t="s">
        <v>14</v>
      </c>
      <c r="K152" s="3392"/>
      <c r="L152" s="3390" t="s">
        <v>15</v>
      </c>
      <c r="M152" s="3392"/>
      <c r="N152" s="3390" t="s">
        <v>16</v>
      </c>
      <c r="O152" s="3392"/>
      <c r="P152" s="3391" t="s">
        <v>17</v>
      </c>
      <c r="Q152" s="3392"/>
      <c r="R152" s="3390" t="s">
        <v>18</v>
      </c>
      <c r="S152" s="3392"/>
      <c r="T152" s="3390" t="s">
        <v>19</v>
      </c>
      <c r="U152" s="3392"/>
      <c r="V152" s="3390" t="s">
        <v>20</v>
      </c>
      <c r="W152" s="3392"/>
      <c r="X152" s="3390" t="s">
        <v>21</v>
      </c>
      <c r="Y152" s="3392"/>
      <c r="Z152" s="3390" t="s">
        <v>22</v>
      </c>
      <c r="AA152" s="3392"/>
      <c r="AB152" s="3390" t="s">
        <v>23</v>
      </c>
      <c r="AC152" s="3392"/>
      <c r="AD152" s="3390" t="s">
        <v>24</v>
      </c>
      <c r="AE152" s="3392"/>
      <c r="AF152" s="3390" t="s">
        <v>25</v>
      </c>
      <c r="AG152" s="3392"/>
      <c r="AH152" s="3390" t="s">
        <v>26</v>
      </c>
      <c r="AI152" s="3392"/>
      <c r="AJ152" s="3390" t="s">
        <v>27</v>
      </c>
      <c r="AK152" s="3392"/>
      <c r="AL152" s="3390" t="s">
        <v>200</v>
      </c>
      <c r="AM152" s="3415"/>
      <c r="AN152" s="3229"/>
      <c r="AO152" s="3209"/>
    </row>
    <row r="153" spans="1:75" x14ac:dyDescent="0.25">
      <c r="A153" s="3426"/>
      <c r="B153" s="3426"/>
      <c r="C153" s="3238"/>
      <c r="D153" s="3417"/>
      <c r="E153" s="3383"/>
      <c r="F153" s="815" t="s">
        <v>71</v>
      </c>
      <c r="G153" s="816" t="s">
        <v>31</v>
      </c>
      <c r="H153" s="815" t="s">
        <v>71</v>
      </c>
      <c r="I153" s="816" t="s">
        <v>31</v>
      </c>
      <c r="J153" s="815" t="s">
        <v>71</v>
      </c>
      <c r="K153" s="816" t="s">
        <v>31</v>
      </c>
      <c r="L153" s="815" t="s">
        <v>71</v>
      </c>
      <c r="M153" s="816" t="s">
        <v>31</v>
      </c>
      <c r="N153" s="815" t="s">
        <v>71</v>
      </c>
      <c r="O153" s="816" t="s">
        <v>31</v>
      </c>
      <c r="P153" s="815" t="s">
        <v>71</v>
      </c>
      <c r="Q153" s="816" t="s">
        <v>31</v>
      </c>
      <c r="R153" s="815" t="s">
        <v>71</v>
      </c>
      <c r="S153" s="816" t="s">
        <v>31</v>
      </c>
      <c r="T153" s="815" t="s">
        <v>71</v>
      </c>
      <c r="U153" s="816" t="s">
        <v>31</v>
      </c>
      <c r="V153" s="815" t="s">
        <v>71</v>
      </c>
      <c r="W153" s="816" t="s">
        <v>31</v>
      </c>
      <c r="X153" s="815" t="s">
        <v>71</v>
      </c>
      <c r="Y153" s="816" t="s">
        <v>31</v>
      </c>
      <c r="Z153" s="815" t="s">
        <v>71</v>
      </c>
      <c r="AA153" s="816" t="s">
        <v>31</v>
      </c>
      <c r="AB153" s="815" t="s">
        <v>71</v>
      </c>
      <c r="AC153" s="816" t="s">
        <v>31</v>
      </c>
      <c r="AD153" s="815" t="s">
        <v>71</v>
      </c>
      <c r="AE153" s="816" t="s">
        <v>31</v>
      </c>
      <c r="AF153" s="815" t="s">
        <v>71</v>
      </c>
      <c r="AG153" s="816" t="s">
        <v>31</v>
      </c>
      <c r="AH153" s="815" t="s">
        <v>71</v>
      </c>
      <c r="AI153" s="816" t="s">
        <v>31</v>
      </c>
      <c r="AJ153" s="815" t="s">
        <v>71</v>
      </c>
      <c r="AK153" s="816" t="s">
        <v>31</v>
      </c>
      <c r="AL153" s="815" t="s">
        <v>71</v>
      </c>
      <c r="AM153" s="817" t="s">
        <v>31</v>
      </c>
      <c r="AN153" s="3417"/>
      <c r="AO153" s="3383"/>
    </row>
    <row r="154" spans="1:75" x14ac:dyDescent="0.25">
      <c r="A154" s="3410" t="s">
        <v>80</v>
      </c>
      <c r="B154" s="579" t="s">
        <v>201</v>
      </c>
      <c r="C154" s="574">
        <f>SUM(D154:E154)</f>
        <v>0</v>
      </c>
      <c r="D154" s="580">
        <f>+F154+H154+J154+L154+N154+P154+R154+T154+V154+X154+Z154+AB154+AD154+AF154+AH154+AJ154+AL154</f>
        <v>0</v>
      </c>
      <c r="E154" s="818">
        <f>+G154+I154+K154+M154+O154+Q154+S154+U154+W154+Y154+AA154+AC154+AE154+AG154+AI154+AK154+AM154</f>
        <v>0</v>
      </c>
      <c r="F154" s="581"/>
      <c r="G154" s="658"/>
      <c r="H154" s="581"/>
      <c r="I154" s="658"/>
      <c r="J154" s="581"/>
      <c r="K154" s="658"/>
      <c r="L154" s="581"/>
      <c r="M154" s="658"/>
      <c r="N154" s="581"/>
      <c r="O154" s="658"/>
      <c r="P154" s="581"/>
      <c r="Q154" s="658"/>
      <c r="R154" s="581"/>
      <c r="S154" s="658"/>
      <c r="T154" s="581"/>
      <c r="U154" s="658"/>
      <c r="V154" s="581"/>
      <c r="W154" s="658"/>
      <c r="X154" s="581"/>
      <c r="Y154" s="658"/>
      <c r="Z154" s="581"/>
      <c r="AA154" s="658"/>
      <c r="AB154" s="581"/>
      <c r="AC154" s="658"/>
      <c r="AD154" s="581"/>
      <c r="AE154" s="658"/>
      <c r="AF154" s="581"/>
      <c r="AG154" s="658"/>
      <c r="AH154" s="581"/>
      <c r="AI154" s="658"/>
      <c r="AJ154" s="581"/>
      <c r="AK154" s="658"/>
      <c r="AL154" s="581"/>
      <c r="AM154" s="582"/>
      <c r="AN154" s="583"/>
      <c r="AO154" s="658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x14ac:dyDescent="0.25">
      <c r="A161" s="3212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x14ac:dyDescent="0.25">
      <c r="A162" s="3410" t="s">
        <v>51</v>
      </c>
      <c r="B162" s="579" t="s">
        <v>201</v>
      </c>
      <c r="C162" s="574">
        <f t="shared" si="79"/>
        <v>0</v>
      </c>
      <c r="D162" s="580">
        <f t="shared" si="73"/>
        <v>0</v>
      </c>
      <c r="E162" s="818">
        <f t="shared" si="73"/>
        <v>0</v>
      </c>
      <c r="F162" s="581"/>
      <c r="G162" s="658"/>
      <c r="H162" s="581"/>
      <c r="I162" s="658"/>
      <c r="J162" s="581"/>
      <c r="K162" s="658"/>
      <c r="L162" s="581"/>
      <c r="M162" s="658"/>
      <c r="N162" s="581"/>
      <c r="O162" s="658"/>
      <c r="P162" s="581"/>
      <c r="Q162" s="658"/>
      <c r="R162" s="581"/>
      <c r="S162" s="658"/>
      <c r="T162" s="581"/>
      <c r="U162" s="658"/>
      <c r="V162" s="581"/>
      <c r="W162" s="658"/>
      <c r="X162" s="581"/>
      <c r="Y162" s="658"/>
      <c r="Z162" s="581"/>
      <c r="AA162" s="658"/>
      <c r="AB162" s="581"/>
      <c r="AC162" s="658"/>
      <c r="AD162" s="581"/>
      <c r="AE162" s="658"/>
      <c r="AF162" s="581"/>
      <c r="AG162" s="658"/>
      <c r="AH162" s="581"/>
      <c r="AI162" s="658"/>
      <c r="AJ162" s="581"/>
      <c r="AK162" s="658"/>
      <c r="AL162" s="581"/>
      <c r="AM162" s="582"/>
      <c r="AN162" s="583"/>
      <c r="AO162" s="658"/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x14ac:dyDescent="0.25">
      <c r="A163" s="3211"/>
      <c r="B163" s="105" t="s">
        <v>203</v>
      </c>
      <c r="C163" s="411">
        <f t="shared" si="79"/>
        <v>0</v>
      </c>
      <c r="D163" s="386">
        <f t="shared" si="73"/>
        <v>0</v>
      </c>
      <c r="E163" s="393">
        <f>+G163+I163+K163+M163+O163+Q163+S163+U163+W163+Y163+AA163+AC163+AE163+AG163+AI163+AK163+AM163</f>
        <v>0</v>
      </c>
      <c r="F163" s="40"/>
      <c r="G163" s="41"/>
      <c r="H163" s="40"/>
      <c r="I163" s="41"/>
      <c r="J163" s="40"/>
      <c r="K163" s="41"/>
      <c r="L163" s="40"/>
      <c r="M163" s="41"/>
      <c r="N163" s="40"/>
      <c r="O163" s="41"/>
      <c r="P163" s="40"/>
      <c r="Q163" s="41"/>
      <c r="R163" s="40"/>
      <c r="S163" s="41"/>
      <c r="T163" s="40"/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/>
      <c r="AF163" s="40"/>
      <c r="AG163" s="41"/>
      <c r="AH163" s="40"/>
      <c r="AI163" s="41"/>
      <c r="AJ163" s="40"/>
      <c r="AK163" s="41"/>
      <c r="AL163" s="40"/>
      <c r="AM163" s="455"/>
      <c r="AN163" s="114"/>
      <c r="AO163" s="41"/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x14ac:dyDescent="0.25">
      <c r="A164" s="3211"/>
      <c r="B164" s="105" t="s">
        <v>204</v>
      </c>
      <c r="C164" s="411">
        <f>SUM(D164:E164)</f>
        <v>9</v>
      </c>
      <c r="D164" s="386">
        <f t="shared" si="73"/>
        <v>2</v>
      </c>
      <c r="E164" s="393">
        <f t="shared" si="73"/>
        <v>7</v>
      </c>
      <c r="F164" s="40"/>
      <c r="G164" s="41"/>
      <c r="H164" s="40"/>
      <c r="I164" s="41">
        <v>2</v>
      </c>
      <c r="J164" s="40"/>
      <c r="K164" s="41">
        <v>1</v>
      </c>
      <c r="L164" s="40"/>
      <c r="M164" s="41"/>
      <c r="N164" s="40"/>
      <c r="O164" s="41"/>
      <c r="P164" s="40"/>
      <c r="Q164" s="41"/>
      <c r="R164" s="40"/>
      <c r="S164" s="41">
        <v>1</v>
      </c>
      <c r="T164" s="40"/>
      <c r="U164" s="41">
        <v>1</v>
      </c>
      <c r="V164" s="40">
        <v>1</v>
      </c>
      <c r="W164" s="41">
        <v>1</v>
      </c>
      <c r="X164" s="40">
        <v>1</v>
      </c>
      <c r="Y164" s="41">
        <v>1</v>
      </c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x14ac:dyDescent="0.25">
      <c r="A167" s="3212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3389" t="s">
        <v>210</v>
      </c>
      <c r="B169" s="3411" t="s">
        <v>32</v>
      </c>
      <c r="C169" s="3402" t="s">
        <v>84</v>
      </c>
      <c r="D169" s="3403"/>
      <c r="E169" s="3403"/>
      <c r="F169" s="3403"/>
      <c r="G169" s="3403"/>
      <c r="H169" s="3403"/>
      <c r="I169" s="3403"/>
      <c r="J169" s="3403"/>
      <c r="K169" s="3403"/>
      <c r="L169" s="3403"/>
      <c r="M169" s="3403"/>
      <c r="N169" s="3403"/>
      <c r="O169" s="3403"/>
      <c r="P169" s="3403"/>
      <c r="Q169" s="3403"/>
      <c r="R169" s="3403"/>
      <c r="S169" s="3405"/>
      <c r="T169" s="3412" t="s">
        <v>6</v>
      </c>
      <c r="U169" s="3421" t="s">
        <v>7</v>
      </c>
    </row>
    <row r="170" spans="1:74" x14ac:dyDescent="0.25">
      <c r="A170" s="3187"/>
      <c r="B170" s="3215"/>
      <c r="C170" s="819" t="s">
        <v>93</v>
      </c>
      <c r="D170" s="820" t="s">
        <v>13</v>
      </c>
      <c r="E170" s="820" t="s">
        <v>211</v>
      </c>
      <c r="F170" s="820" t="s">
        <v>15</v>
      </c>
      <c r="G170" s="820" t="s">
        <v>212</v>
      </c>
      <c r="H170" s="820" t="s">
        <v>17</v>
      </c>
      <c r="I170" s="820" t="s">
        <v>213</v>
      </c>
      <c r="J170" s="820" t="s">
        <v>19</v>
      </c>
      <c r="K170" s="820" t="s">
        <v>214</v>
      </c>
      <c r="L170" s="820" t="s">
        <v>21</v>
      </c>
      <c r="M170" s="820" t="s">
        <v>215</v>
      </c>
      <c r="N170" s="820" t="s">
        <v>23</v>
      </c>
      <c r="O170" s="820" t="s">
        <v>24</v>
      </c>
      <c r="P170" s="820" t="s">
        <v>25</v>
      </c>
      <c r="Q170" s="820" t="s">
        <v>26</v>
      </c>
      <c r="R170" s="820" t="s">
        <v>27</v>
      </c>
      <c r="S170" s="821" t="s">
        <v>200</v>
      </c>
      <c r="T170" s="3412"/>
      <c r="U170" s="3421"/>
    </row>
    <row r="171" spans="1:74" ht="22.5" x14ac:dyDescent="0.25">
      <c r="A171" s="584" t="s">
        <v>216</v>
      </c>
      <c r="B171" s="822">
        <f>SUM(C171:S171)</f>
        <v>74</v>
      </c>
      <c r="C171" s="85">
        <v>0</v>
      </c>
      <c r="D171" s="469">
        <v>0</v>
      </c>
      <c r="E171" s="469">
        <v>0</v>
      </c>
      <c r="F171" s="469">
        <v>1</v>
      </c>
      <c r="G171" s="469">
        <v>5</v>
      </c>
      <c r="H171" s="469">
        <v>3</v>
      </c>
      <c r="I171" s="469">
        <v>8</v>
      </c>
      <c r="J171" s="469">
        <v>4</v>
      </c>
      <c r="K171" s="469">
        <v>5</v>
      </c>
      <c r="L171" s="469">
        <v>3</v>
      </c>
      <c r="M171" s="469">
        <v>2</v>
      </c>
      <c r="N171" s="469">
        <v>7</v>
      </c>
      <c r="O171" s="469">
        <v>5</v>
      </c>
      <c r="P171" s="469">
        <v>8</v>
      </c>
      <c r="Q171" s="469">
        <v>6</v>
      </c>
      <c r="R171" s="469">
        <v>7</v>
      </c>
      <c r="S171" s="459">
        <v>10</v>
      </c>
      <c r="T171" s="189">
        <v>5</v>
      </c>
      <c r="U171" s="86">
        <v>1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ht="15" customHeight="1" x14ac:dyDescent="0.25">
      <c r="A173" s="3397" t="s">
        <v>218</v>
      </c>
      <c r="B173" s="3398" t="s">
        <v>219</v>
      </c>
      <c r="C173" s="3399" t="s">
        <v>220</v>
      </c>
      <c r="D173" s="3400"/>
      <c r="E173" s="3400"/>
      <c r="F173" s="3400"/>
      <c r="G173" s="3400"/>
      <c r="H173" s="3400"/>
      <c r="I173" s="3400"/>
      <c r="J173" s="3400"/>
      <c r="K173" s="3401"/>
      <c r="L173" s="3402" t="s">
        <v>221</v>
      </c>
      <c r="M173" s="3403"/>
      <c r="N173" s="3403"/>
      <c r="O173" s="3403"/>
      <c r="P173" s="3403"/>
      <c r="Q173" s="3403"/>
      <c r="R173" s="3403"/>
      <c r="S173" s="3403"/>
      <c r="T173" s="3404"/>
      <c r="U173" s="3402" t="s">
        <v>222</v>
      </c>
      <c r="V173" s="3403"/>
      <c r="W173" s="3403"/>
      <c r="X173" s="3403"/>
      <c r="Y173" s="3403"/>
      <c r="Z173" s="3403"/>
      <c r="AA173" s="3403"/>
      <c r="AB173" s="3403"/>
      <c r="AC173" s="3405"/>
      <c r="AD173" s="3391" t="s">
        <v>6</v>
      </c>
      <c r="AE173" s="3419" t="s">
        <v>7</v>
      </c>
    </row>
    <row r="174" spans="1:74" ht="15" customHeight="1" x14ac:dyDescent="0.25">
      <c r="A174" s="3195"/>
      <c r="B174" s="3197"/>
      <c r="C174" s="3406" t="s">
        <v>32</v>
      </c>
      <c r="D174" s="3407"/>
      <c r="E174" s="3408"/>
      <c r="F174" s="3409" t="s">
        <v>223</v>
      </c>
      <c r="G174" s="3409"/>
      <c r="H174" s="3409" t="s">
        <v>224</v>
      </c>
      <c r="I174" s="3409"/>
      <c r="J174" s="3420" t="s">
        <v>225</v>
      </c>
      <c r="K174" s="3420"/>
      <c r="L174" s="3406" t="s">
        <v>32</v>
      </c>
      <c r="M174" s="3407"/>
      <c r="N174" s="3408"/>
      <c r="O174" s="3409" t="s">
        <v>223</v>
      </c>
      <c r="P174" s="3409"/>
      <c r="Q174" s="3409" t="s">
        <v>224</v>
      </c>
      <c r="R174" s="3409"/>
      <c r="S174" s="3420" t="s">
        <v>225</v>
      </c>
      <c r="T174" s="3420"/>
      <c r="U174" s="3406" t="s">
        <v>32</v>
      </c>
      <c r="V174" s="3407"/>
      <c r="W174" s="3408"/>
      <c r="X174" s="3409" t="s">
        <v>223</v>
      </c>
      <c r="Y174" s="3409"/>
      <c r="Z174" s="3409" t="s">
        <v>224</v>
      </c>
      <c r="AA174" s="3409"/>
      <c r="AB174" s="3420" t="s">
        <v>225</v>
      </c>
      <c r="AC174" s="3423"/>
      <c r="AD174" s="3391"/>
      <c r="AE174" s="3419"/>
    </row>
    <row r="175" spans="1:74" ht="21" x14ac:dyDescent="0.25">
      <c r="A175" s="3195"/>
      <c r="B175" s="3197"/>
      <c r="C175" s="823" t="s">
        <v>226</v>
      </c>
      <c r="D175" s="824" t="s">
        <v>30</v>
      </c>
      <c r="E175" s="825" t="s">
        <v>31</v>
      </c>
      <c r="F175" s="826" t="s">
        <v>30</v>
      </c>
      <c r="G175" s="827" t="s">
        <v>31</v>
      </c>
      <c r="H175" s="826" t="s">
        <v>30</v>
      </c>
      <c r="I175" s="827" t="s">
        <v>31</v>
      </c>
      <c r="J175" s="826" t="s">
        <v>30</v>
      </c>
      <c r="K175" s="827" t="s">
        <v>31</v>
      </c>
      <c r="L175" s="826" t="s">
        <v>226</v>
      </c>
      <c r="M175" s="828" t="s">
        <v>30</v>
      </c>
      <c r="N175" s="829" t="s">
        <v>31</v>
      </c>
      <c r="O175" s="826" t="s">
        <v>30</v>
      </c>
      <c r="P175" s="829" t="s">
        <v>31</v>
      </c>
      <c r="Q175" s="826" t="s">
        <v>30</v>
      </c>
      <c r="R175" s="829" t="s">
        <v>31</v>
      </c>
      <c r="S175" s="826" t="s">
        <v>30</v>
      </c>
      <c r="T175" s="829" t="s">
        <v>31</v>
      </c>
      <c r="U175" s="826" t="s">
        <v>226</v>
      </c>
      <c r="V175" s="585" t="s">
        <v>30</v>
      </c>
      <c r="W175" s="827" t="s">
        <v>31</v>
      </c>
      <c r="X175" s="826" t="s">
        <v>30</v>
      </c>
      <c r="Y175" s="827" t="s">
        <v>31</v>
      </c>
      <c r="Z175" s="826" t="s">
        <v>30</v>
      </c>
      <c r="AA175" s="827" t="s">
        <v>31</v>
      </c>
      <c r="AB175" s="826" t="s">
        <v>30</v>
      </c>
      <c r="AC175" s="830" t="s">
        <v>31</v>
      </c>
      <c r="AD175" s="3391"/>
      <c r="AE175" s="3419"/>
    </row>
    <row r="176" spans="1:74" ht="21" x14ac:dyDescent="0.25">
      <c r="A176" s="586" t="s">
        <v>227</v>
      </c>
      <c r="B176" s="587">
        <f>SUM(C176+L176+U176)</f>
        <v>0</v>
      </c>
      <c r="C176" s="588">
        <f>SUM(D176:E176)</f>
        <v>0</v>
      </c>
      <c r="D176" s="580">
        <f>SUM(F176+H176+J176)</f>
        <v>0</v>
      </c>
      <c r="E176" s="589">
        <f>SUM(G176+I176+K176)</f>
        <v>0</v>
      </c>
      <c r="F176" s="581"/>
      <c r="G176" s="590"/>
      <c r="H176" s="581"/>
      <c r="I176" s="590"/>
      <c r="J176" s="581"/>
      <c r="K176" s="590"/>
      <c r="L176" s="591">
        <f>SUM(M176:N176)</f>
        <v>0</v>
      </c>
      <c r="M176" s="580">
        <f>SUM(O176+Q176+S176)</f>
        <v>0</v>
      </c>
      <c r="N176" s="818">
        <f>SUM(P176+R176+T176)</f>
        <v>0</v>
      </c>
      <c r="O176" s="581"/>
      <c r="P176" s="658"/>
      <c r="Q176" s="581"/>
      <c r="R176" s="658"/>
      <c r="S176" s="581"/>
      <c r="T176" s="658"/>
      <c r="U176" s="574">
        <f>SUM(V176:W176)</f>
        <v>0</v>
      </c>
      <c r="V176" s="580">
        <f>SUM(X176+Z176+AB176)</f>
        <v>0</v>
      </c>
      <c r="W176" s="589">
        <f>SUM(Y176+AA176+AC176)</f>
        <v>0</v>
      </c>
      <c r="X176" s="581"/>
      <c r="Y176" s="590"/>
      <c r="Z176" s="581"/>
      <c r="AA176" s="590"/>
      <c r="AB176" s="581"/>
      <c r="AC176" s="592"/>
      <c r="AD176" s="831"/>
      <c r="AE176" s="590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1" x14ac:dyDescent="0.25">
      <c r="A178" s="586" t="s">
        <v>229</v>
      </c>
      <c r="B178" s="587">
        <f t="shared" ref="B178:B182" si="89">SUM(C178+L178+U178)</f>
        <v>0</v>
      </c>
      <c r="C178" s="588">
        <f t="shared" si="80"/>
        <v>0</v>
      </c>
      <c r="D178" s="593">
        <f t="shared" si="81"/>
        <v>0</v>
      </c>
      <c r="E178" s="594">
        <f t="shared" si="81"/>
        <v>0</v>
      </c>
      <c r="F178" s="581"/>
      <c r="G178" s="590"/>
      <c r="H178" s="581"/>
      <c r="I178" s="590"/>
      <c r="J178" s="581"/>
      <c r="K178" s="590"/>
      <c r="L178" s="591">
        <f>SUM(M178:N178)</f>
        <v>0</v>
      </c>
      <c r="M178" s="580">
        <f>SUM(O178+Q178+S178)</f>
        <v>0</v>
      </c>
      <c r="N178" s="818">
        <f>SUM(P178+R178+T178)</f>
        <v>0</v>
      </c>
      <c r="O178" s="581"/>
      <c r="P178" s="658"/>
      <c r="Q178" s="581"/>
      <c r="R178" s="658"/>
      <c r="S178" s="581"/>
      <c r="T178" s="658"/>
      <c r="U178" s="574">
        <f t="shared" si="82"/>
        <v>0</v>
      </c>
      <c r="V178" s="580">
        <f t="shared" si="83"/>
        <v>0</v>
      </c>
      <c r="W178" s="589">
        <f t="shared" si="83"/>
        <v>0</v>
      </c>
      <c r="X178" s="581"/>
      <c r="Y178" s="590"/>
      <c r="Z178" s="581"/>
      <c r="AA178" s="590"/>
      <c r="AB178" s="581"/>
      <c r="AC178" s="592"/>
      <c r="AD178" s="831"/>
      <c r="AE178" s="590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586" t="s">
        <v>231</v>
      </c>
      <c r="B180" s="587">
        <f t="shared" si="89"/>
        <v>0</v>
      </c>
      <c r="C180" s="588">
        <f t="shared" si="80"/>
        <v>0</v>
      </c>
      <c r="D180" s="593">
        <f t="shared" si="81"/>
        <v>0</v>
      </c>
      <c r="E180" s="594">
        <f t="shared" si="81"/>
        <v>0</v>
      </c>
      <c r="F180" s="581"/>
      <c r="G180" s="590"/>
      <c r="H180" s="581"/>
      <c r="I180" s="590"/>
      <c r="J180" s="581"/>
      <c r="K180" s="590"/>
      <c r="L180" s="591">
        <f>SUM(M180:N180)</f>
        <v>0</v>
      </c>
      <c r="M180" s="580">
        <f>SUM(O180+Q180+S180)</f>
        <v>0</v>
      </c>
      <c r="N180" s="818">
        <f>SUM(P180+R180+T180)</f>
        <v>0</v>
      </c>
      <c r="O180" s="581"/>
      <c r="P180" s="658"/>
      <c r="Q180" s="581"/>
      <c r="R180" s="658"/>
      <c r="S180" s="581"/>
      <c r="T180" s="658"/>
      <c r="U180" s="574">
        <f t="shared" si="82"/>
        <v>0</v>
      </c>
      <c r="V180" s="580">
        <f t="shared" si="83"/>
        <v>0</v>
      </c>
      <c r="W180" s="589">
        <f t="shared" si="83"/>
        <v>0</v>
      </c>
      <c r="X180" s="581"/>
      <c r="Y180" s="590"/>
      <c r="Z180" s="581"/>
      <c r="AA180" s="590"/>
      <c r="AB180" s="581"/>
      <c r="AC180" s="592"/>
      <c r="AD180" s="831"/>
      <c r="AE180" s="590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31.5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2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x14ac:dyDescent="0.25">
      <c r="A184" s="595" t="s">
        <v>235</v>
      </c>
      <c r="B184" s="514"/>
      <c r="C184" s="514"/>
      <c r="D184" s="514"/>
      <c r="E184" s="514"/>
    </row>
    <row r="185" spans="1:74" ht="31.5" x14ac:dyDescent="0.25">
      <c r="A185" s="832" t="s">
        <v>236</v>
      </c>
      <c r="B185" s="833" t="s">
        <v>32</v>
      </c>
      <c r="C185" s="834" t="s">
        <v>237</v>
      </c>
      <c r="D185" s="816" t="s">
        <v>238</v>
      </c>
    </row>
    <row r="186" spans="1:74" x14ac:dyDescent="0.25">
      <c r="A186" s="596" t="s">
        <v>239</v>
      </c>
      <c r="B186" s="597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x14ac:dyDescent="0.25">
      <c r="A190" s="595" t="s">
        <v>243</v>
      </c>
      <c r="B190" s="514"/>
      <c r="C190" s="514"/>
      <c r="D190" s="514"/>
      <c r="E190" s="514"/>
    </row>
    <row r="191" spans="1:74" ht="15" customHeight="1" x14ac:dyDescent="0.25">
      <c r="A191" s="3413" t="s">
        <v>236</v>
      </c>
      <c r="B191" s="3414" t="s">
        <v>32</v>
      </c>
      <c r="C191" s="3390" t="s">
        <v>84</v>
      </c>
      <c r="D191" s="3391"/>
      <c r="E191" s="3415"/>
      <c r="F191" s="3416" t="s">
        <v>244</v>
      </c>
      <c r="G191" s="3418" t="s">
        <v>245</v>
      </c>
      <c r="H191" s="3414" t="s">
        <v>246</v>
      </c>
    </row>
    <row r="192" spans="1:74" ht="21" x14ac:dyDescent="0.25">
      <c r="A192" s="3383"/>
      <c r="B192" s="3385"/>
      <c r="C192" s="833" t="s">
        <v>247</v>
      </c>
      <c r="D192" s="835" t="s">
        <v>248</v>
      </c>
      <c r="E192" s="817" t="s">
        <v>249</v>
      </c>
      <c r="F192" s="3417"/>
      <c r="G192" s="3224"/>
      <c r="H192" s="3385"/>
    </row>
    <row r="193" spans="1:75" x14ac:dyDescent="0.25">
      <c r="A193" s="709" t="s">
        <v>250</v>
      </c>
      <c r="B193" s="836">
        <f>SUM(C193:E193)</f>
        <v>0</v>
      </c>
      <c r="C193" s="581"/>
      <c r="D193" s="837"/>
      <c r="E193" s="592"/>
      <c r="F193" s="583"/>
      <c r="G193" s="837"/>
      <c r="H193" s="658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838" t="s">
        <v>255</v>
      </c>
      <c r="B198" s="598">
        <f t="shared" si="91"/>
        <v>0</v>
      </c>
      <c r="C198" s="87"/>
      <c r="D198" s="535"/>
      <c r="E198" s="536"/>
      <c r="F198" s="839"/>
      <c r="G198" s="535"/>
      <c r="H198" s="840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x14ac:dyDescent="0.25">
      <c r="A199" s="595" t="s">
        <v>256</v>
      </c>
      <c r="B199" s="514"/>
      <c r="C199" s="514"/>
      <c r="D199" s="514"/>
      <c r="E199" s="514"/>
    </row>
    <row r="200" spans="1:75" x14ac:dyDescent="0.25">
      <c r="A200" s="3388" t="s">
        <v>236</v>
      </c>
      <c r="B200" s="3389" t="s">
        <v>32</v>
      </c>
      <c r="C200" s="3390" t="s">
        <v>84</v>
      </c>
      <c r="D200" s="3391"/>
      <c r="E200" s="3392"/>
    </row>
    <row r="201" spans="1:75" ht="21" x14ac:dyDescent="0.25">
      <c r="A201" s="3189"/>
      <c r="B201" s="3187"/>
      <c r="C201" s="833" t="s">
        <v>247</v>
      </c>
      <c r="D201" s="835" t="s">
        <v>248</v>
      </c>
      <c r="E201" s="816" t="s">
        <v>249</v>
      </c>
    </row>
    <row r="202" spans="1:75" x14ac:dyDescent="0.25">
      <c r="A202" s="540" t="s">
        <v>257</v>
      </c>
      <c r="B202" s="541">
        <f>SUM(C202:E202)</f>
        <v>0</v>
      </c>
      <c r="C202" s="581"/>
      <c r="D202" s="837"/>
      <c r="E202" s="590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1" x14ac:dyDescent="0.25">
      <c r="A206" s="79" t="s">
        <v>261</v>
      </c>
      <c r="B206" s="295">
        <f t="shared" si="97"/>
        <v>0</v>
      </c>
      <c r="C206" s="85"/>
      <c r="D206" s="469"/>
      <c r="E206" s="84"/>
    </row>
    <row r="207" spans="1:75" x14ac:dyDescent="0.25">
      <c r="A207" s="542" t="s">
        <v>262</v>
      </c>
    </row>
    <row r="208" spans="1:75" x14ac:dyDescent="0.25">
      <c r="A208" s="3393" t="s">
        <v>236</v>
      </c>
      <c r="B208" s="3382"/>
      <c r="C208" s="3384" t="s">
        <v>32</v>
      </c>
      <c r="D208" s="3395" t="s">
        <v>84</v>
      </c>
      <c r="E208" s="3386"/>
      <c r="F208" s="3396"/>
    </row>
    <row r="209" spans="1:6" ht="21" x14ac:dyDescent="0.25">
      <c r="A209" s="3394"/>
      <c r="B209" s="3383"/>
      <c r="C209" s="3385"/>
      <c r="D209" s="843" t="s">
        <v>247</v>
      </c>
      <c r="E209" s="844" t="s">
        <v>248</v>
      </c>
      <c r="F209" s="845" t="s">
        <v>249</v>
      </c>
    </row>
    <row r="210" spans="1:6" x14ac:dyDescent="0.25">
      <c r="A210" s="3382" t="s">
        <v>263</v>
      </c>
      <c r="B210" s="599" t="s">
        <v>264</v>
      </c>
      <c r="C210" s="544">
        <f>SUM(D210:F210)</f>
        <v>0</v>
      </c>
      <c r="D210" s="581"/>
      <c r="E210" s="837"/>
      <c r="F210" s="590"/>
    </row>
    <row r="211" spans="1:6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x14ac:dyDescent="0.25">
      <c r="A212" s="3382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3383"/>
      <c r="B213" s="846" t="s">
        <v>268</v>
      </c>
      <c r="C213" s="600">
        <f t="shared" si="98"/>
        <v>0</v>
      </c>
      <c r="D213" s="85"/>
      <c r="E213" s="469"/>
      <c r="F213" s="84"/>
    </row>
    <row r="214" spans="1:6" x14ac:dyDescent="0.25">
      <c r="A214" s="847" t="s">
        <v>269</v>
      </c>
      <c r="B214" s="848"/>
      <c r="C214" s="514"/>
      <c r="D214" s="514"/>
    </row>
    <row r="215" spans="1:6" ht="15" customHeight="1" x14ac:dyDescent="0.25">
      <c r="A215" s="3382" t="s">
        <v>236</v>
      </c>
      <c r="B215" s="3384" t="s">
        <v>32</v>
      </c>
      <c r="C215" s="3386" t="s">
        <v>270</v>
      </c>
      <c r="D215" s="3386"/>
      <c r="E215" s="3386"/>
      <c r="F215" s="549"/>
    </row>
    <row r="216" spans="1:6" ht="21" x14ac:dyDescent="0.25">
      <c r="A216" s="3383"/>
      <c r="B216" s="3385"/>
      <c r="C216" s="849" t="s">
        <v>271</v>
      </c>
      <c r="D216" s="844" t="s">
        <v>272</v>
      </c>
      <c r="E216" s="845" t="s">
        <v>273</v>
      </c>
    </row>
    <row r="217" spans="1:6" x14ac:dyDescent="0.25">
      <c r="A217" s="599" t="s">
        <v>274</v>
      </c>
      <c r="B217" s="850">
        <f>SUM(C217:E217)</f>
        <v>0</v>
      </c>
      <c r="C217" s="583"/>
      <c r="D217" s="837"/>
      <c r="E217" s="590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839"/>
      <c r="D219" s="535"/>
      <c r="E219" s="554"/>
    </row>
    <row r="220" spans="1:6" x14ac:dyDescent="0.25">
      <c r="A220" s="847" t="s">
        <v>277</v>
      </c>
      <c r="B220" s="848"/>
    </row>
    <row r="221" spans="1:6" x14ac:dyDescent="0.25">
      <c r="A221" s="3382" t="s">
        <v>236</v>
      </c>
      <c r="B221" s="3387" t="s">
        <v>278</v>
      </c>
    </row>
    <row r="222" spans="1:6" x14ac:dyDescent="0.25">
      <c r="A222" s="3383"/>
      <c r="B222" s="3187"/>
    </row>
    <row r="223" spans="1:6" x14ac:dyDescent="0.25">
      <c r="A223" s="599" t="s">
        <v>279</v>
      </c>
      <c r="B223" s="277"/>
    </row>
    <row r="224" spans="1:6" x14ac:dyDescent="0.25">
      <c r="A224" s="79" t="s">
        <v>280</v>
      </c>
      <c r="B224" s="186"/>
    </row>
    <row r="239" spans="1: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83</v>
      </c>
    </row>
    <row r="240" spans="1: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00000000-0002-0000-0100-000000000000}">
      <formula1>0</formula1>
    </dataValidation>
    <dataValidation type="whole" allowBlank="1" showInputMessage="1" showErrorMessage="1" sqref="C202:E206" xr:uid="{00000000-0002-0000-0100-000001000000}">
      <formula1>0</formula1>
      <formula2>9.99999999999999E+35</formula2>
    </dataValidation>
    <dataValidation type="whole" allowBlank="1" showInputMessage="1" showErrorMessage="1" sqref="C171:U171 C32:C33 B88:B92" xr:uid="{00000000-0002-0000-0100-000002000000}">
      <formula1>0</formula1>
      <formula2>9.99999999999999E+42</formula2>
    </dataValidation>
    <dataValidation type="whole" allowBlank="1" showInputMessage="1" showErrorMessage="1" sqref="F154:AO167 X176:AE183" xr:uid="{00000000-0002-0000-0100-000003000000}">
      <formula1>0</formula1>
      <formula2>9.99999999999999E+36</formula2>
    </dataValidation>
    <dataValidation type="whole" allowBlank="1" showInputMessage="1" showErrorMessage="1" sqref="E135:AR137" xr:uid="{00000000-0002-0000-0100-000004000000}">
      <formula1>0</formula1>
      <formula2>9.99999999999999E+34</formula2>
    </dataValidation>
    <dataValidation type="whole" allowBlank="1" showInputMessage="1" showErrorMessage="1" sqref="B128:M130 F176:K183 C38" xr:uid="{00000000-0002-0000-0100-000005000000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00000000-0002-0000-0100-000006000000}">
      <formula1>0</formula1>
      <formula2>9.99999999999999E+40</formula2>
    </dataValidation>
    <dataValidation type="whole" allowBlank="1" showInputMessage="1" showErrorMessage="1" sqref="C60:X61 B67:B68 F73:AM74 C193:H198 B94:B96 D88:D92 D94:D96" xr:uid="{00000000-0002-0000-0100-000007000000}">
      <formula1>0</formula1>
      <formula2>9.99999999999999E+38</formula2>
    </dataValidation>
    <dataValidation type="whole" allowBlank="1" showInputMessage="1" showErrorMessage="1" sqref="E53:L54 P53:AC54" xr:uid="{00000000-0002-0000-0100-000008000000}">
      <formula1>0</formula1>
      <formula2>9.99999999999999E+31</formula2>
    </dataValidation>
    <dataValidation type="whole" allowBlank="1" showInputMessage="1" showErrorMessage="1" sqref="C186:D189 C101:E105 C107:E109 E13:AR26 AS13:AS18 AS26" xr:uid="{00000000-0002-0000-0100-000009000000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00000000-0002-0000-0100-00000A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Z240"/>
  <sheetViews>
    <sheetView topLeftCell="A52" workbookViewId="0">
      <selection activeCell="A4" sqref="A4:A5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",[3]NOMBRE!B2, " (",[3]NOMBRE!C2,[3]NOMBRE!D2,[3]NOMBRE!E2,[3]NOMBRE!F2,[3]NOMBRE!G2,")")</f>
        <v>COMUNA: LINARES (07401)</v>
      </c>
    </row>
    <row r="3" spans="1:77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77" x14ac:dyDescent="0.25">
      <c r="A4" s="1" t="str">
        <f>CONCATENATE("MES: ",[3]NOMBRE!B6, " (",[3]NOMBRE!C6,[3]NOMBRE!D6,")")</f>
        <v>MES: FEBRERO (02)</v>
      </c>
    </row>
    <row r="5" spans="1:77" x14ac:dyDescent="0.25">
      <c r="A5" s="1" t="str">
        <f>CONCATENATE("AÑO: ",[3]NOMBRE!B7)</f>
        <v>AÑO: 2025</v>
      </c>
    </row>
    <row r="6" spans="1:77" s="3" customFormat="1" ht="15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ht="15" customHeight="1" x14ac:dyDescent="0.25">
      <c r="A9" s="3563" t="s">
        <v>3</v>
      </c>
      <c r="B9" s="3654" t="s">
        <v>4</v>
      </c>
      <c r="C9" s="3655"/>
      <c r="D9" s="3384"/>
      <c r="E9" s="3656" t="s">
        <v>5</v>
      </c>
      <c r="F9" s="3628"/>
      <c r="G9" s="3628"/>
      <c r="H9" s="3628"/>
      <c r="I9" s="3628"/>
      <c r="J9" s="3628"/>
      <c r="K9" s="3628"/>
      <c r="L9" s="3628"/>
      <c r="M9" s="3628"/>
      <c r="N9" s="3628"/>
      <c r="O9" s="3628"/>
      <c r="P9" s="3628"/>
      <c r="Q9" s="3628"/>
      <c r="R9" s="3628"/>
      <c r="S9" s="3628"/>
      <c r="T9" s="3628"/>
      <c r="U9" s="3628"/>
      <c r="V9" s="3628"/>
      <c r="W9" s="3628"/>
      <c r="X9" s="3628"/>
      <c r="Y9" s="3628"/>
      <c r="Z9" s="3628"/>
      <c r="AA9" s="3628"/>
      <c r="AB9" s="3628"/>
      <c r="AC9" s="3628"/>
      <c r="AD9" s="3628"/>
      <c r="AE9" s="3628"/>
      <c r="AF9" s="3628"/>
      <c r="AG9" s="3628"/>
      <c r="AH9" s="3628"/>
      <c r="AI9" s="3628"/>
      <c r="AJ9" s="3628"/>
      <c r="AK9" s="3628"/>
      <c r="AL9" s="3628"/>
      <c r="AM9" s="3628"/>
      <c r="AN9" s="3576"/>
      <c r="AO9" s="3567" t="s">
        <v>6</v>
      </c>
      <c r="AP9" s="3620" t="s">
        <v>7</v>
      </c>
      <c r="AQ9" s="3620" t="s">
        <v>8</v>
      </c>
      <c r="AR9" s="3620" t="s">
        <v>9</v>
      </c>
      <c r="AS9" s="3384" t="s">
        <v>10</v>
      </c>
    </row>
    <row r="10" spans="1:77" x14ac:dyDescent="0.25">
      <c r="A10" s="3259"/>
      <c r="B10" s="3262"/>
      <c r="C10" s="3627"/>
      <c r="D10" s="3573"/>
      <c r="E10" s="3395" t="s">
        <v>11</v>
      </c>
      <c r="F10" s="3569"/>
      <c r="G10" s="3395" t="s">
        <v>12</v>
      </c>
      <c r="H10" s="3396"/>
      <c r="I10" s="3395" t="s">
        <v>13</v>
      </c>
      <c r="J10" s="3396"/>
      <c r="K10" s="3395" t="s">
        <v>14</v>
      </c>
      <c r="L10" s="3396"/>
      <c r="M10" s="3395" t="s">
        <v>15</v>
      </c>
      <c r="N10" s="3396"/>
      <c r="O10" s="3395" t="s">
        <v>16</v>
      </c>
      <c r="P10" s="3396"/>
      <c r="Q10" s="3395" t="s">
        <v>17</v>
      </c>
      <c r="R10" s="3396"/>
      <c r="S10" s="3395" t="s">
        <v>18</v>
      </c>
      <c r="T10" s="3396"/>
      <c r="U10" s="3395" t="s">
        <v>19</v>
      </c>
      <c r="V10" s="3396"/>
      <c r="W10" s="3395" t="s">
        <v>20</v>
      </c>
      <c r="X10" s="3396"/>
      <c r="Y10" s="3395" t="s">
        <v>21</v>
      </c>
      <c r="Z10" s="3396"/>
      <c r="AA10" s="3395" t="s">
        <v>22</v>
      </c>
      <c r="AB10" s="3396"/>
      <c r="AC10" s="3395" t="s">
        <v>23</v>
      </c>
      <c r="AD10" s="3396"/>
      <c r="AE10" s="3395" t="s">
        <v>24</v>
      </c>
      <c r="AF10" s="3396"/>
      <c r="AG10" s="3395" t="s">
        <v>25</v>
      </c>
      <c r="AH10" s="3396"/>
      <c r="AI10" s="3395" t="s">
        <v>26</v>
      </c>
      <c r="AJ10" s="3396"/>
      <c r="AK10" s="3395" t="s">
        <v>27</v>
      </c>
      <c r="AL10" s="3396"/>
      <c r="AM10" s="3656" t="s">
        <v>28</v>
      </c>
      <c r="AN10" s="3576"/>
      <c r="AO10" s="3246"/>
      <c r="AP10" s="3247"/>
      <c r="AQ10" s="3247"/>
      <c r="AR10" s="3247"/>
      <c r="AS10" s="3249"/>
    </row>
    <row r="11" spans="1:77" x14ac:dyDescent="0.25">
      <c r="A11" s="3189"/>
      <c r="B11" s="815" t="s">
        <v>29</v>
      </c>
      <c r="C11" s="851" t="s">
        <v>30</v>
      </c>
      <c r="D11" s="842" t="s">
        <v>31</v>
      </c>
      <c r="E11" s="852" t="s">
        <v>30</v>
      </c>
      <c r="F11" s="853" t="s">
        <v>31</v>
      </c>
      <c r="G11" s="852" t="s">
        <v>30</v>
      </c>
      <c r="H11" s="853" t="s">
        <v>31</v>
      </c>
      <c r="I11" s="852" t="s">
        <v>30</v>
      </c>
      <c r="J11" s="853" t="s">
        <v>31</v>
      </c>
      <c r="K11" s="852" t="s">
        <v>30</v>
      </c>
      <c r="L11" s="853" t="s">
        <v>31</v>
      </c>
      <c r="M11" s="852" t="s">
        <v>30</v>
      </c>
      <c r="N11" s="853" t="s">
        <v>31</v>
      </c>
      <c r="O11" s="852" t="s">
        <v>30</v>
      </c>
      <c r="P11" s="853" t="s">
        <v>31</v>
      </c>
      <c r="Q11" s="852" t="s">
        <v>30</v>
      </c>
      <c r="R11" s="853" t="s">
        <v>31</v>
      </c>
      <c r="S11" s="852" t="s">
        <v>30</v>
      </c>
      <c r="T11" s="853" t="s">
        <v>31</v>
      </c>
      <c r="U11" s="852" t="s">
        <v>30</v>
      </c>
      <c r="V11" s="853" t="s">
        <v>31</v>
      </c>
      <c r="W11" s="852" t="s">
        <v>30</v>
      </c>
      <c r="X11" s="853" t="s">
        <v>31</v>
      </c>
      <c r="Y11" s="852" t="s">
        <v>30</v>
      </c>
      <c r="Z11" s="853" t="s">
        <v>31</v>
      </c>
      <c r="AA11" s="852" t="s">
        <v>30</v>
      </c>
      <c r="AB11" s="853" t="s">
        <v>31</v>
      </c>
      <c r="AC11" s="852" t="s">
        <v>30</v>
      </c>
      <c r="AD11" s="853" t="s">
        <v>31</v>
      </c>
      <c r="AE11" s="852" t="s">
        <v>30</v>
      </c>
      <c r="AF11" s="853" t="s">
        <v>31</v>
      </c>
      <c r="AG11" s="852" t="s">
        <v>30</v>
      </c>
      <c r="AH11" s="853" t="s">
        <v>31</v>
      </c>
      <c r="AI11" s="852" t="s">
        <v>30</v>
      </c>
      <c r="AJ11" s="853" t="s">
        <v>31</v>
      </c>
      <c r="AK11" s="852" t="s">
        <v>30</v>
      </c>
      <c r="AL11" s="853" t="s">
        <v>31</v>
      </c>
      <c r="AM11" s="852" t="s">
        <v>30</v>
      </c>
      <c r="AN11" s="854" t="s">
        <v>31</v>
      </c>
      <c r="AO11" s="3245"/>
      <c r="AP11" s="3224"/>
      <c r="AQ11" s="3224"/>
      <c r="AR11" s="3224"/>
      <c r="AS11" s="3621"/>
    </row>
    <row r="12" spans="1:77" x14ac:dyDescent="0.25">
      <c r="A12" s="855" t="s">
        <v>32</v>
      </c>
      <c r="B12" s="856">
        <f>SUM(B13:B26)</f>
        <v>0</v>
      </c>
      <c r="C12" s="857">
        <f>SUM(C13:C26)</f>
        <v>0</v>
      </c>
      <c r="D12" s="16">
        <f>SUM(D13:D26)</f>
        <v>0</v>
      </c>
      <c r="E12" s="858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858">
        <f t="shared" si="0"/>
        <v>0</v>
      </c>
      <c r="J12" s="18">
        <f t="shared" si="0"/>
        <v>0</v>
      </c>
      <c r="K12" s="858">
        <f t="shared" si="0"/>
        <v>0</v>
      </c>
      <c r="L12" s="18">
        <f t="shared" si="0"/>
        <v>0</v>
      </c>
      <c r="M12" s="858">
        <f t="shared" si="0"/>
        <v>0</v>
      </c>
      <c r="N12" s="18">
        <f t="shared" si="0"/>
        <v>0</v>
      </c>
      <c r="O12" s="858">
        <f t="shared" si="0"/>
        <v>0</v>
      </c>
      <c r="P12" s="18">
        <f t="shared" si="0"/>
        <v>0</v>
      </c>
      <c r="Q12" s="858">
        <f t="shared" si="0"/>
        <v>0</v>
      </c>
      <c r="R12" s="18">
        <f t="shared" si="0"/>
        <v>0</v>
      </c>
      <c r="S12" s="858">
        <f t="shared" si="0"/>
        <v>0</v>
      </c>
      <c r="T12" s="18">
        <f t="shared" si="0"/>
        <v>0</v>
      </c>
      <c r="U12" s="858">
        <f>SUM(U13:U26)</f>
        <v>0</v>
      </c>
      <c r="V12" s="18">
        <f>SUM(V13:V26)</f>
        <v>0</v>
      </c>
      <c r="W12" s="858">
        <f t="shared" si="0"/>
        <v>0</v>
      </c>
      <c r="X12" s="18">
        <f t="shared" si="0"/>
        <v>0</v>
      </c>
      <c r="Y12" s="858">
        <f t="shared" si="0"/>
        <v>0</v>
      </c>
      <c r="Z12" s="18">
        <f t="shared" si="0"/>
        <v>0</v>
      </c>
      <c r="AA12" s="858">
        <f t="shared" si="0"/>
        <v>0</v>
      </c>
      <c r="AB12" s="18">
        <f t="shared" si="0"/>
        <v>0</v>
      </c>
      <c r="AC12" s="858">
        <f t="shared" si="0"/>
        <v>0</v>
      </c>
      <c r="AD12" s="18">
        <f t="shared" si="0"/>
        <v>0</v>
      </c>
      <c r="AE12" s="858">
        <f t="shared" si="0"/>
        <v>0</v>
      </c>
      <c r="AF12" s="18">
        <f t="shared" si="0"/>
        <v>0</v>
      </c>
      <c r="AG12" s="858">
        <f t="shared" si="0"/>
        <v>0</v>
      </c>
      <c r="AH12" s="18">
        <f t="shared" si="0"/>
        <v>0</v>
      </c>
      <c r="AI12" s="858">
        <f t="shared" si="0"/>
        <v>0</v>
      </c>
      <c r="AJ12" s="18">
        <f t="shared" si="0"/>
        <v>0</v>
      </c>
      <c r="AK12" s="858">
        <f t="shared" si="0"/>
        <v>0</v>
      </c>
      <c r="AL12" s="18">
        <f t="shared" si="0"/>
        <v>0</v>
      </c>
      <c r="AM12" s="858">
        <f t="shared" si="0"/>
        <v>0</v>
      </c>
      <c r="AN12" s="20">
        <f t="shared" si="0"/>
        <v>0</v>
      </c>
      <c r="AO12" s="21">
        <f>SUM(AO13:AO26)</f>
        <v>0</v>
      </c>
      <c r="AP12" s="859">
        <f>SUM(AP13:AP26)</f>
        <v>0</v>
      </c>
      <c r="AQ12" s="859">
        <f>SUM(AQ13:AQ26)</f>
        <v>0</v>
      </c>
      <c r="AR12" s="859">
        <f>SUM(AR13:AR26)</f>
        <v>0</v>
      </c>
      <c r="AS12" s="860">
        <f>SUM(AS13:AS26)</f>
        <v>0</v>
      </c>
    </row>
    <row r="13" spans="1:77" x14ac:dyDescent="0.25">
      <c r="A13" s="24" t="s">
        <v>33</v>
      </c>
      <c r="B13" s="25">
        <f>SUM(C13:D13)</f>
        <v>0</v>
      </c>
      <c r="C13" s="601">
        <f>SUM(E13+G13+I13+K13+M13+O13+Q13+S13+U13+W13+Y13+AA13+AC13+AE13+AG13+AI13+AK13+AM13)</f>
        <v>0</v>
      </c>
      <c r="D13" s="850">
        <f>SUM(F13+H13+J13+L13+N13+P13+R13+T13+V13+X13+Z13+AB13+AD13+AF13+AH13+AJ13+AL13+AN13)</f>
        <v>0</v>
      </c>
      <c r="E13" s="581"/>
      <c r="F13" s="861"/>
      <c r="G13" s="581"/>
      <c r="H13" s="861"/>
      <c r="I13" s="581"/>
      <c r="J13" s="590"/>
      <c r="K13" s="581"/>
      <c r="L13" s="861"/>
      <c r="M13" s="581"/>
      <c r="N13" s="861"/>
      <c r="O13" s="581"/>
      <c r="P13" s="861"/>
      <c r="Q13" s="581"/>
      <c r="R13" s="861"/>
      <c r="S13" s="581"/>
      <c r="T13" s="861"/>
      <c r="U13" s="581"/>
      <c r="V13" s="861"/>
      <c r="W13" s="581"/>
      <c r="X13" s="861"/>
      <c r="Y13" s="581"/>
      <c r="Z13" s="861"/>
      <c r="AA13" s="581"/>
      <c r="AB13" s="861"/>
      <c r="AC13" s="581"/>
      <c r="AD13" s="861"/>
      <c r="AE13" s="581"/>
      <c r="AF13" s="861"/>
      <c r="AG13" s="581"/>
      <c r="AH13" s="861"/>
      <c r="AI13" s="581"/>
      <c r="AJ13" s="861"/>
      <c r="AK13" s="581"/>
      <c r="AL13" s="861"/>
      <c r="AM13" s="581"/>
      <c r="AN13" s="861"/>
      <c r="AO13" s="602"/>
      <c r="AP13" s="780"/>
      <c r="AQ13" s="780"/>
      <c r="AR13" s="780"/>
      <c r="AS13" s="781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x14ac:dyDescent="0.25">
      <c r="A26" s="79" t="s">
        <v>46</v>
      </c>
      <c r="B26" s="80">
        <f t="shared" si="1"/>
        <v>0</v>
      </c>
      <c r="C26" s="659">
        <f>SUM(E26+G26+I26+K26+M26+O26+Q26+S26+U26+W26+Y26+AA26+AC26+AE26+AG26+AI26+AK26+AM26)</f>
        <v>0</v>
      </c>
      <c r="D26" s="862">
        <f>SUM(F26+H26+J26+L26+N26+P26+R26+T26+V26+X26+Z26+AB26+AD26+AF26+AH26+AJ26+AL26+AN26)</f>
        <v>0</v>
      </c>
      <c r="E26" s="83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x14ac:dyDescent="0.25">
      <c r="A27" s="4" t="s">
        <v>47</v>
      </c>
      <c r="B27" s="5"/>
      <c r="C27" s="5"/>
      <c r="D27" s="5"/>
      <c r="E27" s="5"/>
      <c r="F27" s="863"/>
      <c r="G27" s="863" t="s">
        <v>48</v>
      </c>
      <c r="H27" s="864"/>
      <c r="I27" s="864"/>
      <c r="J27" s="863"/>
      <c r="K27" s="863"/>
      <c r="L27" s="863"/>
      <c r="M27" s="863"/>
      <c r="N27" s="863"/>
      <c r="O27" s="863"/>
      <c r="P27" s="863"/>
      <c r="Q27" s="863"/>
      <c r="R27" s="863"/>
      <c r="S27" s="863"/>
      <c r="T27" s="863"/>
      <c r="U27" s="863"/>
      <c r="V27" s="863"/>
      <c r="W27" s="863"/>
      <c r="X27" s="863"/>
      <c r="Y27" s="865"/>
      <c r="Z27" s="865"/>
      <c r="AA27" s="865"/>
      <c r="AB27" s="865"/>
      <c r="AC27" s="865"/>
      <c r="AD27" s="865"/>
      <c r="AE27" s="865"/>
      <c r="AF27" s="865"/>
      <c r="AG27" s="865"/>
      <c r="AH27" s="865"/>
      <c r="AI27" s="865"/>
      <c r="AJ27" s="865"/>
      <c r="AK27" s="865"/>
      <c r="AL27" s="865"/>
      <c r="AM27" s="865"/>
      <c r="AN27" s="865"/>
      <c r="AO27" s="865"/>
      <c r="AP27" s="866"/>
      <c r="AQ27" s="866"/>
      <c r="AR27" s="2"/>
      <c r="AS27" s="3"/>
    </row>
    <row r="28" spans="1:77" ht="15" customHeight="1" x14ac:dyDescent="0.25">
      <c r="A28" s="3563" t="s">
        <v>49</v>
      </c>
      <c r="B28" s="3654" t="s">
        <v>4</v>
      </c>
      <c r="C28" s="3655"/>
      <c r="D28" s="3384"/>
      <c r="E28" s="3568" t="s">
        <v>5</v>
      </c>
      <c r="F28" s="3628"/>
      <c r="G28" s="3628"/>
      <c r="H28" s="3628"/>
      <c r="I28" s="3628"/>
      <c r="J28" s="3628"/>
      <c r="K28" s="3628"/>
      <c r="L28" s="3628"/>
      <c r="M28" s="3628"/>
      <c r="N28" s="3628"/>
      <c r="O28" s="3628"/>
      <c r="P28" s="3628"/>
      <c r="Q28" s="3628"/>
      <c r="R28" s="3628"/>
      <c r="S28" s="3628"/>
      <c r="T28" s="3628"/>
      <c r="U28" s="3628"/>
      <c r="V28" s="3628"/>
      <c r="W28" s="3628"/>
      <c r="X28" s="3628"/>
      <c r="Y28" s="3628"/>
      <c r="Z28" s="3628"/>
      <c r="AA28" s="3628"/>
      <c r="AB28" s="3628"/>
      <c r="AC28" s="3628"/>
      <c r="AD28" s="3628"/>
      <c r="AE28" s="3628"/>
      <c r="AF28" s="3628"/>
      <c r="AG28" s="3628"/>
      <c r="AH28" s="3628"/>
      <c r="AI28" s="3628"/>
      <c r="AJ28" s="3628"/>
      <c r="AK28" s="3628"/>
      <c r="AL28" s="3628"/>
      <c r="AM28" s="3628"/>
      <c r="AN28" s="3576"/>
      <c r="AO28" s="3567" t="s">
        <v>6</v>
      </c>
      <c r="AP28" s="3620" t="s">
        <v>7</v>
      </c>
      <c r="AQ28" s="3620" t="s">
        <v>50</v>
      </c>
      <c r="AR28" s="3620" t="s">
        <v>8</v>
      </c>
      <c r="AS28" s="3384" t="s">
        <v>9</v>
      </c>
    </row>
    <row r="29" spans="1:77" x14ac:dyDescent="0.25">
      <c r="A29" s="3259"/>
      <c r="B29" s="3262"/>
      <c r="C29" s="3447"/>
      <c r="D29" s="3621"/>
      <c r="E29" s="3574" t="s">
        <v>11</v>
      </c>
      <c r="F29" s="3569"/>
      <c r="G29" s="3574" t="s">
        <v>12</v>
      </c>
      <c r="H29" s="3396"/>
      <c r="I29" s="3574" t="s">
        <v>13</v>
      </c>
      <c r="J29" s="3396"/>
      <c r="K29" s="3574" t="s">
        <v>14</v>
      </c>
      <c r="L29" s="3396"/>
      <c r="M29" s="3574" t="s">
        <v>15</v>
      </c>
      <c r="N29" s="3396"/>
      <c r="O29" s="3574" t="s">
        <v>16</v>
      </c>
      <c r="P29" s="3396"/>
      <c r="Q29" s="3574" t="s">
        <v>17</v>
      </c>
      <c r="R29" s="3396"/>
      <c r="S29" s="3574" t="s">
        <v>18</v>
      </c>
      <c r="T29" s="3396"/>
      <c r="U29" s="3574" t="s">
        <v>19</v>
      </c>
      <c r="V29" s="3396"/>
      <c r="W29" s="3574" t="s">
        <v>20</v>
      </c>
      <c r="X29" s="3396"/>
      <c r="Y29" s="3574" t="s">
        <v>21</v>
      </c>
      <c r="Z29" s="3396"/>
      <c r="AA29" s="3574" t="s">
        <v>22</v>
      </c>
      <c r="AB29" s="3396"/>
      <c r="AC29" s="3574" t="s">
        <v>23</v>
      </c>
      <c r="AD29" s="3396"/>
      <c r="AE29" s="3574" t="s">
        <v>24</v>
      </c>
      <c r="AF29" s="3396"/>
      <c r="AG29" s="3574" t="s">
        <v>25</v>
      </c>
      <c r="AH29" s="3396"/>
      <c r="AI29" s="3574" t="s">
        <v>26</v>
      </c>
      <c r="AJ29" s="3396"/>
      <c r="AK29" s="3574" t="s">
        <v>27</v>
      </c>
      <c r="AL29" s="3396"/>
      <c r="AM29" s="3568" t="s">
        <v>28</v>
      </c>
      <c r="AN29" s="3576"/>
      <c r="AO29" s="3246"/>
      <c r="AP29" s="3247"/>
      <c r="AQ29" s="3247"/>
      <c r="AR29" s="3247"/>
      <c r="AS29" s="3249"/>
    </row>
    <row r="30" spans="1:77" x14ac:dyDescent="0.25">
      <c r="A30" s="3189"/>
      <c r="B30" s="867" t="s">
        <v>29</v>
      </c>
      <c r="C30" s="851" t="s">
        <v>30</v>
      </c>
      <c r="D30" s="644" t="s">
        <v>31</v>
      </c>
      <c r="E30" s="867" t="s">
        <v>30</v>
      </c>
      <c r="F30" s="841" t="s">
        <v>31</v>
      </c>
      <c r="G30" s="867" t="s">
        <v>30</v>
      </c>
      <c r="H30" s="841" t="s">
        <v>31</v>
      </c>
      <c r="I30" s="867" t="s">
        <v>30</v>
      </c>
      <c r="J30" s="841" t="s">
        <v>31</v>
      </c>
      <c r="K30" s="867" t="s">
        <v>30</v>
      </c>
      <c r="L30" s="841" t="s">
        <v>31</v>
      </c>
      <c r="M30" s="867" t="s">
        <v>30</v>
      </c>
      <c r="N30" s="841" t="s">
        <v>31</v>
      </c>
      <c r="O30" s="867" t="s">
        <v>30</v>
      </c>
      <c r="P30" s="841" t="s">
        <v>31</v>
      </c>
      <c r="Q30" s="867" t="s">
        <v>30</v>
      </c>
      <c r="R30" s="841" t="s">
        <v>31</v>
      </c>
      <c r="S30" s="867" t="s">
        <v>30</v>
      </c>
      <c r="T30" s="841" t="s">
        <v>31</v>
      </c>
      <c r="U30" s="867" t="s">
        <v>30</v>
      </c>
      <c r="V30" s="841" t="s">
        <v>31</v>
      </c>
      <c r="W30" s="867" t="s">
        <v>30</v>
      </c>
      <c r="X30" s="841" t="s">
        <v>31</v>
      </c>
      <c r="Y30" s="867" t="s">
        <v>30</v>
      </c>
      <c r="Z30" s="841" t="s">
        <v>31</v>
      </c>
      <c r="AA30" s="867" t="s">
        <v>30</v>
      </c>
      <c r="AB30" s="841" t="s">
        <v>31</v>
      </c>
      <c r="AC30" s="867" t="s">
        <v>30</v>
      </c>
      <c r="AD30" s="841" t="s">
        <v>31</v>
      </c>
      <c r="AE30" s="867" t="s">
        <v>30</v>
      </c>
      <c r="AF30" s="841" t="s">
        <v>31</v>
      </c>
      <c r="AG30" s="867" t="s">
        <v>30</v>
      </c>
      <c r="AH30" s="841" t="s">
        <v>31</v>
      </c>
      <c r="AI30" s="867" t="s">
        <v>30</v>
      </c>
      <c r="AJ30" s="841" t="s">
        <v>31</v>
      </c>
      <c r="AK30" s="851" t="s">
        <v>30</v>
      </c>
      <c r="AL30" s="841" t="s">
        <v>31</v>
      </c>
      <c r="AM30" s="867" t="s">
        <v>30</v>
      </c>
      <c r="AN30" s="868" t="s">
        <v>31</v>
      </c>
      <c r="AO30" s="3245"/>
      <c r="AP30" s="3224"/>
      <c r="AQ30" s="3224"/>
      <c r="AR30" s="3224"/>
      <c r="AS30" s="3621"/>
    </row>
    <row r="31" spans="1:77" x14ac:dyDescent="0.25">
      <c r="A31" s="579" t="s">
        <v>51</v>
      </c>
      <c r="B31" s="604">
        <f t="shared" ref="B31:B46" si="14">SUM(C31:D31)</f>
        <v>0</v>
      </c>
      <c r="C31" s="601">
        <f t="shared" ref="C31:D34" si="15">SUM(E31+G31+I31+K31+M31+O31+Q31+S31+U31+W31+Y31+AA31+AC31+AE31+AG31+AI31+AK31+AM31)</f>
        <v>0</v>
      </c>
      <c r="D31" s="850">
        <f t="shared" si="15"/>
        <v>0</v>
      </c>
      <c r="E31" s="581"/>
      <c r="F31" s="861"/>
      <c r="G31" s="581"/>
      <c r="H31" s="590"/>
      <c r="I31" s="581"/>
      <c r="J31" s="590"/>
      <c r="K31" s="581"/>
      <c r="L31" s="590"/>
      <c r="M31" s="581"/>
      <c r="N31" s="590"/>
      <c r="O31" s="581"/>
      <c r="P31" s="590"/>
      <c r="Q31" s="583"/>
      <c r="R31" s="590"/>
      <c r="S31" s="581"/>
      <c r="T31" s="590"/>
      <c r="U31" s="581"/>
      <c r="V31" s="590"/>
      <c r="W31" s="581"/>
      <c r="X31" s="590"/>
      <c r="Y31" s="581"/>
      <c r="Z31" s="590"/>
      <c r="AA31" s="581"/>
      <c r="AB31" s="590"/>
      <c r="AC31" s="583"/>
      <c r="AD31" s="590"/>
      <c r="AE31" s="581"/>
      <c r="AF31" s="590"/>
      <c r="AG31" s="583"/>
      <c r="AH31" s="590"/>
      <c r="AI31" s="581"/>
      <c r="AJ31" s="590"/>
      <c r="AK31" s="583"/>
      <c r="AL31" s="590"/>
      <c r="AM31" s="831"/>
      <c r="AN31" s="592"/>
      <c r="AO31" s="602"/>
      <c r="AP31" s="780"/>
      <c r="AQ31" s="780"/>
      <c r="AR31" s="780"/>
      <c r="AS31" s="781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x14ac:dyDescent="0.25">
      <c r="A48" s="869" t="s">
        <v>68</v>
      </c>
      <c r="B48" s="127">
        <f>SUM(C48:D48)</f>
        <v>0</v>
      </c>
      <c r="C48" s="668">
        <f>SUM(E48+G48+I48+K48+M48+O48+Q48+S48+U48+W48+Y48+AA48+AC48+AE48+AG48+AI48+AK48+AM48)</f>
        <v>0</v>
      </c>
      <c r="D48" s="862">
        <f>SUM(F48+H48+J48+L48+N48+P48+R48+T48+V48+X48+Z48+AB48+AD48+AF48+AH48+AJ48+AL48+AN48)</f>
        <v>0</v>
      </c>
      <c r="E48" s="87"/>
      <c r="F48" s="624"/>
      <c r="G48" s="87"/>
      <c r="H48" s="624"/>
      <c r="I48" s="87"/>
      <c r="J48" s="624"/>
      <c r="K48" s="87"/>
      <c r="L48" s="624"/>
      <c r="M48" s="87"/>
      <c r="N48" s="624"/>
      <c r="O48" s="87"/>
      <c r="P48" s="624"/>
      <c r="Q48" s="87"/>
      <c r="R48" s="624"/>
      <c r="S48" s="87"/>
      <c r="T48" s="624"/>
      <c r="U48" s="87"/>
      <c r="V48" s="624"/>
      <c r="W48" s="87"/>
      <c r="X48" s="624"/>
      <c r="Y48" s="87"/>
      <c r="Z48" s="624"/>
      <c r="AA48" s="87"/>
      <c r="AB48" s="624"/>
      <c r="AC48" s="87"/>
      <c r="AD48" s="624"/>
      <c r="AE48" s="87"/>
      <c r="AF48" s="624"/>
      <c r="AG48" s="87"/>
      <c r="AH48" s="624"/>
      <c r="AI48" s="87"/>
      <c r="AJ48" s="624"/>
      <c r="AK48" s="87"/>
      <c r="AL48" s="624"/>
      <c r="AM48" s="87"/>
      <c r="AN48" s="870"/>
      <c r="AO48" s="131"/>
      <c r="AP48" s="132"/>
      <c r="AQ48" s="132"/>
      <c r="AR48" s="132"/>
      <c r="AS48" s="871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5" customHeight="1" x14ac:dyDescent="0.25">
      <c r="A50" s="3649" t="s">
        <v>49</v>
      </c>
      <c r="B50" s="3646" t="s">
        <v>70</v>
      </c>
      <c r="C50" s="3650" t="s">
        <v>71</v>
      </c>
      <c r="D50" s="3651" t="s">
        <v>31</v>
      </c>
      <c r="E50" s="3643" t="s">
        <v>72</v>
      </c>
      <c r="F50" s="3653"/>
      <c r="G50" s="3653"/>
      <c r="H50" s="3653"/>
      <c r="I50" s="3653"/>
      <c r="J50" s="3653"/>
      <c r="K50" s="3653"/>
      <c r="L50" s="3644"/>
      <c r="M50" s="3366" t="s">
        <v>70</v>
      </c>
      <c r="N50" s="3646" t="s">
        <v>71</v>
      </c>
      <c r="O50" s="3651" t="s">
        <v>31</v>
      </c>
      <c r="P50" s="3643" t="s">
        <v>73</v>
      </c>
      <c r="Q50" s="3653"/>
      <c r="R50" s="3653"/>
      <c r="S50" s="3653"/>
      <c r="T50" s="3653"/>
      <c r="U50" s="3653"/>
      <c r="V50" s="3653"/>
      <c r="W50" s="3645"/>
      <c r="X50" s="3641" t="s">
        <v>74</v>
      </c>
      <c r="Y50" s="3642"/>
      <c r="Z50" s="3646" t="s">
        <v>75</v>
      </c>
      <c r="AA50" s="3651" t="s">
        <v>76</v>
      </c>
      <c r="AB50" s="3650" t="s">
        <v>6</v>
      </c>
      <c r="AC50" s="3647" t="s">
        <v>7</v>
      </c>
    </row>
    <row r="51" spans="1:75" ht="15" customHeight="1" x14ac:dyDescent="0.25">
      <c r="A51" s="3355"/>
      <c r="B51" s="3357"/>
      <c r="C51" s="3359"/>
      <c r="D51" s="3362"/>
      <c r="E51" s="3641" t="s">
        <v>14</v>
      </c>
      <c r="F51" s="3642"/>
      <c r="G51" s="3641" t="s">
        <v>15</v>
      </c>
      <c r="H51" s="3642"/>
      <c r="I51" s="3643" t="s">
        <v>16</v>
      </c>
      <c r="J51" s="3644"/>
      <c r="K51" s="3643" t="s">
        <v>77</v>
      </c>
      <c r="L51" s="3644"/>
      <c r="M51" s="3367"/>
      <c r="N51" s="3357"/>
      <c r="O51" s="3362"/>
      <c r="P51" s="3641" t="s">
        <v>14</v>
      </c>
      <c r="Q51" s="3642"/>
      <c r="R51" s="3641" t="s">
        <v>15</v>
      </c>
      <c r="S51" s="3642"/>
      <c r="T51" s="3643" t="s">
        <v>16</v>
      </c>
      <c r="U51" s="3644"/>
      <c r="V51" s="3643" t="s">
        <v>77</v>
      </c>
      <c r="W51" s="3645"/>
      <c r="X51" s="3646" t="s">
        <v>78</v>
      </c>
      <c r="Y51" s="3647" t="s">
        <v>79</v>
      </c>
      <c r="Z51" s="3357"/>
      <c r="AA51" s="3362"/>
      <c r="AB51" s="3359"/>
      <c r="AC51" s="3364"/>
    </row>
    <row r="52" spans="1:75" x14ac:dyDescent="0.25">
      <c r="A52" s="3356"/>
      <c r="B52" s="3344"/>
      <c r="C52" s="3516"/>
      <c r="D52" s="3652"/>
      <c r="E52" s="872" t="s">
        <v>30</v>
      </c>
      <c r="F52" s="873" t="s">
        <v>31</v>
      </c>
      <c r="G52" s="872" t="s">
        <v>30</v>
      </c>
      <c r="H52" s="873" t="s">
        <v>31</v>
      </c>
      <c r="I52" s="872" t="s">
        <v>30</v>
      </c>
      <c r="J52" s="873" t="s">
        <v>31</v>
      </c>
      <c r="K52" s="872" t="s">
        <v>30</v>
      </c>
      <c r="L52" s="873" t="s">
        <v>31</v>
      </c>
      <c r="M52" s="3520"/>
      <c r="N52" s="3344"/>
      <c r="O52" s="3652"/>
      <c r="P52" s="872" t="s">
        <v>30</v>
      </c>
      <c r="Q52" s="873" t="s">
        <v>31</v>
      </c>
      <c r="R52" s="872" t="s">
        <v>30</v>
      </c>
      <c r="S52" s="873" t="s">
        <v>31</v>
      </c>
      <c r="T52" s="872" t="s">
        <v>30</v>
      </c>
      <c r="U52" s="873" t="s">
        <v>31</v>
      </c>
      <c r="V52" s="872" t="s">
        <v>30</v>
      </c>
      <c r="W52" s="874" t="s">
        <v>31</v>
      </c>
      <c r="X52" s="3344"/>
      <c r="Y52" s="3346"/>
      <c r="Z52" s="3344"/>
      <c r="AA52" s="3652"/>
      <c r="AB52" s="3516"/>
      <c r="AC52" s="3346"/>
    </row>
    <row r="53" spans="1:75" x14ac:dyDescent="0.25">
      <c r="A53" s="137" t="s">
        <v>80</v>
      </c>
      <c r="B53" s="591">
        <f>SUM(C53:D53)</f>
        <v>0</v>
      </c>
      <c r="C53" s="606">
        <f>+E53+G53+I53+K53</f>
        <v>0</v>
      </c>
      <c r="D53" s="875">
        <f>+F53+H53+J53+L53</f>
        <v>0</v>
      </c>
      <c r="E53" s="607"/>
      <c r="F53" s="142"/>
      <c r="G53" s="607"/>
      <c r="H53" s="142"/>
      <c r="I53" s="607"/>
      <c r="J53" s="142"/>
      <c r="K53" s="607"/>
      <c r="L53" s="142"/>
      <c r="M53" s="875">
        <f>SUM(N53:O53)</f>
        <v>0</v>
      </c>
      <c r="N53" s="591">
        <f>+P53+R53+T53+V53</f>
        <v>0</v>
      </c>
      <c r="O53" s="875">
        <f>+Q53+S53+U53+W53</f>
        <v>0</v>
      </c>
      <c r="P53" s="607"/>
      <c r="Q53" s="142"/>
      <c r="R53" s="607"/>
      <c r="S53" s="142"/>
      <c r="T53" s="607"/>
      <c r="U53" s="142"/>
      <c r="V53" s="607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x14ac:dyDescent="0.25">
      <c r="A54" s="148" t="s">
        <v>81</v>
      </c>
      <c r="B54" s="149">
        <f>SUM(C54:D54)</f>
        <v>0</v>
      </c>
      <c r="C54" s="676">
        <f>+E54+G54+I54+K54</f>
        <v>0</v>
      </c>
      <c r="D54" s="876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876">
        <f>SUM(N54:O54)</f>
        <v>0</v>
      </c>
      <c r="N54" s="149">
        <f>+P54+R54+T54+V54</f>
        <v>0</v>
      </c>
      <c r="O54" s="876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x14ac:dyDescent="0.25">
      <c r="A55" s="608" t="s">
        <v>82</v>
      </c>
      <c r="B55" s="678"/>
      <c r="C55" s="678"/>
      <c r="D55" s="678"/>
      <c r="E55" s="678"/>
      <c r="F55" s="678"/>
      <c r="G55" s="877"/>
      <c r="H55" s="877"/>
      <c r="I55" s="877"/>
      <c r="J55" s="877"/>
      <c r="K55" s="877"/>
      <c r="L55" s="877"/>
      <c r="M55" s="877"/>
      <c r="N55" s="877"/>
      <c r="O55" s="878"/>
      <c r="P55" s="678"/>
      <c r="Q55" s="877"/>
      <c r="R55" s="877"/>
      <c r="S55" s="878"/>
      <c r="T55" s="678"/>
      <c r="U55" s="877"/>
      <c r="V55" s="878"/>
      <c r="W55" s="879"/>
      <c r="X55" s="2"/>
    </row>
    <row r="56" spans="1:75" ht="15" customHeight="1" x14ac:dyDescent="0.25">
      <c r="A56" s="3640" t="s">
        <v>83</v>
      </c>
      <c r="B56" s="3634" t="s">
        <v>32</v>
      </c>
      <c r="C56" s="3585"/>
      <c r="D56" s="3635"/>
      <c r="E56" s="3568" t="s">
        <v>84</v>
      </c>
      <c r="F56" s="3628"/>
      <c r="G56" s="3628"/>
      <c r="H56" s="3628"/>
      <c r="I56" s="3628"/>
      <c r="J56" s="3628"/>
      <c r="K56" s="3628"/>
      <c r="L56" s="3628"/>
      <c r="M56" s="3628"/>
      <c r="N56" s="3628"/>
      <c r="O56" s="3628"/>
      <c r="P56" s="3628"/>
      <c r="Q56" s="3628"/>
      <c r="R56" s="3628"/>
      <c r="S56" s="3628"/>
      <c r="T56" s="3628"/>
      <c r="U56" s="3628"/>
      <c r="V56" s="3576"/>
      <c r="W56" s="3648" t="s">
        <v>6</v>
      </c>
      <c r="X56" s="3635" t="s">
        <v>7</v>
      </c>
    </row>
    <row r="57" spans="1:75" ht="15" customHeight="1" x14ac:dyDescent="0.25">
      <c r="A57" s="3259"/>
      <c r="B57" s="3262"/>
      <c r="C57" s="3447"/>
      <c r="D57" s="3621"/>
      <c r="E57" s="3622" t="s">
        <v>11</v>
      </c>
      <c r="F57" s="3622" t="s">
        <v>12</v>
      </c>
      <c r="G57" s="3635" t="s">
        <v>13</v>
      </c>
      <c r="H57" s="3640" t="s">
        <v>14</v>
      </c>
      <c r="I57" s="3640" t="s">
        <v>15</v>
      </c>
      <c r="J57" s="3635" t="s">
        <v>16</v>
      </c>
      <c r="K57" s="3635" t="s">
        <v>17</v>
      </c>
      <c r="L57" s="3635" t="s">
        <v>18</v>
      </c>
      <c r="M57" s="3635" t="s">
        <v>19</v>
      </c>
      <c r="N57" s="3635" t="s">
        <v>20</v>
      </c>
      <c r="O57" s="3635" t="s">
        <v>21</v>
      </c>
      <c r="P57" s="3635" t="s">
        <v>22</v>
      </c>
      <c r="Q57" s="3635" t="s">
        <v>23</v>
      </c>
      <c r="R57" s="3635" t="s">
        <v>24</v>
      </c>
      <c r="S57" s="3635" t="s">
        <v>25</v>
      </c>
      <c r="T57" s="3635" t="s">
        <v>26</v>
      </c>
      <c r="U57" s="3635" t="s">
        <v>27</v>
      </c>
      <c r="V57" s="3638" t="s">
        <v>28</v>
      </c>
      <c r="W57" s="3246"/>
      <c r="X57" s="3249"/>
    </row>
    <row r="58" spans="1:75" x14ac:dyDescent="0.25">
      <c r="A58" s="3189"/>
      <c r="B58" s="867" t="s">
        <v>29</v>
      </c>
      <c r="C58" s="851" t="s">
        <v>30</v>
      </c>
      <c r="D58" s="842" t="s">
        <v>31</v>
      </c>
      <c r="E58" s="3187"/>
      <c r="F58" s="3187"/>
      <c r="G58" s="3621"/>
      <c r="H58" s="3189"/>
      <c r="I58" s="3189"/>
      <c r="J58" s="3621"/>
      <c r="K58" s="3621"/>
      <c r="L58" s="3621"/>
      <c r="M58" s="3621"/>
      <c r="N58" s="3621"/>
      <c r="O58" s="3621"/>
      <c r="P58" s="3621"/>
      <c r="Q58" s="3621"/>
      <c r="R58" s="3621"/>
      <c r="S58" s="3621"/>
      <c r="T58" s="3621"/>
      <c r="U58" s="3621"/>
      <c r="V58" s="3639"/>
      <c r="W58" s="3245"/>
      <c r="X58" s="3621"/>
    </row>
    <row r="59" spans="1:75" x14ac:dyDescent="0.25">
      <c r="A59" s="880" t="s">
        <v>85</v>
      </c>
      <c r="B59" s="881">
        <f>SUM(B60:B61)</f>
        <v>0</v>
      </c>
      <c r="C59" s="857">
        <f>SUM(C60:C61)</f>
        <v>0</v>
      </c>
      <c r="D59" s="882">
        <f t="shared" ref="D59:V59" si="30">SUM(D60:D61)</f>
        <v>0</v>
      </c>
      <c r="E59" s="883">
        <f t="shared" si="30"/>
        <v>0</v>
      </c>
      <c r="F59" s="883">
        <f t="shared" si="30"/>
        <v>0</v>
      </c>
      <c r="G59" s="884">
        <f t="shared" si="30"/>
        <v>0</v>
      </c>
      <c r="H59" s="883">
        <f t="shared" si="30"/>
        <v>0</v>
      </c>
      <c r="I59" s="883">
        <f t="shared" si="30"/>
        <v>0</v>
      </c>
      <c r="J59" s="865">
        <f t="shared" si="30"/>
        <v>0</v>
      </c>
      <c r="K59" s="883">
        <f t="shared" si="30"/>
        <v>0</v>
      </c>
      <c r="L59" s="865">
        <f t="shared" si="30"/>
        <v>0</v>
      </c>
      <c r="M59" s="883">
        <f t="shared" si="30"/>
        <v>0</v>
      </c>
      <c r="N59" s="865">
        <f t="shared" si="30"/>
        <v>0</v>
      </c>
      <c r="O59" s="883">
        <f t="shared" si="30"/>
        <v>0</v>
      </c>
      <c r="P59" s="865">
        <f t="shared" si="30"/>
        <v>0</v>
      </c>
      <c r="Q59" s="883">
        <f t="shared" si="30"/>
        <v>0</v>
      </c>
      <c r="R59" s="865">
        <f t="shared" si="30"/>
        <v>0</v>
      </c>
      <c r="S59" s="883">
        <f t="shared" si="30"/>
        <v>0</v>
      </c>
      <c r="T59" s="865">
        <f t="shared" si="30"/>
        <v>0</v>
      </c>
      <c r="U59" s="883">
        <f t="shared" si="30"/>
        <v>0</v>
      </c>
      <c r="V59" s="885">
        <f t="shared" si="30"/>
        <v>0</v>
      </c>
      <c r="W59" s="886">
        <f>SUM(W60:W61)</f>
        <v>0</v>
      </c>
      <c r="X59" s="884">
        <f>SUM(X60:X61)</f>
        <v>0</v>
      </c>
    </row>
    <row r="60" spans="1:75" x14ac:dyDescent="0.25">
      <c r="A60" s="599" t="s">
        <v>80</v>
      </c>
      <c r="B60" s="25">
        <f>SUM(C60:D60)</f>
        <v>0</v>
      </c>
      <c r="C60" s="887"/>
      <c r="D60" s="888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x14ac:dyDescent="0.25">
      <c r="A61" s="182" t="s">
        <v>86</v>
      </c>
      <c r="B61" s="183">
        <f>SUM(C61:D61)</f>
        <v>0</v>
      </c>
      <c r="C61" s="889"/>
      <c r="D61" s="890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x14ac:dyDescent="0.25">
      <c r="A62" s="891" t="s">
        <v>87</v>
      </c>
      <c r="B62" s="892">
        <f>SUM(B63:B64)</f>
        <v>0</v>
      </c>
      <c r="C62" s="893">
        <f>SUM(C63:C64)</f>
        <v>0</v>
      </c>
      <c r="D62" s="882">
        <f t="shared" ref="D62:V62" si="31">SUM(D63:D64)</f>
        <v>0</v>
      </c>
      <c r="E62" s="883">
        <f t="shared" si="31"/>
        <v>0</v>
      </c>
      <c r="F62" s="865">
        <f t="shared" si="31"/>
        <v>0</v>
      </c>
      <c r="G62" s="883">
        <f t="shared" si="31"/>
        <v>0</v>
      </c>
      <c r="H62" s="865">
        <f t="shared" si="31"/>
        <v>0</v>
      </c>
      <c r="I62" s="883">
        <f t="shared" si="31"/>
        <v>0</v>
      </c>
      <c r="J62" s="865">
        <f t="shared" si="31"/>
        <v>0</v>
      </c>
      <c r="K62" s="883">
        <f t="shared" si="31"/>
        <v>0</v>
      </c>
      <c r="L62" s="865">
        <f t="shared" si="31"/>
        <v>0</v>
      </c>
      <c r="M62" s="883">
        <f t="shared" si="31"/>
        <v>0</v>
      </c>
      <c r="N62" s="865">
        <f t="shared" si="31"/>
        <v>0</v>
      </c>
      <c r="O62" s="883">
        <f t="shared" si="31"/>
        <v>0</v>
      </c>
      <c r="P62" s="865">
        <f t="shared" si="31"/>
        <v>0</v>
      </c>
      <c r="Q62" s="883">
        <f t="shared" si="31"/>
        <v>0</v>
      </c>
      <c r="R62" s="865">
        <f t="shared" si="31"/>
        <v>0</v>
      </c>
      <c r="S62" s="883">
        <f t="shared" si="31"/>
        <v>0</v>
      </c>
      <c r="T62" s="865">
        <f t="shared" si="31"/>
        <v>0</v>
      </c>
      <c r="U62" s="883">
        <f t="shared" si="31"/>
        <v>0</v>
      </c>
      <c r="V62" s="885">
        <f t="shared" si="31"/>
        <v>0</v>
      </c>
      <c r="W62" s="886">
        <f>SUM(W63:W64)</f>
        <v>0</v>
      </c>
      <c r="X62" s="884">
        <f>SUM(X63:X64)</f>
        <v>0</v>
      </c>
    </row>
    <row r="63" spans="1:75" x14ac:dyDescent="0.25">
      <c r="A63" s="599" t="s">
        <v>80</v>
      </c>
      <c r="B63" s="25">
        <f>SUM(C63:D63)</f>
        <v>0</v>
      </c>
      <c r="C63" s="887"/>
      <c r="D63" s="888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x14ac:dyDescent="0.25">
      <c r="A64" s="182" t="s">
        <v>86</v>
      </c>
      <c r="B64" s="183">
        <f>SUM(C64:D64)</f>
        <v>0</v>
      </c>
      <c r="C64" s="889"/>
      <c r="D64" s="890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x14ac:dyDescent="0.25">
      <c r="A65" s="700" t="s">
        <v>88</v>
      </c>
      <c r="B65" s="5"/>
    </row>
    <row r="66" spans="1:77" x14ac:dyDescent="0.25">
      <c r="A66" s="894" t="s">
        <v>49</v>
      </c>
      <c r="B66" s="894" t="s">
        <v>32</v>
      </c>
    </row>
    <row r="67" spans="1:77" x14ac:dyDescent="0.25">
      <c r="A67" s="599" t="s">
        <v>80</v>
      </c>
      <c r="B67" s="609"/>
    </row>
    <row r="68" spans="1:77" x14ac:dyDescent="0.25">
      <c r="A68" s="79" t="s">
        <v>81</v>
      </c>
      <c r="B68" s="201"/>
    </row>
    <row r="69" spans="1:77" x14ac:dyDescent="0.25">
      <c r="A69" s="4" t="s">
        <v>89</v>
      </c>
      <c r="B69" s="5"/>
      <c r="C69" s="895"/>
      <c r="D69" s="895"/>
      <c r="E69" s="2"/>
      <c r="F69" s="2"/>
      <c r="G69" s="2"/>
      <c r="H69" s="2"/>
      <c r="I69" s="2"/>
      <c r="J69" s="896"/>
      <c r="K69" s="896"/>
      <c r="L69" s="896"/>
      <c r="M69" s="896"/>
      <c r="N69" s="896"/>
      <c r="O69" s="896"/>
      <c r="P69" s="896"/>
      <c r="Q69" s="896"/>
      <c r="R69" s="896"/>
      <c r="S69" s="896"/>
      <c r="T69" s="897"/>
      <c r="U69" s="897"/>
    </row>
    <row r="70" spans="1:77" ht="15" customHeight="1" x14ac:dyDescent="0.25">
      <c r="A70" s="3630" t="s">
        <v>90</v>
      </c>
      <c r="B70" s="3631"/>
      <c r="C70" s="3574" t="s">
        <v>32</v>
      </c>
      <c r="D70" s="3386"/>
      <c r="E70" s="3396"/>
      <c r="F70" s="3634" t="s">
        <v>5</v>
      </c>
      <c r="G70" s="3585"/>
      <c r="H70" s="3585"/>
      <c r="I70" s="3585"/>
      <c r="J70" s="3585"/>
      <c r="K70" s="3585"/>
      <c r="L70" s="3585"/>
      <c r="M70" s="3585"/>
      <c r="N70" s="3585"/>
      <c r="O70" s="3585"/>
      <c r="P70" s="3585"/>
      <c r="Q70" s="3585"/>
      <c r="R70" s="3585"/>
      <c r="S70" s="3585"/>
      <c r="T70" s="3585"/>
      <c r="U70" s="3585"/>
      <c r="V70" s="3585"/>
      <c r="W70" s="3585"/>
      <c r="X70" s="3585"/>
      <c r="Y70" s="3585"/>
      <c r="Z70" s="3585"/>
      <c r="AA70" s="3585"/>
      <c r="AB70" s="3585"/>
      <c r="AC70" s="3585"/>
      <c r="AD70" s="3585"/>
      <c r="AE70" s="3585"/>
      <c r="AF70" s="3585"/>
      <c r="AG70" s="3585"/>
      <c r="AH70" s="3585"/>
      <c r="AI70" s="3585"/>
      <c r="AJ70" s="3585"/>
      <c r="AK70" s="3585"/>
      <c r="AL70" s="3585"/>
      <c r="AM70" s="3635"/>
    </row>
    <row r="71" spans="1:77" ht="15" customHeight="1" x14ac:dyDescent="0.25">
      <c r="A71" s="3327"/>
      <c r="B71" s="3209"/>
      <c r="C71" s="3636" t="s">
        <v>29</v>
      </c>
      <c r="D71" s="3330" t="s">
        <v>91</v>
      </c>
      <c r="E71" s="3249" t="s">
        <v>92</v>
      </c>
      <c r="F71" s="3574" t="s">
        <v>93</v>
      </c>
      <c r="G71" s="3396"/>
      <c r="H71" s="3386" t="s">
        <v>94</v>
      </c>
      <c r="I71" s="3386"/>
      <c r="J71" s="3574" t="s">
        <v>14</v>
      </c>
      <c r="K71" s="3396"/>
      <c r="L71" s="3386" t="s">
        <v>15</v>
      </c>
      <c r="M71" s="3386"/>
      <c r="N71" s="3574" t="s">
        <v>16</v>
      </c>
      <c r="O71" s="3396"/>
      <c r="P71" s="3386" t="s">
        <v>17</v>
      </c>
      <c r="Q71" s="3386"/>
      <c r="R71" s="3574" t="s">
        <v>18</v>
      </c>
      <c r="S71" s="3396"/>
      <c r="T71" s="3386" t="s">
        <v>19</v>
      </c>
      <c r="U71" s="3386"/>
      <c r="V71" s="3574" t="s">
        <v>20</v>
      </c>
      <c r="W71" s="3396"/>
      <c r="X71" s="3386" t="s">
        <v>21</v>
      </c>
      <c r="Y71" s="3386"/>
      <c r="Z71" s="3574" t="s">
        <v>22</v>
      </c>
      <c r="AA71" s="3396"/>
      <c r="AB71" s="3386" t="s">
        <v>23</v>
      </c>
      <c r="AC71" s="3386"/>
      <c r="AD71" s="3574" t="s">
        <v>24</v>
      </c>
      <c r="AE71" s="3396"/>
      <c r="AF71" s="3386" t="s">
        <v>25</v>
      </c>
      <c r="AG71" s="3386"/>
      <c r="AH71" s="3574" t="s">
        <v>26</v>
      </c>
      <c r="AI71" s="3396"/>
      <c r="AJ71" s="3574" t="s">
        <v>27</v>
      </c>
      <c r="AK71" s="3396"/>
      <c r="AL71" s="3574" t="s">
        <v>28</v>
      </c>
      <c r="AM71" s="3396"/>
    </row>
    <row r="72" spans="1:77" x14ac:dyDescent="0.25">
      <c r="A72" s="3632"/>
      <c r="B72" s="3633"/>
      <c r="C72" s="3238"/>
      <c r="D72" s="3637"/>
      <c r="E72" s="3621"/>
      <c r="F72" s="867" t="s">
        <v>91</v>
      </c>
      <c r="G72" s="845" t="s">
        <v>92</v>
      </c>
      <c r="H72" s="851" t="s">
        <v>91</v>
      </c>
      <c r="I72" s="898" t="s">
        <v>92</v>
      </c>
      <c r="J72" s="867" t="s">
        <v>91</v>
      </c>
      <c r="K72" s="845" t="s">
        <v>92</v>
      </c>
      <c r="L72" s="851" t="s">
        <v>91</v>
      </c>
      <c r="M72" s="898" t="s">
        <v>92</v>
      </c>
      <c r="N72" s="867" t="s">
        <v>91</v>
      </c>
      <c r="O72" s="845" t="s">
        <v>92</v>
      </c>
      <c r="P72" s="851" t="s">
        <v>91</v>
      </c>
      <c r="Q72" s="898" t="s">
        <v>92</v>
      </c>
      <c r="R72" s="867" t="s">
        <v>91</v>
      </c>
      <c r="S72" s="845" t="s">
        <v>92</v>
      </c>
      <c r="T72" s="851" t="s">
        <v>91</v>
      </c>
      <c r="U72" s="898" t="s">
        <v>92</v>
      </c>
      <c r="V72" s="867" t="s">
        <v>91</v>
      </c>
      <c r="W72" s="845" t="s">
        <v>92</v>
      </c>
      <c r="X72" s="851" t="s">
        <v>91</v>
      </c>
      <c r="Y72" s="898" t="s">
        <v>92</v>
      </c>
      <c r="Z72" s="867" t="s">
        <v>91</v>
      </c>
      <c r="AA72" s="845" t="s">
        <v>92</v>
      </c>
      <c r="AB72" s="851" t="s">
        <v>91</v>
      </c>
      <c r="AC72" s="898" t="s">
        <v>92</v>
      </c>
      <c r="AD72" s="867" t="s">
        <v>91</v>
      </c>
      <c r="AE72" s="845" t="s">
        <v>92</v>
      </c>
      <c r="AF72" s="851" t="s">
        <v>91</v>
      </c>
      <c r="AG72" s="898" t="s">
        <v>92</v>
      </c>
      <c r="AH72" s="867" t="s">
        <v>91</v>
      </c>
      <c r="AI72" s="845" t="s">
        <v>92</v>
      </c>
      <c r="AJ72" s="867" t="s">
        <v>91</v>
      </c>
      <c r="AK72" s="845" t="s">
        <v>92</v>
      </c>
      <c r="AL72" s="867" t="s">
        <v>91</v>
      </c>
      <c r="AM72" s="845" t="s">
        <v>92</v>
      </c>
    </row>
    <row r="73" spans="1:77" ht="15" customHeight="1" x14ac:dyDescent="0.25">
      <c r="A73" s="3622" t="s">
        <v>95</v>
      </c>
      <c r="B73" s="610" t="s">
        <v>96</v>
      </c>
      <c r="C73" s="611">
        <f>SUM(D73,E73)</f>
        <v>0</v>
      </c>
      <c r="D73" s="612">
        <f>SUM(F73,H73,J73,L73,N73,P73,R73,T73,V73,X73,Z73,AB73,AD73,AF73,AH73,AJ73,AL73)</f>
        <v>0</v>
      </c>
      <c r="E73" s="899">
        <f>SUM(G73,I73,K73,M73,O73,Q73,S73,U73,W73,Y73,AA73,AC73,AE73,,AG73,AI73,AK73,AM73)</f>
        <v>0</v>
      </c>
      <c r="F73" s="613"/>
      <c r="G73" s="900"/>
      <c r="H73" s="613"/>
      <c r="I73" s="614"/>
      <c r="J73" s="613"/>
      <c r="K73" s="614"/>
      <c r="L73" s="613"/>
      <c r="M73" s="614"/>
      <c r="N73" s="615"/>
      <c r="O73" s="616"/>
      <c r="P73" s="613"/>
      <c r="Q73" s="614"/>
      <c r="R73" s="615"/>
      <c r="S73" s="616"/>
      <c r="T73" s="613"/>
      <c r="U73" s="616"/>
      <c r="V73" s="613"/>
      <c r="W73" s="614"/>
      <c r="X73" s="615"/>
      <c r="Y73" s="616"/>
      <c r="Z73" s="613"/>
      <c r="AA73" s="614"/>
      <c r="AB73" s="615"/>
      <c r="AC73" s="616"/>
      <c r="AD73" s="613"/>
      <c r="AE73" s="614"/>
      <c r="AF73" s="615"/>
      <c r="AG73" s="616"/>
      <c r="AH73" s="613"/>
      <c r="AI73" s="614"/>
      <c r="AJ73" s="613"/>
      <c r="AK73" s="614"/>
      <c r="AL73" s="613"/>
      <c r="AM73" s="614"/>
    </row>
    <row r="74" spans="1:77" x14ac:dyDescent="0.25">
      <c r="A74" s="3187"/>
      <c r="B74" s="644" t="s">
        <v>97</v>
      </c>
      <c r="C74" s="214">
        <f>SUM(D74,E74)</f>
        <v>0</v>
      </c>
      <c r="D74" s="901">
        <f>SUM(F74,H74,J74,L74,N74,P74,R74,T74,V74,X74,Z74,AB74,AD74,AF74,AH74,AJ74,AL74)</f>
        <v>0</v>
      </c>
      <c r="E74" s="642">
        <f>SUM(G74,I74,K74,M74,O74,Q74,S74,U74,W74,Y74,AA74,AC74,AE74,,AG74,AI74,AK74,AM74)</f>
        <v>0</v>
      </c>
      <c r="F74" s="217"/>
      <c r="G74" s="902"/>
      <c r="H74" s="217"/>
      <c r="I74" s="218"/>
      <c r="J74" s="217"/>
      <c r="K74" s="218"/>
      <c r="L74" s="217"/>
      <c r="M74" s="218"/>
      <c r="N74" s="903"/>
      <c r="O74" s="219"/>
      <c r="P74" s="217"/>
      <c r="Q74" s="218"/>
      <c r="R74" s="903"/>
      <c r="S74" s="219"/>
      <c r="T74" s="217"/>
      <c r="U74" s="219"/>
      <c r="V74" s="217"/>
      <c r="W74" s="218"/>
      <c r="X74" s="903"/>
      <c r="Y74" s="219"/>
      <c r="Z74" s="217"/>
      <c r="AA74" s="218"/>
      <c r="AB74" s="903"/>
      <c r="AC74" s="219"/>
      <c r="AD74" s="217"/>
      <c r="AE74" s="218"/>
      <c r="AF74" s="903"/>
      <c r="AG74" s="219"/>
      <c r="AH74" s="217"/>
      <c r="AI74" s="218"/>
      <c r="AJ74" s="217"/>
      <c r="AK74" s="218"/>
      <c r="AL74" s="217"/>
      <c r="AM74" s="218"/>
    </row>
    <row r="75" spans="1:77" x14ac:dyDescent="0.25">
      <c r="A75" s="3616" t="s">
        <v>32</v>
      </c>
      <c r="B75" s="3616"/>
      <c r="C75" s="904">
        <f>SUM(D75:E75)</f>
        <v>0</v>
      </c>
      <c r="D75" s="901">
        <f>SUM(F75,H75,J75,L75,N75,P75,R75,T75,V75,X75,Z75,AB75,AD75,AF75,AH75,AJ75,AL75)</f>
        <v>0</v>
      </c>
      <c r="E75" s="221">
        <f>SUM(G75,I75,K75,M75,O75,Q75,S75,U75,W75,Y75,AA75,AC75,AE75,,AG75,AI75,AK75,AM75)</f>
        <v>0</v>
      </c>
      <c r="F75" s="905">
        <f t="shared" ref="F75:AM75" si="38">SUM(F73:F74)</f>
        <v>0</v>
      </c>
      <c r="G75" s="906">
        <f t="shared" si="38"/>
        <v>0</v>
      </c>
      <c r="H75" s="905">
        <f t="shared" si="38"/>
        <v>0</v>
      </c>
      <c r="I75" s="906">
        <f t="shared" si="38"/>
        <v>0</v>
      </c>
      <c r="J75" s="905">
        <f t="shared" si="38"/>
        <v>0</v>
      </c>
      <c r="K75" s="906">
        <f t="shared" si="38"/>
        <v>0</v>
      </c>
      <c r="L75" s="905">
        <f t="shared" si="38"/>
        <v>0</v>
      </c>
      <c r="M75" s="906">
        <f t="shared" si="38"/>
        <v>0</v>
      </c>
      <c r="N75" s="905">
        <f t="shared" si="38"/>
        <v>0</v>
      </c>
      <c r="O75" s="906">
        <f t="shared" si="38"/>
        <v>0</v>
      </c>
      <c r="P75" s="905">
        <f t="shared" si="38"/>
        <v>0</v>
      </c>
      <c r="Q75" s="906">
        <f t="shared" si="38"/>
        <v>0</v>
      </c>
      <c r="R75" s="905">
        <f t="shared" si="38"/>
        <v>0</v>
      </c>
      <c r="S75" s="906">
        <f t="shared" si="38"/>
        <v>0</v>
      </c>
      <c r="T75" s="905">
        <f t="shared" si="38"/>
        <v>0</v>
      </c>
      <c r="U75" s="906">
        <f t="shared" si="38"/>
        <v>0</v>
      </c>
      <c r="V75" s="905">
        <f t="shared" si="38"/>
        <v>0</v>
      </c>
      <c r="W75" s="906">
        <f t="shared" si="38"/>
        <v>0</v>
      </c>
      <c r="X75" s="905">
        <f t="shared" si="38"/>
        <v>0</v>
      </c>
      <c r="Y75" s="906">
        <f t="shared" si="38"/>
        <v>0</v>
      </c>
      <c r="Z75" s="905">
        <f t="shared" si="38"/>
        <v>0</v>
      </c>
      <c r="AA75" s="906">
        <f t="shared" si="38"/>
        <v>0</v>
      </c>
      <c r="AB75" s="905">
        <f t="shared" si="38"/>
        <v>0</v>
      </c>
      <c r="AC75" s="906">
        <f t="shared" si="38"/>
        <v>0</v>
      </c>
      <c r="AD75" s="905">
        <f t="shared" si="38"/>
        <v>0</v>
      </c>
      <c r="AE75" s="906">
        <f t="shared" si="38"/>
        <v>0</v>
      </c>
      <c r="AF75" s="905">
        <f t="shared" si="38"/>
        <v>0</v>
      </c>
      <c r="AG75" s="906">
        <f t="shared" si="38"/>
        <v>0</v>
      </c>
      <c r="AH75" s="905">
        <f t="shared" si="38"/>
        <v>0</v>
      </c>
      <c r="AI75" s="906">
        <f t="shared" si="38"/>
        <v>0</v>
      </c>
      <c r="AJ75" s="905">
        <f t="shared" si="38"/>
        <v>0</v>
      </c>
      <c r="AK75" s="906">
        <f t="shared" si="38"/>
        <v>0</v>
      </c>
      <c r="AL75" s="905">
        <f t="shared" si="38"/>
        <v>0</v>
      </c>
      <c r="AM75" s="906">
        <f t="shared" si="38"/>
        <v>0</v>
      </c>
      <c r="BO75" s="224"/>
      <c r="BP75" s="224"/>
    </row>
    <row r="76" spans="1:77" x14ac:dyDescent="0.25">
      <c r="A76" s="3623" t="s">
        <v>98</v>
      </c>
      <c r="B76" s="3623"/>
      <c r="C76" s="3623"/>
      <c r="D76" s="3623"/>
      <c r="E76" s="3623"/>
      <c r="F76" s="3623"/>
      <c r="G76" s="3623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719"/>
      <c r="AB76" s="719"/>
      <c r="AC76" s="719"/>
      <c r="AD76" s="719"/>
      <c r="AE76" s="907"/>
      <c r="AF76" s="907"/>
      <c r="AG76" s="907"/>
      <c r="AH76" s="908"/>
      <c r="AI76" s="909"/>
      <c r="AJ76" s="909"/>
      <c r="AK76" s="909"/>
      <c r="AL76" s="909"/>
      <c r="AM76" s="909"/>
      <c r="AN76" s="909"/>
    </row>
    <row r="77" spans="1:77" ht="15" customHeight="1" x14ac:dyDescent="0.25">
      <c r="A77" s="3624" t="s">
        <v>49</v>
      </c>
      <c r="B77" s="3625" t="s">
        <v>99</v>
      </c>
      <c r="C77" s="3625" t="s">
        <v>32</v>
      </c>
      <c r="D77" s="3626"/>
      <c r="E77" s="3572"/>
      <c r="F77" s="3568" t="s">
        <v>5</v>
      </c>
      <c r="G77" s="3628"/>
      <c r="H77" s="3628"/>
      <c r="I77" s="3628"/>
      <c r="J77" s="3628"/>
      <c r="K77" s="3628"/>
      <c r="L77" s="3628"/>
      <c r="M77" s="3628"/>
      <c r="N77" s="3628"/>
      <c r="O77" s="3628"/>
      <c r="P77" s="3628"/>
      <c r="Q77" s="3628"/>
      <c r="R77" s="3628"/>
      <c r="S77" s="3628"/>
      <c r="T77" s="3628"/>
      <c r="U77" s="3628"/>
      <c r="V77" s="3628"/>
      <c r="W77" s="3628"/>
      <c r="X77" s="3628"/>
      <c r="Y77" s="3628"/>
      <c r="Z77" s="3628"/>
      <c r="AA77" s="3628"/>
      <c r="AB77" s="3628"/>
      <c r="AC77" s="3628"/>
      <c r="AD77" s="3628"/>
      <c r="AE77" s="3628"/>
      <c r="AF77" s="3628"/>
      <c r="AG77" s="3628"/>
      <c r="AH77" s="3628"/>
      <c r="AI77" s="3576"/>
      <c r="AJ77" s="3629" t="s">
        <v>100</v>
      </c>
      <c r="AK77" s="3620" t="s">
        <v>101</v>
      </c>
      <c r="AL77" s="3620" t="s">
        <v>6</v>
      </c>
      <c r="AM77" s="3620" t="s">
        <v>7</v>
      </c>
      <c r="AN77" s="3572" t="s">
        <v>76</v>
      </c>
    </row>
    <row r="78" spans="1:77" x14ac:dyDescent="0.25">
      <c r="A78" s="3259"/>
      <c r="B78" s="3319"/>
      <c r="C78" s="3262"/>
      <c r="D78" s="3627"/>
      <c r="E78" s="3573"/>
      <c r="F78" s="3568" t="s">
        <v>102</v>
      </c>
      <c r="G78" s="3569"/>
      <c r="H78" s="3568" t="s">
        <v>103</v>
      </c>
      <c r="I78" s="3569"/>
      <c r="J78" s="3574" t="s">
        <v>13</v>
      </c>
      <c r="K78" s="3396"/>
      <c r="L78" s="3574" t="s">
        <v>14</v>
      </c>
      <c r="M78" s="3396"/>
      <c r="N78" s="3568" t="s">
        <v>104</v>
      </c>
      <c r="O78" s="3569"/>
      <c r="P78" s="3568" t="s">
        <v>105</v>
      </c>
      <c r="Q78" s="3569"/>
      <c r="R78" s="3574" t="s">
        <v>16</v>
      </c>
      <c r="S78" s="3396"/>
      <c r="T78" s="3574" t="s">
        <v>17</v>
      </c>
      <c r="U78" s="3396"/>
      <c r="V78" s="3574" t="s">
        <v>18</v>
      </c>
      <c r="W78" s="3396"/>
      <c r="X78" s="3574" t="s">
        <v>19</v>
      </c>
      <c r="Y78" s="3396"/>
      <c r="Z78" s="3574" t="s">
        <v>20</v>
      </c>
      <c r="AA78" s="3396"/>
      <c r="AB78" s="3574" t="s">
        <v>21</v>
      </c>
      <c r="AC78" s="3396"/>
      <c r="AD78" s="3574" t="s">
        <v>22</v>
      </c>
      <c r="AE78" s="3396"/>
      <c r="AF78" s="3574" t="s">
        <v>23</v>
      </c>
      <c r="AG78" s="3396"/>
      <c r="AH78" s="3574" t="s">
        <v>24</v>
      </c>
      <c r="AI78" s="3396"/>
      <c r="AJ78" s="3246"/>
      <c r="AK78" s="3247"/>
      <c r="AL78" s="3247"/>
      <c r="AM78" s="3247"/>
      <c r="AN78" s="3249"/>
    </row>
    <row r="79" spans="1:77" x14ac:dyDescent="0.25">
      <c r="A79" s="3189"/>
      <c r="B79" s="3262"/>
      <c r="C79" s="867" t="s">
        <v>29</v>
      </c>
      <c r="D79" s="851" t="s">
        <v>30</v>
      </c>
      <c r="E79" s="842" t="s">
        <v>31</v>
      </c>
      <c r="F79" s="867" t="s">
        <v>30</v>
      </c>
      <c r="G79" s="842" t="s">
        <v>31</v>
      </c>
      <c r="H79" s="851" t="s">
        <v>30</v>
      </c>
      <c r="I79" s="842" t="s">
        <v>31</v>
      </c>
      <c r="J79" s="867" t="s">
        <v>30</v>
      </c>
      <c r="K79" s="842" t="s">
        <v>31</v>
      </c>
      <c r="L79" s="867" t="s">
        <v>30</v>
      </c>
      <c r="M79" s="842" t="s">
        <v>31</v>
      </c>
      <c r="N79" s="867" t="s">
        <v>30</v>
      </c>
      <c r="O79" s="842" t="s">
        <v>31</v>
      </c>
      <c r="P79" s="867" t="s">
        <v>30</v>
      </c>
      <c r="Q79" s="842" t="s">
        <v>31</v>
      </c>
      <c r="R79" s="867" t="s">
        <v>30</v>
      </c>
      <c r="S79" s="842" t="s">
        <v>31</v>
      </c>
      <c r="T79" s="867" t="s">
        <v>30</v>
      </c>
      <c r="U79" s="842" t="s">
        <v>31</v>
      </c>
      <c r="V79" s="867" t="s">
        <v>30</v>
      </c>
      <c r="W79" s="842" t="s">
        <v>31</v>
      </c>
      <c r="X79" s="867" t="s">
        <v>30</v>
      </c>
      <c r="Y79" s="842" t="s">
        <v>31</v>
      </c>
      <c r="Z79" s="867" t="s">
        <v>30</v>
      </c>
      <c r="AA79" s="842" t="s">
        <v>31</v>
      </c>
      <c r="AB79" s="867" t="s">
        <v>30</v>
      </c>
      <c r="AC79" s="842" t="s">
        <v>31</v>
      </c>
      <c r="AD79" s="867" t="s">
        <v>30</v>
      </c>
      <c r="AE79" s="842" t="s">
        <v>31</v>
      </c>
      <c r="AF79" s="867" t="s">
        <v>30</v>
      </c>
      <c r="AG79" s="842" t="s">
        <v>31</v>
      </c>
      <c r="AH79" s="867" t="s">
        <v>30</v>
      </c>
      <c r="AI79" s="814" t="s">
        <v>31</v>
      </c>
      <c r="AJ79" s="3245"/>
      <c r="AK79" s="3224"/>
      <c r="AL79" s="3224"/>
      <c r="AM79" s="3224"/>
      <c r="AN79" s="3621"/>
    </row>
    <row r="80" spans="1:77" x14ac:dyDescent="0.25">
      <c r="A80" s="910" t="s">
        <v>106</v>
      </c>
      <c r="B80" s="726" t="s">
        <v>107</v>
      </c>
      <c r="C80" s="881">
        <f>SUM(D80:E80)</f>
        <v>0</v>
      </c>
      <c r="D80" s="857">
        <f>SUM(F80,H80,J80,L80,N80,P80,R80,T80,V80,X80,Z80,AB80,AD80,AF80,AH80)</f>
        <v>0</v>
      </c>
      <c r="E80" s="882">
        <f>SUM(G80,I80,K80,M80,O80,Q80,S80,U80,W80,Y80,AA80,AC80,AE80,AG80,AI80)</f>
        <v>0</v>
      </c>
      <c r="F80" s="237"/>
      <c r="G80" s="617"/>
      <c r="H80" s="911"/>
      <c r="I80" s="912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912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x14ac:dyDescent="0.25">
      <c r="A81" s="3617" t="s">
        <v>108</v>
      </c>
      <c r="B81" s="618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x14ac:dyDescent="0.25">
      <c r="A82" s="3617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x14ac:dyDescent="0.25">
      <c r="A83" s="913" t="s">
        <v>62</v>
      </c>
      <c r="B83" s="914" t="s">
        <v>111</v>
      </c>
      <c r="C83" s="881">
        <f>SUM(D83:E83)</f>
        <v>0</v>
      </c>
      <c r="D83" s="857">
        <f t="shared" si="39"/>
        <v>0</v>
      </c>
      <c r="E83" s="882">
        <f t="shared" si="39"/>
        <v>0</v>
      </c>
      <c r="F83" s="915"/>
      <c r="G83" s="916"/>
      <c r="H83" s="917"/>
      <c r="I83" s="916"/>
      <c r="J83" s="915"/>
      <c r="K83" s="918"/>
      <c r="L83" s="915"/>
      <c r="M83" s="918"/>
      <c r="N83" s="915"/>
      <c r="O83" s="918"/>
      <c r="P83" s="915"/>
      <c r="Q83" s="918"/>
      <c r="R83" s="915"/>
      <c r="S83" s="918"/>
      <c r="T83" s="915"/>
      <c r="U83" s="918"/>
      <c r="V83" s="915"/>
      <c r="W83" s="918"/>
      <c r="X83" s="915"/>
      <c r="Y83" s="918"/>
      <c r="Z83" s="915"/>
      <c r="AA83" s="918"/>
      <c r="AB83" s="915"/>
      <c r="AC83" s="918"/>
      <c r="AD83" s="915"/>
      <c r="AE83" s="918"/>
      <c r="AF83" s="915"/>
      <c r="AG83" s="918"/>
      <c r="AH83" s="915"/>
      <c r="AI83" s="919"/>
      <c r="AJ83" s="920"/>
      <c r="AK83" s="921"/>
      <c r="AL83" s="921"/>
      <c r="AM83" s="921"/>
      <c r="AN83" s="916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x14ac:dyDescent="0.25">
      <c r="A84" s="4" t="s">
        <v>112</v>
      </c>
      <c r="B84" s="2"/>
      <c r="C84" s="2"/>
      <c r="D84" s="2"/>
      <c r="E84" s="2"/>
      <c r="F84" s="2"/>
    </row>
    <row r="85" spans="1:77" ht="15" customHeight="1" x14ac:dyDescent="0.25">
      <c r="A85" s="3615" t="s">
        <v>90</v>
      </c>
      <c r="B85" s="3618"/>
      <c r="C85" s="3616" t="s">
        <v>113</v>
      </c>
      <c r="D85" s="3619" t="s">
        <v>114</v>
      </c>
      <c r="E85" s="3396" t="s">
        <v>115</v>
      </c>
      <c r="F85" s="3616" t="s">
        <v>116</v>
      </c>
    </row>
    <row r="86" spans="1:77" x14ac:dyDescent="0.25">
      <c r="A86" s="3615"/>
      <c r="B86" s="3618"/>
      <c r="C86" s="3616"/>
      <c r="D86" s="3619"/>
      <c r="E86" s="3396"/>
      <c r="F86" s="3616"/>
    </row>
    <row r="87" spans="1:77" x14ac:dyDescent="0.25">
      <c r="A87" s="3612" t="s">
        <v>117</v>
      </c>
      <c r="B87" s="3613"/>
      <c r="C87" s="3613"/>
      <c r="D87" s="3613"/>
      <c r="E87" s="3613"/>
      <c r="F87" s="3614"/>
    </row>
    <row r="88" spans="1:77" x14ac:dyDescent="0.25">
      <c r="A88" s="618" t="s">
        <v>118</v>
      </c>
      <c r="B88" s="619"/>
      <c r="C88" s="620"/>
      <c r="D88" s="621"/>
      <c r="E88" s="861"/>
      <c r="F88" s="620"/>
    </row>
    <row r="89" spans="1:77" x14ac:dyDescent="0.25">
      <c r="A89" s="275" t="s">
        <v>119</v>
      </c>
      <c r="B89" s="276"/>
      <c r="C89" s="277"/>
      <c r="D89" s="278"/>
      <c r="E89" s="41"/>
      <c r="F89" s="277"/>
    </row>
    <row r="90" spans="1:77" x14ac:dyDescent="0.25">
      <c r="A90" s="275" t="s">
        <v>120</v>
      </c>
      <c r="B90" s="276"/>
      <c r="C90" s="277"/>
      <c r="D90" s="278"/>
      <c r="E90" s="41"/>
      <c r="F90" s="277"/>
    </row>
    <row r="91" spans="1:77" x14ac:dyDescent="0.25">
      <c r="A91" s="275" t="s">
        <v>121</v>
      </c>
      <c r="B91" s="276"/>
      <c r="C91" s="277"/>
      <c r="D91" s="278"/>
      <c r="E91" s="41"/>
      <c r="F91" s="277"/>
    </row>
    <row r="92" spans="1:77" x14ac:dyDescent="0.25">
      <c r="A92" s="279" t="s">
        <v>122</v>
      </c>
      <c r="B92" s="280"/>
      <c r="C92" s="177"/>
      <c r="D92" s="281"/>
      <c r="E92" s="181"/>
      <c r="F92" s="177"/>
    </row>
    <row r="93" spans="1:77" x14ac:dyDescent="0.25">
      <c r="A93" s="3612" t="s">
        <v>123</v>
      </c>
      <c r="B93" s="3613"/>
      <c r="C93" s="3613"/>
      <c r="D93" s="3613"/>
      <c r="E93" s="3613"/>
      <c r="F93" s="3614"/>
    </row>
    <row r="94" spans="1:77" x14ac:dyDescent="0.25">
      <c r="A94" s="622" t="s">
        <v>124</v>
      </c>
      <c r="B94" s="623"/>
      <c r="C94" s="620"/>
      <c r="D94" s="621"/>
      <c r="E94" s="861"/>
      <c r="F94" s="620"/>
    </row>
    <row r="95" spans="1:77" x14ac:dyDescent="0.25">
      <c r="A95" s="254" t="s">
        <v>125</v>
      </c>
      <c r="B95" s="284"/>
      <c r="C95" s="277"/>
      <c r="D95" s="278"/>
      <c r="E95" s="41"/>
      <c r="F95" s="277"/>
    </row>
    <row r="96" spans="1:77" ht="21" x14ac:dyDescent="0.25">
      <c r="A96" s="285" t="s">
        <v>126</v>
      </c>
      <c r="B96" s="286"/>
      <c r="C96" s="287"/>
      <c r="D96" s="281"/>
      <c r="E96" s="922"/>
      <c r="F96" s="287"/>
    </row>
    <row r="97" spans="1:18" x14ac:dyDescent="0.25">
      <c r="A97" s="4" t="s">
        <v>127</v>
      </c>
      <c r="B97" s="2"/>
      <c r="C97" s="2"/>
      <c r="D97" s="2"/>
      <c r="E97" s="2"/>
    </row>
    <row r="98" spans="1:18" ht="15" customHeight="1" x14ac:dyDescent="0.25">
      <c r="A98" s="3615" t="s">
        <v>90</v>
      </c>
      <c r="B98" s="3616" t="s">
        <v>32</v>
      </c>
      <c r="C98" s="3616" t="s">
        <v>113</v>
      </c>
      <c r="D98" s="3616" t="s">
        <v>114</v>
      </c>
      <c r="E98" s="3396" t="s">
        <v>128</v>
      </c>
    </row>
    <row r="99" spans="1:18" x14ac:dyDescent="0.25">
      <c r="A99" s="3615"/>
      <c r="B99" s="3616"/>
      <c r="C99" s="3616"/>
      <c r="D99" s="3616"/>
      <c r="E99" s="3396"/>
    </row>
    <row r="100" spans="1:18" x14ac:dyDescent="0.25">
      <c r="A100" s="923" t="s">
        <v>117</v>
      </c>
      <c r="B100" s="924"/>
      <c r="C100" s="924"/>
      <c r="D100" s="924"/>
      <c r="E100" s="925"/>
    </row>
    <row r="101" spans="1:18" x14ac:dyDescent="0.25">
      <c r="A101" s="618" t="s">
        <v>118</v>
      </c>
      <c r="B101" s="625">
        <f>SUM(C101:E101)</f>
        <v>95</v>
      </c>
      <c r="C101" s="620">
        <v>67</v>
      </c>
      <c r="D101" s="620">
        <v>28</v>
      </c>
      <c r="E101" s="861"/>
    </row>
    <row r="102" spans="1:18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x14ac:dyDescent="0.25">
      <c r="A103" s="275" t="s">
        <v>120</v>
      </c>
      <c r="B103" s="293">
        <f t="shared" si="51"/>
        <v>0</v>
      </c>
      <c r="C103" s="277"/>
      <c r="D103" s="277"/>
      <c r="E103" s="41"/>
    </row>
    <row r="104" spans="1:18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x14ac:dyDescent="0.25">
      <c r="A105" s="279" t="s">
        <v>122</v>
      </c>
      <c r="B105" s="294">
        <f t="shared" si="51"/>
        <v>0</v>
      </c>
      <c r="C105" s="177"/>
      <c r="D105" s="287"/>
      <c r="E105" s="181"/>
    </row>
    <row r="106" spans="1:18" x14ac:dyDescent="0.25">
      <c r="A106" s="923" t="s">
        <v>123</v>
      </c>
      <c r="B106" s="924"/>
      <c r="C106" s="924"/>
      <c r="D106" s="924"/>
      <c r="E106" s="925"/>
    </row>
    <row r="107" spans="1:18" x14ac:dyDescent="0.25">
      <c r="A107" s="622" t="s">
        <v>124</v>
      </c>
      <c r="B107" s="625">
        <f>SUM(C107:E107)</f>
        <v>0</v>
      </c>
      <c r="C107" s="620"/>
      <c r="D107" s="620"/>
      <c r="E107" s="861"/>
    </row>
    <row r="108" spans="1:18" x14ac:dyDescent="0.25">
      <c r="A108" s="254" t="s">
        <v>125</v>
      </c>
      <c r="B108" s="293">
        <f t="shared" ref="B108:B109" si="52">SUM(C108:E108)</f>
        <v>1</v>
      </c>
      <c r="C108" s="277"/>
      <c r="D108" s="277">
        <v>1</v>
      </c>
      <c r="E108" s="41"/>
    </row>
    <row r="109" spans="1:18" ht="21" x14ac:dyDescent="0.25">
      <c r="A109" s="285" t="s">
        <v>126</v>
      </c>
      <c r="B109" s="295">
        <f t="shared" si="52"/>
        <v>0</v>
      </c>
      <c r="C109" s="287"/>
      <c r="D109" s="287"/>
      <c r="E109" s="922"/>
    </row>
    <row r="110" spans="1:18" x14ac:dyDescent="0.25">
      <c r="A110" s="3467" t="s">
        <v>129</v>
      </c>
      <c r="B110" s="3467"/>
      <c r="C110" s="3467"/>
      <c r="D110" s="3467"/>
      <c r="E110" s="3467"/>
      <c r="F110" s="3603"/>
      <c r="G110" s="926"/>
      <c r="H110" s="926"/>
      <c r="I110" s="926"/>
      <c r="J110" s="926"/>
      <c r="K110" s="926"/>
      <c r="L110" s="926"/>
      <c r="M110" s="926"/>
      <c r="N110" s="926"/>
      <c r="O110" s="926"/>
    </row>
    <row r="111" spans="1:18" ht="15" customHeight="1" x14ac:dyDescent="0.25">
      <c r="A111" s="3604" t="s">
        <v>130</v>
      </c>
      <c r="B111" s="3605" t="s">
        <v>131</v>
      </c>
      <c r="C111" s="3606"/>
      <c r="D111" s="3607"/>
      <c r="E111" s="3605" t="s">
        <v>132</v>
      </c>
      <c r="F111" s="3607"/>
      <c r="G111" s="3605" t="s">
        <v>133</v>
      </c>
      <c r="H111" s="3608"/>
      <c r="I111" s="3609" t="s">
        <v>134</v>
      </c>
      <c r="J111" s="3610"/>
      <c r="K111" s="3586" t="s">
        <v>135</v>
      </c>
      <c r="L111" s="3588" t="s">
        <v>136</v>
      </c>
      <c r="M111" s="3589"/>
      <c r="N111" s="3586"/>
      <c r="O111" s="3588" t="s">
        <v>137</v>
      </c>
      <c r="P111" s="3586"/>
      <c r="Q111" s="3588" t="s">
        <v>138</v>
      </c>
      <c r="R111" s="3586"/>
    </row>
    <row r="112" spans="1:18" x14ac:dyDescent="0.25">
      <c r="A112" s="3292"/>
      <c r="B112" s="3279"/>
      <c r="C112" s="3459"/>
      <c r="D112" s="3596"/>
      <c r="E112" s="3279"/>
      <c r="F112" s="3596"/>
      <c r="G112" s="3279"/>
      <c r="H112" s="3598"/>
      <c r="I112" s="3299"/>
      <c r="J112" s="3611"/>
      <c r="K112" s="3265"/>
      <c r="L112" s="3269"/>
      <c r="M112" s="3452"/>
      <c r="N112" s="3587"/>
      <c r="O112" s="3269"/>
      <c r="P112" s="3587"/>
      <c r="Q112" s="3269"/>
      <c r="R112" s="3587"/>
    </row>
    <row r="113" spans="1:20" ht="31.5" x14ac:dyDescent="0.25">
      <c r="A113" s="3255"/>
      <c r="B113" s="927" t="s">
        <v>139</v>
      </c>
      <c r="C113" s="927" t="s">
        <v>140</v>
      </c>
      <c r="D113" s="928" t="s">
        <v>141</v>
      </c>
      <c r="E113" s="929" t="s">
        <v>142</v>
      </c>
      <c r="F113" s="930" t="s">
        <v>143</v>
      </c>
      <c r="G113" s="929" t="s">
        <v>144</v>
      </c>
      <c r="H113" s="931" t="s">
        <v>145</v>
      </c>
      <c r="I113" s="932" t="s">
        <v>142</v>
      </c>
      <c r="J113" s="933" t="s">
        <v>143</v>
      </c>
      <c r="K113" s="3587"/>
      <c r="L113" s="927" t="s">
        <v>146</v>
      </c>
      <c r="M113" s="934" t="s">
        <v>140</v>
      </c>
      <c r="N113" s="305" t="s">
        <v>147</v>
      </c>
      <c r="O113" s="927" t="s">
        <v>144</v>
      </c>
      <c r="P113" s="935" t="s">
        <v>145</v>
      </c>
      <c r="Q113" s="927" t="s">
        <v>148</v>
      </c>
      <c r="R113" s="935" t="s">
        <v>149</v>
      </c>
    </row>
    <row r="114" spans="1:20" x14ac:dyDescent="0.25">
      <c r="A114" s="626" t="s">
        <v>150</v>
      </c>
      <c r="B114" s="308">
        <f>SUM(C114:D114)</f>
        <v>0</v>
      </c>
      <c r="C114" s="627"/>
      <c r="D114" s="936"/>
      <c r="E114" s="627"/>
      <c r="F114" s="936"/>
      <c r="G114" s="627"/>
      <c r="H114" s="628"/>
      <c r="I114" s="629"/>
      <c r="J114" s="630"/>
      <c r="K114" s="936"/>
      <c r="L114" s="627"/>
      <c r="M114" s="631"/>
      <c r="N114" s="632"/>
      <c r="O114" s="627"/>
      <c r="P114" s="632"/>
      <c r="Q114" s="316"/>
      <c r="R114" s="317"/>
    </row>
    <row r="115" spans="1:20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627"/>
      <c r="R115" s="632"/>
    </row>
    <row r="116" spans="1:20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x14ac:dyDescent="0.25">
      <c r="A117" s="937" t="s">
        <v>32</v>
      </c>
      <c r="B117" s="938">
        <f>SUM(C117:D117)</f>
        <v>0</v>
      </c>
      <c r="C117" s="938">
        <f t="shared" ref="C117:K117" si="53">SUM(C114:C116)</f>
        <v>0</v>
      </c>
      <c r="D117" s="939">
        <f t="shared" si="53"/>
        <v>0</v>
      </c>
      <c r="E117" s="938">
        <f t="shared" si="53"/>
        <v>0</v>
      </c>
      <c r="F117" s="939">
        <f t="shared" si="53"/>
        <v>0</v>
      </c>
      <c r="G117" s="938">
        <f t="shared" si="53"/>
        <v>0</v>
      </c>
      <c r="H117" s="940">
        <f t="shared" si="53"/>
        <v>0</v>
      </c>
      <c r="I117" s="941">
        <f t="shared" si="53"/>
        <v>0</v>
      </c>
      <c r="J117" s="942">
        <f t="shared" si="53"/>
        <v>0</v>
      </c>
      <c r="K117" s="939">
        <f t="shared" si="53"/>
        <v>0</v>
      </c>
      <c r="L117" s="938">
        <f>SUM(L114)</f>
        <v>0</v>
      </c>
      <c r="M117" s="943">
        <f t="shared" ref="M117:P117" si="54">SUM(M114)</f>
        <v>0</v>
      </c>
      <c r="N117" s="944">
        <f>SUM(N114)</f>
        <v>0</v>
      </c>
      <c r="O117" s="938">
        <f t="shared" si="54"/>
        <v>0</v>
      </c>
      <c r="P117" s="944">
        <f t="shared" si="54"/>
        <v>0</v>
      </c>
      <c r="Q117" s="938">
        <f>SUM(Q115:Q116)</f>
        <v>0</v>
      </c>
      <c r="R117" s="943">
        <f>SUM(R115:R116)</f>
        <v>0</v>
      </c>
    </row>
    <row r="118" spans="1:20" x14ac:dyDescent="0.25">
      <c r="A118" s="3590" t="s">
        <v>153</v>
      </c>
      <c r="B118" s="3590"/>
      <c r="C118" s="3590"/>
      <c r="D118" s="3590"/>
      <c r="E118" s="3590"/>
      <c r="F118" s="3591"/>
      <c r="G118" s="945"/>
      <c r="H118" s="945"/>
      <c r="I118" s="945"/>
      <c r="J118" s="945"/>
      <c r="K118" s="945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3592" t="s">
        <v>130</v>
      </c>
      <c r="B119" s="3593" t="s">
        <v>131</v>
      </c>
      <c r="C119" s="3594"/>
      <c r="D119" s="3595"/>
      <c r="E119" s="3593" t="s">
        <v>132</v>
      </c>
      <c r="F119" s="3594"/>
      <c r="G119" s="3594"/>
      <c r="H119" s="3595"/>
      <c r="I119" s="3593" t="s">
        <v>133</v>
      </c>
      <c r="J119" s="3597"/>
      <c r="K119" s="3599" t="s">
        <v>154</v>
      </c>
      <c r="L119" s="3600" t="s">
        <v>155</v>
      </c>
      <c r="M119" s="3601"/>
      <c r="N119" s="346"/>
      <c r="O119" s="346"/>
      <c r="P119" s="346"/>
      <c r="Q119" s="346"/>
      <c r="R119" s="346"/>
      <c r="S119" s="346"/>
      <c r="T119" s="346"/>
    </row>
    <row r="120" spans="1:20" x14ac:dyDescent="0.25">
      <c r="A120" s="3274"/>
      <c r="B120" s="3279"/>
      <c r="C120" s="3459"/>
      <c r="D120" s="3596"/>
      <c r="E120" s="3279"/>
      <c r="F120" s="3459"/>
      <c r="G120" s="3459"/>
      <c r="H120" s="3596"/>
      <c r="I120" s="3279"/>
      <c r="J120" s="3598"/>
      <c r="K120" s="3265"/>
      <c r="L120" s="3287"/>
      <c r="M120" s="3602"/>
      <c r="N120" s="346"/>
      <c r="O120" s="346"/>
      <c r="P120" s="346"/>
      <c r="Q120" s="346"/>
      <c r="R120" s="346"/>
      <c r="S120" s="346"/>
      <c r="T120" s="346"/>
    </row>
    <row r="121" spans="1:20" ht="63" x14ac:dyDescent="0.25">
      <c r="A121" s="3275"/>
      <c r="B121" s="927" t="s">
        <v>139</v>
      </c>
      <c r="C121" s="927" t="s">
        <v>140</v>
      </c>
      <c r="D121" s="928" t="s">
        <v>141</v>
      </c>
      <c r="E121" s="929" t="s">
        <v>142</v>
      </c>
      <c r="F121" s="930" t="s">
        <v>143</v>
      </c>
      <c r="G121" s="929" t="s">
        <v>156</v>
      </c>
      <c r="H121" s="930" t="s">
        <v>157</v>
      </c>
      <c r="I121" s="929" t="s">
        <v>144</v>
      </c>
      <c r="J121" s="931" t="s">
        <v>145</v>
      </c>
      <c r="K121" s="3587"/>
      <c r="L121" s="946" t="s">
        <v>158</v>
      </c>
      <c r="M121" s="947" t="s">
        <v>159</v>
      </c>
      <c r="N121" s="346"/>
      <c r="O121" s="346"/>
      <c r="P121" s="346"/>
      <c r="Q121" s="346"/>
      <c r="R121" s="346"/>
      <c r="S121" s="346"/>
      <c r="T121" s="346"/>
    </row>
    <row r="122" spans="1:20" x14ac:dyDescent="0.25">
      <c r="A122" s="626" t="s">
        <v>160</v>
      </c>
      <c r="B122" s="308">
        <f>SUM(C122:D122)</f>
        <v>8787</v>
      </c>
      <c r="C122" s="627">
        <v>8716</v>
      </c>
      <c r="D122" s="936">
        <v>71</v>
      </c>
      <c r="E122" s="575"/>
      <c r="F122" s="948"/>
      <c r="G122" s="575"/>
      <c r="H122" s="948"/>
      <c r="I122" s="627">
        <v>40488</v>
      </c>
      <c r="J122" s="628"/>
      <c r="K122" s="948"/>
      <c r="L122" s="627">
        <v>567</v>
      </c>
      <c r="M122" s="632">
        <v>527</v>
      </c>
      <c r="N122" s="346"/>
      <c r="O122" s="346"/>
      <c r="P122" s="346"/>
      <c r="Q122" s="346"/>
      <c r="R122" s="346"/>
      <c r="S122" s="346"/>
      <c r="T122" s="346"/>
    </row>
    <row r="123" spans="1:20" x14ac:dyDescent="0.25">
      <c r="A123" s="318" t="s">
        <v>161</v>
      </c>
      <c r="B123" s="308">
        <f t="shared" ref="B123:B124" si="55">SUM(C123:D123)</f>
        <v>14224</v>
      </c>
      <c r="C123" s="319">
        <v>13638</v>
      </c>
      <c r="D123" s="320">
        <v>586</v>
      </c>
      <c r="E123" s="319">
        <v>11439</v>
      </c>
      <c r="F123" s="320">
        <v>34</v>
      </c>
      <c r="G123" s="319">
        <v>2751</v>
      </c>
      <c r="H123" s="320">
        <v>0</v>
      </c>
      <c r="I123" s="319">
        <v>44490</v>
      </c>
      <c r="J123" s="321">
        <v>609</v>
      </c>
      <c r="K123" s="320">
        <v>10853</v>
      </c>
      <c r="L123" s="319">
        <v>131</v>
      </c>
      <c r="M123" s="353">
        <v>664</v>
      </c>
      <c r="N123" s="346"/>
      <c r="O123" s="346"/>
      <c r="P123" s="346"/>
      <c r="Q123" s="346"/>
      <c r="R123" s="346"/>
      <c r="S123" s="346"/>
      <c r="T123" s="346"/>
    </row>
    <row r="124" spans="1:20" x14ac:dyDescent="0.25">
      <c r="A124" s="354" t="s">
        <v>128</v>
      </c>
      <c r="B124" s="325">
        <f t="shared" si="55"/>
        <v>1829</v>
      </c>
      <c r="C124" s="326">
        <v>1793</v>
      </c>
      <c r="D124" s="355">
        <v>36</v>
      </c>
      <c r="E124" s="332"/>
      <c r="F124" s="356"/>
      <c r="G124" s="332"/>
      <c r="H124" s="356"/>
      <c r="I124" s="326">
        <v>4608</v>
      </c>
      <c r="J124" s="357"/>
      <c r="K124" s="356"/>
      <c r="L124" s="326">
        <v>99</v>
      </c>
      <c r="M124" s="358">
        <v>93</v>
      </c>
      <c r="N124" s="346"/>
      <c r="O124" s="346"/>
      <c r="P124" s="346"/>
      <c r="Q124" s="346"/>
      <c r="R124" s="346"/>
      <c r="S124" s="346"/>
      <c r="T124" s="346"/>
    </row>
    <row r="125" spans="1:20" ht="19.5" x14ac:dyDescent="0.25">
      <c r="A125" s="608" t="s">
        <v>162</v>
      </c>
      <c r="B125" s="768"/>
      <c r="C125" s="768"/>
      <c r="D125" s="361"/>
      <c r="E125" s="949"/>
      <c r="F125" s="949"/>
      <c r="G125" s="949"/>
      <c r="H125" s="949"/>
      <c r="I125" s="950"/>
      <c r="J125" s="3"/>
      <c r="K125" s="950"/>
      <c r="L125" s="3"/>
      <c r="M125" s="364"/>
    </row>
    <row r="126" spans="1:20" ht="15" customHeight="1" x14ac:dyDescent="0.25">
      <c r="A126" s="3577" t="s">
        <v>163</v>
      </c>
      <c r="B126" s="3579" t="s">
        <v>164</v>
      </c>
      <c r="C126" s="3580" t="s">
        <v>165</v>
      </c>
      <c r="D126" s="3581"/>
      <c r="E126" s="3581"/>
      <c r="F126" s="3581"/>
      <c r="G126" s="3581"/>
      <c r="H126" s="3581"/>
      <c r="I126" s="3581"/>
      <c r="J126" s="3581"/>
      <c r="K126" s="3581"/>
      <c r="L126" s="3582"/>
      <c r="M126" s="3579" t="s">
        <v>166</v>
      </c>
    </row>
    <row r="127" spans="1:20" ht="21" x14ac:dyDescent="0.25">
      <c r="A127" s="3578"/>
      <c r="B127" s="3255"/>
      <c r="C127" s="951" t="s">
        <v>80</v>
      </c>
      <c r="D127" s="952" t="s">
        <v>167</v>
      </c>
      <c r="E127" s="952" t="s">
        <v>51</v>
      </c>
      <c r="F127" s="952" t="s">
        <v>81</v>
      </c>
      <c r="G127" s="952" t="s">
        <v>168</v>
      </c>
      <c r="H127" s="953" t="s">
        <v>169</v>
      </c>
      <c r="I127" s="953" t="s">
        <v>170</v>
      </c>
      <c r="J127" s="952" t="s">
        <v>171</v>
      </c>
      <c r="K127" s="953" t="s">
        <v>172</v>
      </c>
      <c r="L127" s="853" t="s">
        <v>173</v>
      </c>
      <c r="M127" s="3255"/>
    </row>
    <row r="128" spans="1:20" x14ac:dyDescent="0.25">
      <c r="A128" s="579" t="s">
        <v>174</v>
      </c>
      <c r="B128" s="936"/>
      <c r="C128" s="627"/>
      <c r="D128" s="954"/>
      <c r="E128" s="954"/>
      <c r="F128" s="954"/>
      <c r="G128" s="954"/>
      <c r="H128" s="954"/>
      <c r="I128" s="954"/>
      <c r="J128" s="954"/>
      <c r="K128" s="954"/>
      <c r="L128" s="936"/>
      <c r="M128" s="633"/>
    </row>
    <row r="129" spans="1:76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x14ac:dyDescent="0.25">
      <c r="A131" s="4" t="s">
        <v>177</v>
      </c>
      <c r="B131" s="776"/>
      <c r="C131" s="776"/>
      <c r="D131" s="776"/>
      <c r="E131" s="776"/>
      <c r="F131" s="776"/>
      <c r="G131" s="776"/>
      <c r="H131" s="776"/>
      <c r="I131" s="776"/>
      <c r="J131" s="776"/>
      <c r="K131" s="776"/>
      <c r="L131" s="776"/>
      <c r="M131" s="776"/>
      <c r="N131" s="776"/>
      <c r="O131" s="776"/>
      <c r="P131" s="776"/>
      <c r="Q131" s="776"/>
      <c r="R131" s="776"/>
      <c r="S131" s="776"/>
      <c r="T131" s="776"/>
      <c r="U131" s="776"/>
      <c r="V131" s="776"/>
      <c r="W131" s="776"/>
      <c r="X131" s="776"/>
      <c r="Y131" s="776"/>
      <c r="Z131" s="776"/>
      <c r="AA131" s="776"/>
      <c r="AB131" s="776"/>
      <c r="AC131" s="776"/>
      <c r="AD131" s="776"/>
      <c r="AE131" s="776"/>
      <c r="AF131" s="776"/>
      <c r="AG131" s="776"/>
      <c r="AH131" s="776"/>
      <c r="AI131" s="776"/>
      <c r="AJ131" s="776"/>
      <c r="AK131" s="776"/>
      <c r="AL131" s="776"/>
      <c r="AM131" s="776"/>
      <c r="AN131" s="776"/>
      <c r="AO131" s="955"/>
      <c r="AP131" s="955"/>
      <c r="AQ131" s="225"/>
      <c r="AR131" s="225"/>
    </row>
    <row r="132" spans="1:76" ht="15" customHeight="1" x14ac:dyDescent="0.25">
      <c r="A132" s="3583" t="s">
        <v>178</v>
      </c>
      <c r="B132" s="3584" t="s">
        <v>4</v>
      </c>
      <c r="C132" s="3585"/>
      <c r="D132" s="3572"/>
      <c r="E132" s="3568" t="s">
        <v>5</v>
      </c>
      <c r="F132" s="3575"/>
      <c r="G132" s="3575"/>
      <c r="H132" s="3575"/>
      <c r="I132" s="3575"/>
      <c r="J132" s="3575"/>
      <c r="K132" s="3575"/>
      <c r="L132" s="3575"/>
      <c r="M132" s="3575"/>
      <c r="N132" s="3575"/>
      <c r="O132" s="3575"/>
      <c r="P132" s="3575"/>
      <c r="Q132" s="3575"/>
      <c r="R132" s="3575"/>
      <c r="S132" s="3575"/>
      <c r="T132" s="3575"/>
      <c r="U132" s="3575"/>
      <c r="V132" s="3575"/>
      <c r="W132" s="3575"/>
      <c r="X132" s="3575"/>
      <c r="Y132" s="3575"/>
      <c r="Z132" s="3575"/>
      <c r="AA132" s="3575"/>
      <c r="AB132" s="3575"/>
      <c r="AC132" s="3575"/>
      <c r="AD132" s="3575"/>
      <c r="AE132" s="3575"/>
      <c r="AF132" s="3575"/>
      <c r="AG132" s="3575"/>
      <c r="AH132" s="3575"/>
      <c r="AI132" s="3575"/>
      <c r="AJ132" s="3575"/>
      <c r="AK132" s="3575"/>
      <c r="AL132" s="3575"/>
      <c r="AM132" s="3575"/>
      <c r="AN132" s="3576"/>
      <c r="AO132" s="3570" t="s">
        <v>179</v>
      </c>
      <c r="AP132" s="3571" t="s">
        <v>100</v>
      </c>
      <c r="AQ132" s="3571" t="s">
        <v>8</v>
      </c>
      <c r="AR132" s="3572" t="s">
        <v>9</v>
      </c>
    </row>
    <row r="133" spans="1:76" x14ac:dyDescent="0.25">
      <c r="A133" s="3259"/>
      <c r="B133" s="3262"/>
      <c r="C133" s="3447"/>
      <c r="D133" s="3573"/>
      <c r="E133" s="3574" t="s">
        <v>11</v>
      </c>
      <c r="F133" s="3569"/>
      <c r="G133" s="3568" t="s">
        <v>12</v>
      </c>
      <c r="H133" s="3569"/>
      <c r="I133" s="3568" t="s">
        <v>13</v>
      </c>
      <c r="J133" s="3569"/>
      <c r="K133" s="3568" t="s">
        <v>14</v>
      </c>
      <c r="L133" s="3569"/>
      <c r="M133" s="3568" t="s">
        <v>15</v>
      </c>
      <c r="N133" s="3569"/>
      <c r="O133" s="3568" t="s">
        <v>16</v>
      </c>
      <c r="P133" s="3569"/>
      <c r="Q133" s="3575" t="s">
        <v>17</v>
      </c>
      <c r="R133" s="3569"/>
      <c r="S133" s="3568" t="s">
        <v>18</v>
      </c>
      <c r="T133" s="3569"/>
      <c r="U133" s="3568" t="s">
        <v>19</v>
      </c>
      <c r="V133" s="3569"/>
      <c r="W133" s="3568" t="s">
        <v>20</v>
      </c>
      <c r="X133" s="3569"/>
      <c r="Y133" s="3568" t="s">
        <v>21</v>
      </c>
      <c r="Z133" s="3569"/>
      <c r="AA133" s="3568" t="s">
        <v>22</v>
      </c>
      <c r="AB133" s="3569"/>
      <c r="AC133" s="3568" t="s">
        <v>23</v>
      </c>
      <c r="AD133" s="3569"/>
      <c r="AE133" s="3568" t="s">
        <v>24</v>
      </c>
      <c r="AF133" s="3569"/>
      <c r="AG133" s="3568" t="s">
        <v>25</v>
      </c>
      <c r="AH133" s="3569"/>
      <c r="AI133" s="3568" t="s">
        <v>26</v>
      </c>
      <c r="AJ133" s="3569"/>
      <c r="AK133" s="3568" t="s">
        <v>27</v>
      </c>
      <c r="AL133" s="3569"/>
      <c r="AM133" s="3575" t="s">
        <v>28</v>
      </c>
      <c r="AN133" s="3576"/>
      <c r="AO133" s="3246"/>
      <c r="AP133" s="3247"/>
      <c r="AQ133" s="3247"/>
      <c r="AR133" s="3249"/>
    </row>
    <row r="134" spans="1:76" x14ac:dyDescent="0.25">
      <c r="A134" s="3189"/>
      <c r="B134" s="956" t="s">
        <v>29</v>
      </c>
      <c r="C134" s="851" t="s">
        <v>30</v>
      </c>
      <c r="D134" s="957" t="s">
        <v>31</v>
      </c>
      <c r="E134" s="867" t="s">
        <v>30</v>
      </c>
      <c r="F134" s="842" t="s">
        <v>31</v>
      </c>
      <c r="G134" s="867" t="s">
        <v>30</v>
      </c>
      <c r="H134" s="842" t="s">
        <v>31</v>
      </c>
      <c r="I134" s="867" t="s">
        <v>30</v>
      </c>
      <c r="J134" s="842" t="s">
        <v>31</v>
      </c>
      <c r="K134" s="867" t="s">
        <v>30</v>
      </c>
      <c r="L134" s="842" t="s">
        <v>31</v>
      </c>
      <c r="M134" s="867" t="s">
        <v>30</v>
      </c>
      <c r="N134" s="842" t="s">
        <v>31</v>
      </c>
      <c r="O134" s="867" t="s">
        <v>30</v>
      </c>
      <c r="P134" s="842" t="s">
        <v>31</v>
      </c>
      <c r="Q134" s="867" t="s">
        <v>30</v>
      </c>
      <c r="R134" s="842" t="s">
        <v>31</v>
      </c>
      <c r="S134" s="867" t="s">
        <v>30</v>
      </c>
      <c r="T134" s="842" t="s">
        <v>31</v>
      </c>
      <c r="U134" s="867" t="s">
        <v>30</v>
      </c>
      <c r="V134" s="842" t="s">
        <v>31</v>
      </c>
      <c r="W134" s="867" t="s">
        <v>30</v>
      </c>
      <c r="X134" s="842" t="s">
        <v>31</v>
      </c>
      <c r="Y134" s="867" t="s">
        <v>30</v>
      </c>
      <c r="Z134" s="842" t="s">
        <v>31</v>
      </c>
      <c r="AA134" s="867" t="s">
        <v>30</v>
      </c>
      <c r="AB134" s="842" t="s">
        <v>31</v>
      </c>
      <c r="AC134" s="867" t="s">
        <v>30</v>
      </c>
      <c r="AD134" s="842" t="s">
        <v>31</v>
      </c>
      <c r="AE134" s="867" t="s">
        <v>30</v>
      </c>
      <c r="AF134" s="842" t="s">
        <v>31</v>
      </c>
      <c r="AG134" s="867" t="s">
        <v>30</v>
      </c>
      <c r="AH134" s="842" t="s">
        <v>31</v>
      </c>
      <c r="AI134" s="867" t="s">
        <v>30</v>
      </c>
      <c r="AJ134" s="842" t="s">
        <v>31</v>
      </c>
      <c r="AK134" s="867" t="s">
        <v>30</v>
      </c>
      <c r="AL134" s="842" t="s">
        <v>31</v>
      </c>
      <c r="AM134" s="867" t="s">
        <v>30</v>
      </c>
      <c r="AN134" s="814" t="s">
        <v>31</v>
      </c>
      <c r="AO134" s="3245"/>
      <c r="AP134" s="3224"/>
      <c r="AQ134" s="3224"/>
      <c r="AR134" s="3573"/>
    </row>
    <row r="135" spans="1:76" ht="22.5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958"/>
      <c r="AR135" s="959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x14ac:dyDescent="0.25">
      <c r="A137" s="960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3428" t="s">
        <v>184</v>
      </c>
      <c r="B139" s="3382"/>
      <c r="C139" s="3563" t="s">
        <v>32</v>
      </c>
      <c r="D139" s="3564" t="s">
        <v>84</v>
      </c>
      <c r="E139" s="3565"/>
      <c r="F139" s="3565"/>
      <c r="G139" s="3565"/>
      <c r="H139" s="3566"/>
      <c r="I139" s="3428" t="s">
        <v>100</v>
      </c>
      <c r="J139" s="3567" t="s">
        <v>6</v>
      </c>
      <c r="K139" s="3382" t="s">
        <v>7</v>
      </c>
    </row>
    <row r="140" spans="1:76" ht="21" x14ac:dyDescent="0.25">
      <c r="A140" s="3429"/>
      <c r="B140" s="3562"/>
      <c r="C140" s="3189"/>
      <c r="D140" s="961" t="s">
        <v>185</v>
      </c>
      <c r="E140" s="962" t="s">
        <v>186</v>
      </c>
      <c r="F140" s="962" t="s">
        <v>187</v>
      </c>
      <c r="G140" s="962" t="s">
        <v>188</v>
      </c>
      <c r="H140" s="963" t="s">
        <v>189</v>
      </c>
      <c r="I140" s="3429"/>
      <c r="J140" s="3245"/>
      <c r="K140" s="3562"/>
    </row>
    <row r="141" spans="1:76" x14ac:dyDescent="0.25">
      <c r="A141" s="3559" t="s">
        <v>190</v>
      </c>
      <c r="B141" s="964" t="s">
        <v>191</v>
      </c>
      <c r="C141" s="574">
        <f>SUM(D141:H141)</f>
        <v>0</v>
      </c>
      <c r="D141" s="965"/>
      <c r="E141" s="966"/>
      <c r="F141" s="966"/>
      <c r="G141" s="966"/>
      <c r="H141" s="967"/>
      <c r="I141" s="407"/>
      <c r="J141" s="968"/>
      <c r="K141" s="969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2.5" x14ac:dyDescent="0.25">
      <c r="A142" s="3211"/>
      <c r="B142" s="410" t="s">
        <v>192</v>
      </c>
      <c r="C142" s="411">
        <f>SUM(D142:H142)</f>
        <v>0</v>
      </c>
      <c r="D142" s="970"/>
      <c r="E142" s="971"/>
      <c r="F142" s="971"/>
      <c r="G142" s="971"/>
      <c r="H142" s="972"/>
      <c r="I142" s="407"/>
      <c r="J142" s="973"/>
      <c r="K142" s="974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x14ac:dyDescent="0.25">
      <c r="A143" s="3212"/>
      <c r="B143" s="417" t="s">
        <v>193</v>
      </c>
      <c r="C143" s="418">
        <f>SUM(D143:H143)</f>
        <v>0</v>
      </c>
      <c r="D143" s="975"/>
      <c r="E143" s="976"/>
      <c r="F143" s="976"/>
      <c r="G143" s="976"/>
      <c r="H143" s="977"/>
      <c r="I143" s="407"/>
      <c r="J143" s="978"/>
      <c r="K143" s="979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2.5" x14ac:dyDescent="0.25">
      <c r="A144" s="3548" t="s">
        <v>194</v>
      </c>
      <c r="B144" s="573" t="s">
        <v>195</v>
      </c>
      <c r="C144" s="574">
        <f>SUM(I144)</f>
        <v>0</v>
      </c>
      <c r="D144" s="575"/>
      <c r="E144" s="980"/>
      <c r="F144" s="980"/>
      <c r="G144" s="980"/>
      <c r="H144" s="576"/>
      <c r="I144" s="981"/>
      <c r="J144" s="982"/>
      <c r="K144" s="983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2.5" x14ac:dyDescent="0.25">
      <c r="A145" s="3212"/>
      <c r="B145" s="43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802"/>
      <c r="J145" s="978"/>
      <c r="K145" s="979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x14ac:dyDescent="0.25">
      <c r="A146" s="3211" t="s">
        <v>197</v>
      </c>
      <c r="B146" s="24" t="s">
        <v>80</v>
      </c>
      <c r="C146" s="436">
        <f>SUM(D146:I146)</f>
        <v>0</v>
      </c>
      <c r="D146" s="984"/>
      <c r="E146" s="985"/>
      <c r="F146" s="985"/>
      <c r="G146" s="985"/>
      <c r="H146" s="967"/>
      <c r="I146" s="577"/>
      <c r="J146" s="986"/>
      <c r="K146" s="578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x14ac:dyDescent="0.25">
      <c r="A147" s="3211"/>
      <c r="B147" s="24" t="s">
        <v>81</v>
      </c>
      <c r="C147" s="436">
        <f>SUM(D147:I147)</f>
        <v>0</v>
      </c>
      <c r="D147" s="984"/>
      <c r="E147" s="985"/>
      <c r="F147" s="985"/>
      <c r="G147" s="985"/>
      <c r="H147" s="987"/>
      <c r="I147" s="577"/>
      <c r="J147" s="986"/>
      <c r="K147" s="578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x14ac:dyDescent="0.25">
      <c r="A148" s="3211"/>
      <c r="B148" s="36" t="s">
        <v>51</v>
      </c>
      <c r="C148" s="436">
        <f>SUM(D148:I148)</f>
        <v>0</v>
      </c>
      <c r="D148" s="970"/>
      <c r="E148" s="971"/>
      <c r="F148" s="971"/>
      <c r="G148" s="971"/>
      <c r="H148" s="972"/>
      <c r="I148" s="988"/>
      <c r="J148" s="973"/>
      <c r="K148" s="974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x14ac:dyDescent="0.25">
      <c r="A149" s="3212"/>
      <c r="B149" s="444" t="s">
        <v>108</v>
      </c>
      <c r="C149" s="374">
        <f>SUM(D149:I149)</f>
        <v>0</v>
      </c>
      <c r="D149" s="975"/>
      <c r="E149" s="976"/>
      <c r="F149" s="976"/>
      <c r="G149" s="976"/>
      <c r="H149" s="977"/>
      <c r="I149" s="989"/>
      <c r="J149" s="978"/>
      <c r="K149" s="979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x14ac:dyDescent="0.25">
      <c r="A150" s="4" t="s">
        <v>198</v>
      </c>
      <c r="AN150" s="3"/>
      <c r="AO150" s="3"/>
    </row>
    <row r="151" spans="1:75" ht="15" customHeight="1" x14ac:dyDescent="0.25">
      <c r="A151" s="3560" t="s">
        <v>49</v>
      </c>
      <c r="B151" s="3560" t="s">
        <v>199</v>
      </c>
      <c r="C151" s="3561" t="s">
        <v>29</v>
      </c>
      <c r="D151" s="3552" t="s">
        <v>30</v>
      </c>
      <c r="E151" s="3527" t="s">
        <v>31</v>
      </c>
      <c r="F151" s="3540" t="s">
        <v>5</v>
      </c>
      <c r="G151" s="3541"/>
      <c r="H151" s="3541"/>
      <c r="I151" s="3541"/>
      <c r="J151" s="3541"/>
      <c r="K151" s="3541"/>
      <c r="L151" s="3541"/>
      <c r="M151" s="3541"/>
      <c r="N151" s="3541"/>
      <c r="O151" s="3541"/>
      <c r="P151" s="3541"/>
      <c r="Q151" s="3541"/>
      <c r="R151" s="3541"/>
      <c r="S151" s="3541"/>
      <c r="T151" s="3541"/>
      <c r="U151" s="3541"/>
      <c r="V151" s="3541"/>
      <c r="W151" s="3541"/>
      <c r="X151" s="3541"/>
      <c r="Y151" s="3541"/>
      <c r="Z151" s="3541"/>
      <c r="AA151" s="3541"/>
      <c r="AB151" s="3541"/>
      <c r="AC151" s="3541"/>
      <c r="AD151" s="3541"/>
      <c r="AE151" s="3541"/>
      <c r="AF151" s="3541"/>
      <c r="AG151" s="3541"/>
      <c r="AH151" s="3541"/>
      <c r="AI151" s="3541"/>
      <c r="AJ151" s="3541"/>
      <c r="AK151" s="3541"/>
      <c r="AL151" s="3541"/>
      <c r="AM151" s="3543"/>
      <c r="AN151" s="3552" t="s">
        <v>6</v>
      </c>
      <c r="AO151" s="3527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3532" t="s">
        <v>93</v>
      </c>
      <c r="G152" s="3533"/>
      <c r="H152" s="3532" t="s">
        <v>13</v>
      </c>
      <c r="I152" s="3533"/>
      <c r="J152" s="3532" t="s">
        <v>14</v>
      </c>
      <c r="K152" s="3533"/>
      <c r="L152" s="3532" t="s">
        <v>15</v>
      </c>
      <c r="M152" s="3533"/>
      <c r="N152" s="3532" t="s">
        <v>16</v>
      </c>
      <c r="O152" s="3533"/>
      <c r="P152" s="3529" t="s">
        <v>17</v>
      </c>
      <c r="Q152" s="3533"/>
      <c r="R152" s="3532" t="s">
        <v>18</v>
      </c>
      <c r="S152" s="3533"/>
      <c r="T152" s="3532" t="s">
        <v>19</v>
      </c>
      <c r="U152" s="3533"/>
      <c r="V152" s="3532" t="s">
        <v>20</v>
      </c>
      <c r="W152" s="3533"/>
      <c r="X152" s="3532" t="s">
        <v>21</v>
      </c>
      <c r="Y152" s="3533"/>
      <c r="Z152" s="3532" t="s">
        <v>22</v>
      </c>
      <c r="AA152" s="3533"/>
      <c r="AB152" s="3532" t="s">
        <v>23</v>
      </c>
      <c r="AC152" s="3533"/>
      <c r="AD152" s="3532" t="s">
        <v>24</v>
      </c>
      <c r="AE152" s="3533"/>
      <c r="AF152" s="3532" t="s">
        <v>25</v>
      </c>
      <c r="AG152" s="3533"/>
      <c r="AH152" s="3532" t="s">
        <v>26</v>
      </c>
      <c r="AI152" s="3533"/>
      <c r="AJ152" s="3532" t="s">
        <v>27</v>
      </c>
      <c r="AK152" s="3533"/>
      <c r="AL152" s="3532" t="s">
        <v>200</v>
      </c>
      <c r="AM152" s="3551"/>
      <c r="AN152" s="3229"/>
      <c r="AO152" s="3209"/>
    </row>
    <row r="153" spans="1:75" x14ac:dyDescent="0.25">
      <c r="A153" s="3426"/>
      <c r="B153" s="3426"/>
      <c r="C153" s="3238"/>
      <c r="D153" s="3553"/>
      <c r="E153" s="3383"/>
      <c r="F153" s="990" t="s">
        <v>71</v>
      </c>
      <c r="G153" s="991" t="s">
        <v>31</v>
      </c>
      <c r="H153" s="990" t="s">
        <v>71</v>
      </c>
      <c r="I153" s="991" t="s">
        <v>31</v>
      </c>
      <c r="J153" s="990" t="s">
        <v>71</v>
      </c>
      <c r="K153" s="991" t="s">
        <v>31</v>
      </c>
      <c r="L153" s="990" t="s">
        <v>71</v>
      </c>
      <c r="M153" s="991" t="s">
        <v>31</v>
      </c>
      <c r="N153" s="990" t="s">
        <v>71</v>
      </c>
      <c r="O153" s="991" t="s">
        <v>31</v>
      </c>
      <c r="P153" s="990" t="s">
        <v>71</v>
      </c>
      <c r="Q153" s="991" t="s">
        <v>31</v>
      </c>
      <c r="R153" s="990" t="s">
        <v>71</v>
      </c>
      <c r="S153" s="991" t="s">
        <v>31</v>
      </c>
      <c r="T153" s="990" t="s">
        <v>71</v>
      </c>
      <c r="U153" s="991" t="s">
        <v>31</v>
      </c>
      <c r="V153" s="990" t="s">
        <v>71</v>
      </c>
      <c r="W153" s="991" t="s">
        <v>31</v>
      </c>
      <c r="X153" s="990" t="s">
        <v>71</v>
      </c>
      <c r="Y153" s="991" t="s">
        <v>31</v>
      </c>
      <c r="Z153" s="990" t="s">
        <v>71</v>
      </c>
      <c r="AA153" s="991" t="s">
        <v>31</v>
      </c>
      <c r="AB153" s="990" t="s">
        <v>71</v>
      </c>
      <c r="AC153" s="991" t="s">
        <v>31</v>
      </c>
      <c r="AD153" s="990" t="s">
        <v>71</v>
      </c>
      <c r="AE153" s="991" t="s">
        <v>31</v>
      </c>
      <c r="AF153" s="990" t="s">
        <v>71</v>
      </c>
      <c r="AG153" s="991" t="s">
        <v>31</v>
      </c>
      <c r="AH153" s="990" t="s">
        <v>71</v>
      </c>
      <c r="AI153" s="991" t="s">
        <v>31</v>
      </c>
      <c r="AJ153" s="990" t="s">
        <v>71</v>
      </c>
      <c r="AK153" s="991" t="s">
        <v>31</v>
      </c>
      <c r="AL153" s="990" t="s">
        <v>71</v>
      </c>
      <c r="AM153" s="992" t="s">
        <v>31</v>
      </c>
      <c r="AN153" s="3553"/>
      <c r="AO153" s="3383"/>
    </row>
    <row r="154" spans="1:75" x14ac:dyDescent="0.25">
      <c r="A154" s="3548" t="s">
        <v>80</v>
      </c>
      <c r="B154" s="579" t="s">
        <v>201</v>
      </c>
      <c r="C154" s="574">
        <f>SUM(D154:E154)</f>
        <v>0</v>
      </c>
      <c r="D154" s="580">
        <f>+F154+H154+J154+L154+N154+P154+R154+T154+V154+X154+Z154+AB154+AD154+AF154+AH154+AJ154+AL154</f>
        <v>0</v>
      </c>
      <c r="E154" s="993">
        <f>+G154+I154+K154+M154+O154+Q154+S154+U154+W154+Y154+AA154+AC154+AE154+AG154+AI154+AK154+AM154</f>
        <v>0</v>
      </c>
      <c r="F154" s="581"/>
      <c r="G154" s="994"/>
      <c r="H154" s="581"/>
      <c r="I154" s="994"/>
      <c r="J154" s="581"/>
      <c r="K154" s="994"/>
      <c r="L154" s="581"/>
      <c r="M154" s="994"/>
      <c r="N154" s="581"/>
      <c r="O154" s="994"/>
      <c r="P154" s="581"/>
      <c r="Q154" s="994"/>
      <c r="R154" s="581"/>
      <c r="S154" s="994"/>
      <c r="T154" s="581"/>
      <c r="U154" s="994"/>
      <c r="V154" s="581"/>
      <c r="W154" s="994"/>
      <c r="X154" s="581"/>
      <c r="Y154" s="994"/>
      <c r="Z154" s="581"/>
      <c r="AA154" s="994"/>
      <c r="AB154" s="581"/>
      <c r="AC154" s="994"/>
      <c r="AD154" s="581"/>
      <c r="AE154" s="994"/>
      <c r="AF154" s="581"/>
      <c r="AG154" s="994"/>
      <c r="AH154" s="581"/>
      <c r="AI154" s="994"/>
      <c r="AJ154" s="581"/>
      <c r="AK154" s="994"/>
      <c r="AL154" s="581"/>
      <c r="AM154" s="582"/>
      <c r="AN154" s="583"/>
      <c r="AO154" s="994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x14ac:dyDescent="0.25">
      <c r="A161" s="3212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x14ac:dyDescent="0.25">
      <c r="A162" s="3548" t="s">
        <v>51</v>
      </c>
      <c r="B162" s="579" t="s">
        <v>201</v>
      </c>
      <c r="C162" s="574">
        <f t="shared" si="79"/>
        <v>0</v>
      </c>
      <c r="D162" s="580">
        <f t="shared" si="73"/>
        <v>0</v>
      </c>
      <c r="E162" s="993">
        <f t="shared" si="73"/>
        <v>0</v>
      </c>
      <c r="F162" s="581"/>
      <c r="G162" s="994"/>
      <c r="H162" s="581"/>
      <c r="I162" s="994"/>
      <c r="J162" s="581"/>
      <c r="K162" s="994"/>
      <c r="L162" s="581"/>
      <c r="M162" s="994"/>
      <c r="N162" s="581"/>
      <c r="O162" s="994"/>
      <c r="P162" s="581"/>
      <c r="Q162" s="994"/>
      <c r="R162" s="581"/>
      <c r="S162" s="994"/>
      <c r="T162" s="581"/>
      <c r="U162" s="994"/>
      <c r="V162" s="581"/>
      <c r="W162" s="994"/>
      <c r="X162" s="581"/>
      <c r="Y162" s="994"/>
      <c r="Z162" s="581"/>
      <c r="AA162" s="994"/>
      <c r="AB162" s="581"/>
      <c r="AC162" s="994"/>
      <c r="AD162" s="581"/>
      <c r="AE162" s="994"/>
      <c r="AF162" s="581"/>
      <c r="AG162" s="994"/>
      <c r="AH162" s="581"/>
      <c r="AI162" s="994"/>
      <c r="AJ162" s="581"/>
      <c r="AK162" s="994"/>
      <c r="AL162" s="581"/>
      <c r="AM162" s="582"/>
      <c r="AN162" s="583"/>
      <c r="AO162" s="994"/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x14ac:dyDescent="0.25">
      <c r="A163" s="3211"/>
      <c r="B163" s="105" t="s">
        <v>203</v>
      </c>
      <c r="C163" s="411">
        <f t="shared" si="79"/>
        <v>3</v>
      </c>
      <c r="D163" s="386">
        <f t="shared" si="73"/>
        <v>2</v>
      </c>
      <c r="E163" s="393">
        <f>+G163+I163+K163+M163+O163+Q163+S163+U163+W163+Y163+AA163+AC163+AE163+AG163+AI163+AK163+AM163</f>
        <v>1</v>
      </c>
      <c r="F163" s="40"/>
      <c r="G163" s="41"/>
      <c r="H163" s="40"/>
      <c r="I163" s="41"/>
      <c r="J163" s="40"/>
      <c r="K163" s="41"/>
      <c r="L163" s="40"/>
      <c r="M163" s="41"/>
      <c r="N163" s="40">
        <v>1</v>
      </c>
      <c r="O163" s="41"/>
      <c r="P163" s="40"/>
      <c r="Q163" s="41"/>
      <c r="R163" s="40"/>
      <c r="S163" s="41"/>
      <c r="T163" s="40">
        <v>1</v>
      </c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>
        <v>1</v>
      </c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0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x14ac:dyDescent="0.25">
      <c r="A164" s="3211"/>
      <c r="B164" s="105" t="s">
        <v>204</v>
      </c>
      <c r="C164" s="411">
        <f>SUM(D164:E164)</f>
        <v>9</v>
      </c>
      <c r="D164" s="386">
        <f t="shared" si="73"/>
        <v>2</v>
      </c>
      <c r="E164" s="393">
        <f t="shared" si="73"/>
        <v>7</v>
      </c>
      <c r="F164" s="40"/>
      <c r="G164" s="41"/>
      <c r="H164" s="40"/>
      <c r="I164" s="41">
        <v>2</v>
      </c>
      <c r="J164" s="40"/>
      <c r="K164" s="41">
        <v>1</v>
      </c>
      <c r="L164" s="40"/>
      <c r="M164" s="41"/>
      <c r="N164" s="40"/>
      <c r="O164" s="41"/>
      <c r="P164" s="40"/>
      <c r="Q164" s="41"/>
      <c r="R164" s="40"/>
      <c r="S164" s="41">
        <v>1</v>
      </c>
      <c r="T164" s="40"/>
      <c r="U164" s="41">
        <v>1</v>
      </c>
      <c r="V164" s="40">
        <v>1</v>
      </c>
      <c r="W164" s="41">
        <v>1</v>
      </c>
      <c r="X164" s="40">
        <v>1</v>
      </c>
      <c r="Y164" s="41">
        <v>1</v>
      </c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x14ac:dyDescent="0.25">
      <c r="A167" s="3212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3530" t="s">
        <v>210</v>
      </c>
      <c r="B169" s="3549" t="s">
        <v>32</v>
      </c>
      <c r="C169" s="3540" t="s">
        <v>84</v>
      </c>
      <c r="D169" s="3541"/>
      <c r="E169" s="3541"/>
      <c r="F169" s="3541"/>
      <c r="G169" s="3541"/>
      <c r="H169" s="3541"/>
      <c r="I169" s="3541"/>
      <c r="J169" s="3541"/>
      <c r="K169" s="3541"/>
      <c r="L169" s="3541"/>
      <c r="M169" s="3541"/>
      <c r="N169" s="3541"/>
      <c r="O169" s="3541"/>
      <c r="P169" s="3541"/>
      <c r="Q169" s="3541"/>
      <c r="R169" s="3541"/>
      <c r="S169" s="3543"/>
      <c r="T169" s="3550" t="s">
        <v>6</v>
      </c>
      <c r="U169" s="3557" t="s">
        <v>7</v>
      </c>
    </row>
    <row r="170" spans="1:74" x14ac:dyDescent="0.25">
      <c r="A170" s="3187"/>
      <c r="B170" s="3215"/>
      <c r="C170" s="995" t="s">
        <v>93</v>
      </c>
      <c r="D170" s="996" t="s">
        <v>13</v>
      </c>
      <c r="E170" s="996" t="s">
        <v>211</v>
      </c>
      <c r="F170" s="996" t="s">
        <v>15</v>
      </c>
      <c r="G170" s="996" t="s">
        <v>212</v>
      </c>
      <c r="H170" s="996" t="s">
        <v>17</v>
      </c>
      <c r="I170" s="996" t="s">
        <v>213</v>
      </c>
      <c r="J170" s="996" t="s">
        <v>19</v>
      </c>
      <c r="K170" s="996" t="s">
        <v>214</v>
      </c>
      <c r="L170" s="996" t="s">
        <v>21</v>
      </c>
      <c r="M170" s="996" t="s">
        <v>215</v>
      </c>
      <c r="N170" s="996" t="s">
        <v>23</v>
      </c>
      <c r="O170" s="996" t="s">
        <v>24</v>
      </c>
      <c r="P170" s="996" t="s">
        <v>25</v>
      </c>
      <c r="Q170" s="996" t="s">
        <v>26</v>
      </c>
      <c r="R170" s="996" t="s">
        <v>27</v>
      </c>
      <c r="S170" s="997" t="s">
        <v>200</v>
      </c>
      <c r="T170" s="3550"/>
      <c r="U170" s="3557"/>
    </row>
    <row r="171" spans="1:74" ht="22.5" x14ac:dyDescent="0.25">
      <c r="A171" s="998" t="s">
        <v>216</v>
      </c>
      <c r="B171" s="999">
        <f>SUM(C171:S171)</f>
        <v>38</v>
      </c>
      <c r="C171" s="85">
        <v>0</v>
      </c>
      <c r="D171" s="469">
        <v>0</v>
      </c>
      <c r="E171" s="469">
        <v>0</v>
      </c>
      <c r="F171" s="469">
        <v>0</v>
      </c>
      <c r="G171" s="469">
        <v>1</v>
      </c>
      <c r="H171" s="469">
        <v>0</v>
      </c>
      <c r="I171" s="469">
        <v>2</v>
      </c>
      <c r="J171" s="469">
        <v>0</v>
      </c>
      <c r="K171" s="469">
        <v>2</v>
      </c>
      <c r="L171" s="469">
        <v>2</v>
      </c>
      <c r="M171" s="469">
        <v>2</v>
      </c>
      <c r="N171" s="469">
        <v>3</v>
      </c>
      <c r="O171" s="469">
        <v>4</v>
      </c>
      <c r="P171" s="469">
        <v>10</v>
      </c>
      <c r="Q171" s="469">
        <v>3</v>
      </c>
      <c r="R171" s="469">
        <v>3</v>
      </c>
      <c r="S171" s="459">
        <v>6</v>
      </c>
      <c r="T171" s="189">
        <v>0</v>
      </c>
      <c r="U171" s="86">
        <v>1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ht="15" customHeight="1" x14ac:dyDescent="0.25">
      <c r="A173" s="3535" t="s">
        <v>218</v>
      </c>
      <c r="B173" s="3536" t="s">
        <v>219</v>
      </c>
      <c r="C173" s="3537" t="s">
        <v>220</v>
      </c>
      <c r="D173" s="3538"/>
      <c r="E173" s="3538"/>
      <c r="F173" s="3538"/>
      <c r="G173" s="3538"/>
      <c r="H173" s="3538"/>
      <c r="I173" s="3538"/>
      <c r="J173" s="3538"/>
      <c r="K173" s="3539"/>
      <c r="L173" s="3540" t="s">
        <v>221</v>
      </c>
      <c r="M173" s="3541"/>
      <c r="N173" s="3541"/>
      <c r="O173" s="3541"/>
      <c r="P173" s="3541"/>
      <c r="Q173" s="3541"/>
      <c r="R173" s="3541"/>
      <c r="S173" s="3541"/>
      <c r="T173" s="3542"/>
      <c r="U173" s="3540" t="s">
        <v>222</v>
      </c>
      <c r="V173" s="3541"/>
      <c r="W173" s="3541"/>
      <c r="X173" s="3541"/>
      <c r="Y173" s="3541"/>
      <c r="Z173" s="3541"/>
      <c r="AA173" s="3541"/>
      <c r="AB173" s="3541"/>
      <c r="AC173" s="3543"/>
      <c r="AD173" s="3529" t="s">
        <v>6</v>
      </c>
      <c r="AE173" s="3555" t="s">
        <v>7</v>
      </c>
    </row>
    <row r="174" spans="1:74" ht="15" customHeight="1" x14ac:dyDescent="0.25">
      <c r="A174" s="3195"/>
      <c r="B174" s="3197"/>
      <c r="C174" s="3544" t="s">
        <v>32</v>
      </c>
      <c r="D174" s="3545"/>
      <c r="E174" s="3546"/>
      <c r="F174" s="3547" t="s">
        <v>223</v>
      </c>
      <c r="G174" s="3547"/>
      <c r="H174" s="3547" t="s">
        <v>224</v>
      </c>
      <c r="I174" s="3547"/>
      <c r="J174" s="3556" t="s">
        <v>225</v>
      </c>
      <c r="K174" s="3556"/>
      <c r="L174" s="3544" t="s">
        <v>32</v>
      </c>
      <c r="M174" s="3545"/>
      <c r="N174" s="3546"/>
      <c r="O174" s="3547" t="s">
        <v>223</v>
      </c>
      <c r="P174" s="3547"/>
      <c r="Q174" s="3547" t="s">
        <v>224</v>
      </c>
      <c r="R174" s="3547"/>
      <c r="S174" s="3556" t="s">
        <v>225</v>
      </c>
      <c r="T174" s="3556"/>
      <c r="U174" s="3544" t="s">
        <v>32</v>
      </c>
      <c r="V174" s="3545"/>
      <c r="W174" s="3546"/>
      <c r="X174" s="3547" t="s">
        <v>223</v>
      </c>
      <c r="Y174" s="3547"/>
      <c r="Z174" s="3547" t="s">
        <v>224</v>
      </c>
      <c r="AA174" s="3547"/>
      <c r="AB174" s="3556" t="s">
        <v>225</v>
      </c>
      <c r="AC174" s="3558"/>
      <c r="AD174" s="3529"/>
      <c r="AE174" s="3555"/>
    </row>
    <row r="175" spans="1:74" ht="21" x14ac:dyDescent="0.25">
      <c r="A175" s="3195"/>
      <c r="B175" s="3197"/>
      <c r="C175" s="1000" t="s">
        <v>226</v>
      </c>
      <c r="D175" s="1001" t="s">
        <v>30</v>
      </c>
      <c r="E175" s="1002" t="s">
        <v>31</v>
      </c>
      <c r="F175" s="1003" t="s">
        <v>30</v>
      </c>
      <c r="G175" s="1004" t="s">
        <v>31</v>
      </c>
      <c r="H175" s="1003" t="s">
        <v>30</v>
      </c>
      <c r="I175" s="1004" t="s">
        <v>31</v>
      </c>
      <c r="J175" s="1003" t="s">
        <v>30</v>
      </c>
      <c r="K175" s="1004" t="s">
        <v>31</v>
      </c>
      <c r="L175" s="1003" t="s">
        <v>226</v>
      </c>
      <c r="M175" s="1005" t="s">
        <v>30</v>
      </c>
      <c r="N175" s="1006" t="s">
        <v>31</v>
      </c>
      <c r="O175" s="1003" t="s">
        <v>30</v>
      </c>
      <c r="P175" s="1006" t="s">
        <v>31</v>
      </c>
      <c r="Q175" s="1003" t="s">
        <v>30</v>
      </c>
      <c r="R175" s="1006" t="s">
        <v>31</v>
      </c>
      <c r="S175" s="1003" t="s">
        <v>30</v>
      </c>
      <c r="T175" s="1006" t="s">
        <v>31</v>
      </c>
      <c r="U175" s="1003" t="s">
        <v>226</v>
      </c>
      <c r="V175" s="1007" t="s">
        <v>30</v>
      </c>
      <c r="W175" s="1004" t="s">
        <v>31</v>
      </c>
      <c r="X175" s="1003" t="s">
        <v>30</v>
      </c>
      <c r="Y175" s="1004" t="s">
        <v>31</v>
      </c>
      <c r="Z175" s="1003" t="s">
        <v>30</v>
      </c>
      <c r="AA175" s="1004" t="s">
        <v>31</v>
      </c>
      <c r="AB175" s="1003" t="s">
        <v>30</v>
      </c>
      <c r="AC175" s="1008" t="s">
        <v>31</v>
      </c>
      <c r="AD175" s="3529"/>
      <c r="AE175" s="3555"/>
    </row>
    <row r="176" spans="1:74" ht="21" x14ac:dyDescent="0.25">
      <c r="A176" s="586" t="s">
        <v>227</v>
      </c>
      <c r="B176" s="587">
        <f>SUM(C176+L176+U176)</f>
        <v>0</v>
      </c>
      <c r="C176" s="588">
        <f>SUM(D176:E176)</f>
        <v>0</v>
      </c>
      <c r="D176" s="580">
        <f>SUM(F176+H176+J176)</f>
        <v>0</v>
      </c>
      <c r="E176" s="589">
        <f>SUM(G176+I176+K176)</f>
        <v>0</v>
      </c>
      <c r="F176" s="581"/>
      <c r="G176" s="590"/>
      <c r="H176" s="581"/>
      <c r="I176" s="590"/>
      <c r="J176" s="581"/>
      <c r="K176" s="590"/>
      <c r="L176" s="591">
        <f>SUM(M176:N176)</f>
        <v>0</v>
      </c>
      <c r="M176" s="580">
        <f>SUM(O176+Q176+S176)</f>
        <v>0</v>
      </c>
      <c r="N176" s="993">
        <f>SUM(P176+R176+T176)</f>
        <v>0</v>
      </c>
      <c r="O176" s="581"/>
      <c r="P176" s="994"/>
      <c r="Q176" s="581"/>
      <c r="R176" s="994"/>
      <c r="S176" s="581"/>
      <c r="T176" s="994"/>
      <c r="U176" s="574">
        <f>SUM(V176:W176)</f>
        <v>0</v>
      </c>
      <c r="V176" s="580">
        <f>SUM(X176+Z176+AB176)</f>
        <v>0</v>
      </c>
      <c r="W176" s="589">
        <f>SUM(Y176+AA176+AC176)</f>
        <v>0</v>
      </c>
      <c r="X176" s="581"/>
      <c r="Y176" s="590"/>
      <c r="Z176" s="581"/>
      <c r="AA176" s="590"/>
      <c r="AB176" s="581"/>
      <c r="AC176" s="592"/>
      <c r="AD176" s="1009"/>
      <c r="AE176" s="590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1" x14ac:dyDescent="0.25">
      <c r="A178" s="586" t="s">
        <v>229</v>
      </c>
      <c r="B178" s="587">
        <f t="shared" ref="B178:B182" si="89">SUM(C178+L178+U178)</f>
        <v>0</v>
      </c>
      <c r="C178" s="588">
        <f t="shared" si="80"/>
        <v>0</v>
      </c>
      <c r="D178" s="593">
        <f t="shared" si="81"/>
        <v>0</v>
      </c>
      <c r="E178" s="594">
        <f t="shared" si="81"/>
        <v>0</v>
      </c>
      <c r="F178" s="581"/>
      <c r="G178" s="590"/>
      <c r="H178" s="581"/>
      <c r="I178" s="590"/>
      <c r="J178" s="581"/>
      <c r="K178" s="590"/>
      <c r="L178" s="591">
        <f>SUM(M178:N178)</f>
        <v>0</v>
      </c>
      <c r="M178" s="580">
        <f>SUM(O178+Q178+S178)</f>
        <v>0</v>
      </c>
      <c r="N178" s="993">
        <f>SUM(P178+R178+T178)</f>
        <v>0</v>
      </c>
      <c r="O178" s="581"/>
      <c r="P178" s="994"/>
      <c r="Q178" s="581"/>
      <c r="R178" s="994"/>
      <c r="S178" s="581"/>
      <c r="T178" s="994"/>
      <c r="U178" s="574">
        <f t="shared" si="82"/>
        <v>0</v>
      </c>
      <c r="V178" s="580">
        <f t="shared" si="83"/>
        <v>0</v>
      </c>
      <c r="W178" s="589">
        <f t="shared" si="83"/>
        <v>0</v>
      </c>
      <c r="X178" s="581"/>
      <c r="Y178" s="590"/>
      <c r="Z178" s="581"/>
      <c r="AA178" s="590"/>
      <c r="AB178" s="581"/>
      <c r="AC178" s="592"/>
      <c r="AD178" s="1009"/>
      <c r="AE178" s="590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586" t="s">
        <v>231</v>
      </c>
      <c r="B180" s="587">
        <f t="shared" si="89"/>
        <v>0</v>
      </c>
      <c r="C180" s="588">
        <f t="shared" si="80"/>
        <v>0</v>
      </c>
      <c r="D180" s="593">
        <f t="shared" si="81"/>
        <v>0</v>
      </c>
      <c r="E180" s="594">
        <f t="shared" si="81"/>
        <v>0</v>
      </c>
      <c r="F180" s="581"/>
      <c r="G180" s="590"/>
      <c r="H180" s="581"/>
      <c r="I180" s="590"/>
      <c r="J180" s="581"/>
      <c r="K180" s="590"/>
      <c r="L180" s="591">
        <f>SUM(M180:N180)</f>
        <v>0</v>
      </c>
      <c r="M180" s="580">
        <f>SUM(O180+Q180+S180)</f>
        <v>0</v>
      </c>
      <c r="N180" s="993">
        <f>SUM(P180+R180+T180)</f>
        <v>0</v>
      </c>
      <c r="O180" s="581"/>
      <c r="P180" s="994"/>
      <c r="Q180" s="581"/>
      <c r="R180" s="994"/>
      <c r="S180" s="581"/>
      <c r="T180" s="994"/>
      <c r="U180" s="574">
        <f t="shared" si="82"/>
        <v>0</v>
      </c>
      <c r="V180" s="580">
        <f t="shared" si="83"/>
        <v>0</v>
      </c>
      <c r="W180" s="589">
        <f t="shared" si="83"/>
        <v>0</v>
      </c>
      <c r="X180" s="581"/>
      <c r="Y180" s="590"/>
      <c r="Z180" s="581"/>
      <c r="AA180" s="590"/>
      <c r="AB180" s="581"/>
      <c r="AC180" s="592"/>
      <c r="AD180" s="1009"/>
      <c r="AE180" s="590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31.5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2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x14ac:dyDescent="0.25">
      <c r="A184" s="1010" t="s">
        <v>235</v>
      </c>
      <c r="B184" s="514"/>
      <c r="C184" s="514"/>
      <c r="D184" s="514"/>
      <c r="E184" s="514"/>
    </row>
    <row r="185" spans="1:74" ht="31.5" x14ac:dyDescent="0.25">
      <c r="A185" s="1011" t="s">
        <v>236</v>
      </c>
      <c r="B185" s="1012" t="s">
        <v>32</v>
      </c>
      <c r="C185" s="1013" t="s">
        <v>237</v>
      </c>
      <c r="D185" s="991" t="s">
        <v>238</v>
      </c>
    </row>
    <row r="186" spans="1:74" x14ac:dyDescent="0.25">
      <c r="A186" s="596" t="s">
        <v>239</v>
      </c>
      <c r="B186" s="597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x14ac:dyDescent="0.25">
      <c r="A190" s="1010" t="s">
        <v>243</v>
      </c>
      <c r="B190" s="514"/>
      <c r="C190" s="514"/>
      <c r="D190" s="514"/>
      <c r="E190" s="514"/>
    </row>
    <row r="191" spans="1:74" ht="15" customHeight="1" x14ac:dyDescent="0.25">
      <c r="A191" s="3527" t="s">
        <v>236</v>
      </c>
      <c r="B191" s="3528" t="s">
        <v>32</v>
      </c>
      <c r="C191" s="3532" t="s">
        <v>84</v>
      </c>
      <c r="D191" s="3529"/>
      <c r="E191" s="3551"/>
      <c r="F191" s="3552" t="s">
        <v>244</v>
      </c>
      <c r="G191" s="3554" t="s">
        <v>245</v>
      </c>
      <c r="H191" s="3528" t="s">
        <v>246</v>
      </c>
    </row>
    <row r="192" spans="1:74" ht="21" x14ac:dyDescent="0.25">
      <c r="A192" s="3383"/>
      <c r="B192" s="3385"/>
      <c r="C192" s="1012" t="s">
        <v>247</v>
      </c>
      <c r="D192" s="1014" t="s">
        <v>248</v>
      </c>
      <c r="E192" s="992" t="s">
        <v>249</v>
      </c>
      <c r="F192" s="3553"/>
      <c r="G192" s="3224"/>
      <c r="H192" s="3385"/>
    </row>
    <row r="193" spans="1:75" x14ac:dyDescent="0.25">
      <c r="A193" s="1015" t="s">
        <v>250</v>
      </c>
      <c r="B193" s="1016">
        <f>SUM(C193:E193)</f>
        <v>0</v>
      </c>
      <c r="C193" s="581"/>
      <c r="D193" s="1017"/>
      <c r="E193" s="592"/>
      <c r="F193" s="583"/>
      <c r="G193" s="1017"/>
      <c r="H193" s="994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838" t="s">
        <v>255</v>
      </c>
      <c r="B198" s="1018">
        <f t="shared" si="91"/>
        <v>0</v>
      </c>
      <c r="C198" s="87"/>
      <c r="D198" s="535"/>
      <c r="E198" s="536"/>
      <c r="F198" s="1019"/>
      <c r="G198" s="535"/>
      <c r="H198" s="840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x14ac:dyDescent="0.25">
      <c r="A199" s="1010" t="s">
        <v>256</v>
      </c>
      <c r="B199" s="514"/>
      <c r="C199" s="514"/>
      <c r="D199" s="514"/>
      <c r="E199" s="514"/>
    </row>
    <row r="200" spans="1:75" x14ac:dyDescent="0.25">
      <c r="A200" s="3531" t="s">
        <v>236</v>
      </c>
      <c r="B200" s="3530" t="s">
        <v>32</v>
      </c>
      <c r="C200" s="3532" t="s">
        <v>84</v>
      </c>
      <c r="D200" s="3529"/>
      <c r="E200" s="3533"/>
    </row>
    <row r="201" spans="1:75" ht="21" x14ac:dyDescent="0.25">
      <c r="A201" s="3189"/>
      <c r="B201" s="3187"/>
      <c r="C201" s="1012" t="s">
        <v>247</v>
      </c>
      <c r="D201" s="1014" t="s">
        <v>248</v>
      </c>
      <c r="E201" s="991" t="s">
        <v>249</v>
      </c>
    </row>
    <row r="202" spans="1:75" x14ac:dyDescent="0.25">
      <c r="A202" s="540" t="s">
        <v>257</v>
      </c>
      <c r="B202" s="541">
        <f>SUM(C202:E202)</f>
        <v>0</v>
      </c>
      <c r="C202" s="581"/>
      <c r="D202" s="1017"/>
      <c r="E202" s="590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1" x14ac:dyDescent="0.25">
      <c r="A206" s="79" t="s">
        <v>261</v>
      </c>
      <c r="B206" s="295">
        <f t="shared" si="97"/>
        <v>0</v>
      </c>
      <c r="C206" s="85"/>
      <c r="D206" s="469"/>
      <c r="E206" s="84"/>
    </row>
    <row r="207" spans="1:75" x14ac:dyDescent="0.25">
      <c r="A207" s="542" t="s">
        <v>262</v>
      </c>
    </row>
    <row r="208" spans="1:75" x14ac:dyDescent="0.25">
      <c r="A208" s="3428" t="s">
        <v>236</v>
      </c>
      <c r="B208" s="3527"/>
      <c r="C208" s="3528" t="s">
        <v>32</v>
      </c>
      <c r="D208" s="3532" t="s">
        <v>84</v>
      </c>
      <c r="E208" s="3529"/>
      <c r="F208" s="3533"/>
    </row>
    <row r="209" spans="1:6" ht="21" x14ac:dyDescent="0.25">
      <c r="A209" s="3534"/>
      <c r="B209" s="3383"/>
      <c r="C209" s="3385"/>
      <c r="D209" s="1012" t="s">
        <v>247</v>
      </c>
      <c r="E209" s="1014" t="s">
        <v>248</v>
      </c>
      <c r="F209" s="991" t="s">
        <v>249</v>
      </c>
    </row>
    <row r="210" spans="1:6" x14ac:dyDescent="0.25">
      <c r="A210" s="3527" t="s">
        <v>263</v>
      </c>
      <c r="B210" s="599" t="s">
        <v>264</v>
      </c>
      <c r="C210" s="544">
        <f>SUM(D210:F210)</f>
        <v>0</v>
      </c>
      <c r="D210" s="581"/>
      <c r="E210" s="1017"/>
      <c r="F210" s="590"/>
    </row>
    <row r="211" spans="1:6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x14ac:dyDescent="0.25">
      <c r="A212" s="3527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3383"/>
      <c r="B213" s="846" t="s">
        <v>268</v>
      </c>
      <c r="C213" s="1020">
        <f t="shared" si="98"/>
        <v>0</v>
      </c>
      <c r="D213" s="85"/>
      <c r="E213" s="469"/>
      <c r="F213" s="84"/>
    </row>
    <row r="214" spans="1:6" x14ac:dyDescent="0.25">
      <c r="A214" s="1021" t="s">
        <v>269</v>
      </c>
      <c r="B214" s="1022"/>
      <c r="C214" s="514"/>
      <c r="D214" s="514"/>
    </row>
    <row r="215" spans="1:6" ht="15" customHeight="1" x14ac:dyDescent="0.25">
      <c r="A215" s="3527" t="s">
        <v>236</v>
      </c>
      <c r="B215" s="3528" t="s">
        <v>32</v>
      </c>
      <c r="C215" s="3529" t="s">
        <v>270</v>
      </c>
      <c r="D215" s="3529"/>
      <c r="E215" s="3529"/>
      <c r="F215" s="549"/>
    </row>
    <row r="216" spans="1:6" ht="21" x14ac:dyDescent="0.25">
      <c r="A216" s="3383"/>
      <c r="B216" s="3385"/>
      <c r="C216" s="643" t="s">
        <v>271</v>
      </c>
      <c r="D216" s="1014" t="s">
        <v>272</v>
      </c>
      <c r="E216" s="991" t="s">
        <v>273</v>
      </c>
    </row>
    <row r="217" spans="1:6" x14ac:dyDescent="0.25">
      <c r="A217" s="599" t="s">
        <v>274</v>
      </c>
      <c r="B217" s="1023">
        <f>SUM(C217:E217)</f>
        <v>0</v>
      </c>
      <c r="C217" s="583"/>
      <c r="D217" s="1017"/>
      <c r="E217" s="590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1019"/>
      <c r="D219" s="535"/>
      <c r="E219" s="554"/>
    </row>
    <row r="220" spans="1:6" x14ac:dyDescent="0.25">
      <c r="A220" s="1021" t="s">
        <v>277</v>
      </c>
      <c r="B220" s="1022"/>
    </row>
    <row r="221" spans="1:6" x14ac:dyDescent="0.25">
      <c r="A221" s="3527" t="s">
        <v>236</v>
      </c>
      <c r="B221" s="3530" t="s">
        <v>278</v>
      </c>
    </row>
    <row r="222" spans="1:6" x14ac:dyDescent="0.25">
      <c r="A222" s="3383"/>
      <c r="B222" s="3187"/>
    </row>
    <row r="223" spans="1:6" x14ac:dyDescent="0.25">
      <c r="A223" s="599" t="s">
        <v>279</v>
      </c>
      <c r="B223" s="277"/>
    </row>
    <row r="224" spans="1:6" x14ac:dyDescent="0.25">
      <c r="A224" s="79" t="s">
        <v>280</v>
      </c>
      <c r="B224" s="186"/>
    </row>
    <row r="239" spans="1: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50</v>
      </c>
    </row>
    <row r="240" spans="1: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00000000-0002-0000-0200-000000000000}">
      <formula1>0</formula1>
    </dataValidation>
    <dataValidation type="whole" allowBlank="1" showInputMessage="1" showErrorMessage="1" sqref="C202:E206" xr:uid="{00000000-0002-0000-0200-000001000000}">
      <formula1>0</formula1>
      <formula2>9.99999999999999E+35</formula2>
    </dataValidation>
    <dataValidation type="whole" allowBlank="1" showInputMessage="1" showErrorMessage="1" sqref="C171:U171 C32:C33 B88:B92" xr:uid="{00000000-0002-0000-0200-000002000000}">
      <formula1>0</formula1>
      <formula2>9.99999999999999E+42</formula2>
    </dataValidation>
    <dataValidation type="whole" allowBlank="1" showInputMessage="1" showErrorMessage="1" sqref="F154:AO167 X176:AE183" xr:uid="{00000000-0002-0000-0200-000003000000}">
      <formula1>0</formula1>
      <formula2>9.99999999999999E+36</formula2>
    </dataValidation>
    <dataValidation type="whole" allowBlank="1" showInputMessage="1" showErrorMessage="1" sqref="E135:AR137" xr:uid="{00000000-0002-0000-0200-000004000000}">
      <formula1>0</formula1>
      <formula2>9.99999999999999E+34</formula2>
    </dataValidation>
    <dataValidation type="whole" allowBlank="1" showInputMessage="1" showErrorMessage="1" sqref="B128:M130 F176:K183 C38" xr:uid="{00000000-0002-0000-0200-000005000000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00000000-0002-0000-0200-000006000000}">
      <formula1>0</formula1>
      <formula2>9.99999999999999E+40</formula2>
    </dataValidation>
    <dataValidation type="whole" allowBlank="1" showInputMessage="1" showErrorMessage="1" sqref="C60:X61 B67:B68 F73:AM74 C193:H198 B94:B96 D88:D92 D94:D96" xr:uid="{00000000-0002-0000-0200-000007000000}">
      <formula1>0</formula1>
      <formula2>9.99999999999999E+38</formula2>
    </dataValidation>
    <dataValidation type="whole" allowBlank="1" showInputMessage="1" showErrorMessage="1" sqref="E53:L54 P53:AC54" xr:uid="{00000000-0002-0000-0200-000008000000}">
      <formula1>0</formula1>
      <formula2>9.99999999999999E+31</formula2>
    </dataValidation>
    <dataValidation type="whole" allowBlank="1" showInputMessage="1" showErrorMessage="1" sqref="C186:D189 C101:E105 C107:E109 E13:AR26 AS13:AS18 AS26" xr:uid="{00000000-0002-0000-0200-000009000000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00000000-0002-0000-0200-00000A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Z240"/>
  <sheetViews>
    <sheetView topLeftCell="A52" workbookViewId="0">
      <selection activeCell="A4" sqref="A4:A5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",[4]NOMBRE!B2, " (",[4]NOMBRE!C2,[4]NOMBRE!D2,[4]NOMBRE!E2,[4]NOMBRE!F2,[4]NOMBRE!G2,")")</f>
        <v>COMUNA: LINARES (07401)</v>
      </c>
    </row>
    <row r="3" spans="1:77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77" x14ac:dyDescent="0.25">
      <c r="A4" s="1" t="str">
        <f>CONCATENATE("MES: ",[4]NOMBRE!B6, " (",[4]NOMBRE!C6,[4]NOMBRE!D6,")")</f>
        <v>MES: MARZO (03)</v>
      </c>
    </row>
    <row r="5" spans="1:77" x14ac:dyDescent="0.25">
      <c r="A5" s="1" t="str">
        <f>CONCATENATE("AÑO: ",[4]NOMBRE!B7)</f>
        <v>AÑO: 2025</v>
      </c>
    </row>
    <row r="6" spans="1:77" s="3" customFormat="1" ht="15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ht="15" customHeight="1" x14ac:dyDescent="0.25">
      <c r="A9" s="3531" t="s">
        <v>3</v>
      </c>
      <c r="B9" s="3794" t="s">
        <v>4</v>
      </c>
      <c r="C9" s="3795"/>
      <c r="D9" s="3528"/>
      <c r="E9" s="3792" t="s">
        <v>5</v>
      </c>
      <c r="F9" s="3798"/>
      <c r="G9" s="3798"/>
      <c r="H9" s="3798"/>
      <c r="I9" s="3798"/>
      <c r="J9" s="3798"/>
      <c r="K9" s="3798"/>
      <c r="L9" s="3798"/>
      <c r="M9" s="3798"/>
      <c r="N9" s="3798"/>
      <c r="O9" s="3798"/>
      <c r="P9" s="3798"/>
      <c r="Q9" s="3798"/>
      <c r="R9" s="3798"/>
      <c r="S9" s="3798"/>
      <c r="T9" s="3798"/>
      <c r="U9" s="3798"/>
      <c r="V9" s="3798"/>
      <c r="W9" s="3798"/>
      <c r="X9" s="3798"/>
      <c r="Y9" s="3798"/>
      <c r="Z9" s="3798"/>
      <c r="AA9" s="3798"/>
      <c r="AB9" s="3798"/>
      <c r="AC9" s="3798"/>
      <c r="AD9" s="3798"/>
      <c r="AE9" s="3798"/>
      <c r="AF9" s="3798"/>
      <c r="AG9" s="3798"/>
      <c r="AH9" s="3798"/>
      <c r="AI9" s="3798"/>
      <c r="AJ9" s="3798"/>
      <c r="AK9" s="3798"/>
      <c r="AL9" s="3798"/>
      <c r="AM9" s="3798"/>
      <c r="AN9" s="3793"/>
      <c r="AO9" s="3799" t="s">
        <v>6</v>
      </c>
      <c r="AP9" s="3554" t="s">
        <v>7</v>
      </c>
      <c r="AQ9" s="3554" t="s">
        <v>8</v>
      </c>
      <c r="AR9" s="3554" t="s">
        <v>9</v>
      </c>
      <c r="AS9" s="3528" t="s">
        <v>10</v>
      </c>
    </row>
    <row r="10" spans="1:77" x14ac:dyDescent="0.25">
      <c r="A10" s="3259"/>
      <c r="B10" s="3262"/>
      <c r="C10" s="3796"/>
      <c r="D10" s="3797"/>
      <c r="E10" s="3532" t="s">
        <v>11</v>
      </c>
      <c r="F10" s="3790"/>
      <c r="G10" s="3532" t="s">
        <v>12</v>
      </c>
      <c r="H10" s="3791"/>
      <c r="I10" s="3532" t="s">
        <v>13</v>
      </c>
      <c r="J10" s="3791"/>
      <c r="K10" s="3532" t="s">
        <v>14</v>
      </c>
      <c r="L10" s="3791"/>
      <c r="M10" s="3532" t="s">
        <v>15</v>
      </c>
      <c r="N10" s="3791"/>
      <c r="O10" s="3532" t="s">
        <v>16</v>
      </c>
      <c r="P10" s="3791"/>
      <c r="Q10" s="3532" t="s">
        <v>17</v>
      </c>
      <c r="R10" s="3791"/>
      <c r="S10" s="3532" t="s">
        <v>18</v>
      </c>
      <c r="T10" s="3791"/>
      <c r="U10" s="3532" t="s">
        <v>19</v>
      </c>
      <c r="V10" s="3791"/>
      <c r="W10" s="3532" t="s">
        <v>20</v>
      </c>
      <c r="X10" s="3791"/>
      <c r="Y10" s="3532" t="s">
        <v>21</v>
      </c>
      <c r="Z10" s="3791"/>
      <c r="AA10" s="3532" t="s">
        <v>22</v>
      </c>
      <c r="AB10" s="3791"/>
      <c r="AC10" s="3532" t="s">
        <v>23</v>
      </c>
      <c r="AD10" s="3791"/>
      <c r="AE10" s="3532" t="s">
        <v>24</v>
      </c>
      <c r="AF10" s="3791"/>
      <c r="AG10" s="3532" t="s">
        <v>25</v>
      </c>
      <c r="AH10" s="3791"/>
      <c r="AI10" s="3532" t="s">
        <v>26</v>
      </c>
      <c r="AJ10" s="3791"/>
      <c r="AK10" s="3532" t="s">
        <v>27</v>
      </c>
      <c r="AL10" s="3791"/>
      <c r="AM10" s="3792" t="s">
        <v>28</v>
      </c>
      <c r="AN10" s="3793"/>
      <c r="AO10" s="3246"/>
      <c r="AP10" s="3247"/>
      <c r="AQ10" s="3247"/>
      <c r="AR10" s="3247"/>
      <c r="AS10" s="3249"/>
    </row>
    <row r="11" spans="1:77" x14ac:dyDescent="0.25">
      <c r="A11" s="3189"/>
      <c r="B11" s="990" t="s">
        <v>29</v>
      </c>
      <c r="C11" s="1024" t="s">
        <v>30</v>
      </c>
      <c r="D11" s="1025" t="s">
        <v>31</v>
      </c>
      <c r="E11" s="1026" t="s">
        <v>30</v>
      </c>
      <c r="F11" s="1027" t="s">
        <v>31</v>
      </c>
      <c r="G11" s="1026" t="s">
        <v>30</v>
      </c>
      <c r="H11" s="1027" t="s">
        <v>31</v>
      </c>
      <c r="I11" s="1026" t="s">
        <v>30</v>
      </c>
      <c r="J11" s="1027" t="s">
        <v>31</v>
      </c>
      <c r="K11" s="1026" t="s">
        <v>30</v>
      </c>
      <c r="L11" s="1027" t="s">
        <v>31</v>
      </c>
      <c r="M11" s="1026" t="s">
        <v>30</v>
      </c>
      <c r="N11" s="1027" t="s">
        <v>31</v>
      </c>
      <c r="O11" s="1026" t="s">
        <v>30</v>
      </c>
      <c r="P11" s="1027" t="s">
        <v>31</v>
      </c>
      <c r="Q11" s="1026" t="s">
        <v>30</v>
      </c>
      <c r="R11" s="1027" t="s">
        <v>31</v>
      </c>
      <c r="S11" s="1026" t="s">
        <v>30</v>
      </c>
      <c r="T11" s="1027" t="s">
        <v>31</v>
      </c>
      <c r="U11" s="1026" t="s">
        <v>30</v>
      </c>
      <c r="V11" s="1027" t="s">
        <v>31</v>
      </c>
      <c r="W11" s="1026" t="s">
        <v>30</v>
      </c>
      <c r="X11" s="1027" t="s">
        <v>31</v>
      </c>
      <c r="Y11" s="1026" t="s">
        <v>30</v>
      </c>
      <c r="Z11" s="1027" t="s">
        <v>31</v>
      </c>
      <c r="AA11" s="1026" t="s">
        <v>30</v>
      </c>
      <c r="AB11" s="1027" t="s">
        <v>31</v>
      </c>
      <c r="AC11" s="1026" t="s">
        <v>30</v>
      </c>
      <c r="AD11" s="1027" t="s">
        <v>31</v>
      </c>
      <c r="AE11" s="1026" t="s">
        <v>30</v>
      </c>
      <c r="AF11" s="1027" t="s">
        <v>31</v>
      </c>
      <c r="AG11" s="1026" t="s">
        <v>30</v>
      </c>
      <c r="AH11" s="1027" t="s">
        <v>31</v>
      </c>
      <c r="AI11" s="1026" t="s">
        <v>30</v>
      </c>
      <c r="AJ11" s="1027" t="s">
        <v>31</v>
      </c>
      <c r="AK11" s="1026" t="s">
        <v>30</v>
      </c>
      <c r="AL11" s="1027" t="s">
        <v>31</v>
      </c>
      <c r="AM11" s="1026" t="s">
        <v>30</v>
      </c>
      <c r="AN11" s="1028" t="s">
        <v>31</v>
      </c>
      <c r="AO11" s="3245"/>
      <c r="AP11" s="3224"/>
      <c r="AQ11" s="3224"/>
      <c r="AR11" s="3224"/>
      <c r="AS11" s="3500"/>
    </row>
    <row r="12" spans="1:77" x14ac:dyDescent="0.25">
      <c r="A12" s="1029" t="s">
        <v>32</v>
      </c>
      <c r="B12" s="1030">
        <f>SUM(B13:B26)</f>
        <v>0</v>
      </c>
      <c r="C12" s="1031">
        <f>SUM(C13:C26)</f>
        <v>0</v>
      </c>
      <c r="D12" s="16">
        <f>SUM(D13:D26)</f>
        <v>0</v>
      </c>
      <c r="E12" s="1032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1032">
        <f t="shared" si="0"/>
        <v>0</v>
      </c>
      <c r="J12" s="18">
        <f t="shared" si="0"/>
        <v>0</v>
      </c>
      <c r="K12" s="1032">
        <f t="shared" si="0"/>
        <v>0</v>
      </c>
      <c r="L12" s="18">
        <f t="shared" si="0"/>
        <v>0</v>
      </c>
      <c r="M12" s="1032">
        <f t="shared" si="0"/>
        <v>0</v>
      </c>
      <c r="N12" s="18">
        <f t="shared" si="0"/>
        <v>0</v>
      </c>
      <c r="O12" s="1032">
        <f t="shared" si="0"/>
        <v>0</v>
      </c>
      <c r="P12" s="18">
        <f t="shared" si="0"/>
        <v>0</v>
      </c>
      <c r="Q12" s="1032">
        <f t="shared" si="0"/>
        <v>0</v>
      </c>
      <c r="R12" s="18">
        <f t="shared" si="0"/>
        <v>0</v>
      </c>
      <c r="S12" s="1032">
        <f t="shared" si="0"/>
        <v>0</v>
      </c>
      <c r="T12" s="18">
        <f t="shared" si="0"/>
        <v>0</v>
      </c>
      <c r="U12" s="1032">
        <f>SUM(U13:U26)</f>
        <v>0</v>
      </c>
      <c r="V12" s="18">
        <f>SUM(V13:V26)</f>
        <v>0</v>
      </c>
      <c r="W12" s="1032">
        <f t="shared" si="0"/>
        <v>0</v>
      </c>
      <c r="X12" s="18">
        <f t="shared" si="0"/>
        <v>0</v>
      </c>
      <c r="Y12" s="1032">
        <f t="shared" si="0"/>
        <v>0</v>
      </c>
      <c r="Z12" s="18">
        <f t="shared" si="0"/>
        <v>0</v>
      </c>
      <c r="AA12" s="1032">
        <f t="shared" si="0"/>
        <v>0</v>
      </c>
      <c r="AB12" s="18">
        <f t="shared" si="0"/>
        <v>0</v>
      </c>
      <c r="AC12" s="1032">
        <f t="shared" si="0"/>
        <v>0</v>
      </c>
      <c r="AD12" s="18">
        <f t="shared" si="0"/>
        <v>0</v>
      </c>
      <c r="AE12" s="1032">
        <f t="shared" si="0"/>
        <v>0</v>
      </c>
      <c r="AF12" s="18">
        <f t="shared" si="0"/>
        <v>0</v>
      </c>
      <c r="AG12" s="1032">
        <f t="shared" si="0"/>
        <v>0</v>
      </c>
      <c r="AH12" s="18">
        <f t="shared" si="0"/>
        <v>0</v>
      </c>
      <c r="AI12" s="1032">
        <f t="shared" si="0"/>
        <v>0</v>
      </c>
      <c r="AJ12" s="18">
        <f t="shared" si="0"/>
        <v>0</v>
      </c>
      <c r="AK12" s="1032">
        <f t="shared" si="0"/>
        <v>0</v>
      </c>
      <c r="AL12" s="18">
        <f t="shared" si="0"/>
        <v>0</v>
      </c>
      <c r="AM12" s="1032">
        <f t="shared" si="0"/>
        <v>0</v>
      </c>
      <c r="AN12" s="20">
        <f t="shared" si="0"/>
        <v>0</v>
      </c>
      <c r="AO12" s="21">
        <f>SUM(AO13:AO26)</f>
        <v>0</v>
      </c>
      <c r="AP12" s="1033">
        <f>SUM(AP13:AP26)</f>
        <v>0</v>
      </c>
      <c r="AQ12" s="1033">
        <f>SUM(AQ13:AQ26)</f>
        <v>0</v>
      </c>
      <c r="AR12" s="1033">
        <f>SUM(AR13:AR26)</f>
        <v>0</v>
      </c>
      <c r="AS12" s="1034">
        <f>SUM(AS13:AS26)</f>
        <v>0</v>
      </c>
    </row>
    <row r="13" spans="1:77" x14ac:dyDescent="0.25">
      <c r="A13" s="24" t="s">
        <v>33</v>
      </c>
      <c r="B13" s="25">
        <f>SUM(C13:D13)</f>
        <v>0</v>
      </c>
      <c r="C13" s="1035">
        <f>SUM(E13+G13+I13+K13+M13+O13+Q13+S13+U13+W13+Y13+AA13+AC13+AE13+AG13+AI13+AK13+AM13)</f>
        <v>0</v>
      </c>
      <c r="D13" s="1036">
        <f>SUM(F13+H13+J13+L13+N13+P13+R13+T13+V13+X13+Z13+AB13+AD13+AF13+AH13+AJ13+AL13+AN13)</f>
        <v>0</v>
      </c>
      <c r="E13" s="1037"/>
      <c r="F13" s="1038"/>
      <c r="G13" s="1037"/>
      <c r="H13" s="1038"/>
      <c r="I13" s="1037"/>
      <c r="J13" s="1039"/>
      <c r="K13" s="1037"/>
      <c r="L13" s="1038"/>
      <c r="M13" s="1037"/>
      <c r="N13" s="1038"/>
      <c r="O13" s="1037"/>
      <c r="P13" s="1038"/>
      <c r="Q13" s="1037"/>
      <c r="R13" s="1038"/>
      <c r="S13" s="1037"/>
      <c r="T13" s="1038"/>
      <c r="U13" s="1037"/>
      <c r="V13" s="1038"/>
      <c r="W13" s="1037"/>
      <c r="X13" s="1038"/>
      <c r="Y13" s="1037"/>
      <c r="Z13" s="1038"/>
      <c r="AA13" s="1037"/>
      <c r="AB13" s="1038"/>
      <c r="AC13" s="1037"/>
      <c r="AD13" s="1038"/>
      <c r="AE13" s="1037"/>
      <c r="AF13" s="1038"/>
      <c r="AG13" s="1037"/>
      <c r="AH13" s="1038"/>
      <c r="AI13" s="1037"/>
      <c r="AJ13" s="1038"/>
      <c r="AK13" s="1037"/>
      <c r="AL13" s="1038"/>
      <c r="AM13" s="1037"/>
      <c r="AN13" s="1038"/>
      <c r="AO13" s="1040"/>
      <c r="AP13" s="567"/>
      <c r="AQ13" s="567"/>
      <c r="AR13" s="567"/>
      <c r="AS13" s="568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x14ac:dyDescent="0.25">
      <c r="A26" s="79" t="s">
        <v>46</v>
      </c>
      <c r="B26" s="80">
        <f t="shared" si="1"/>
        <v>0</v>
      </c>
      <c r="C26" s="1041">
        <f>SUM(E26+G26+I26+K26+M26+O26+Q26+S26+U26+W26+Y26+AA26+AC26+AE26+AG26+AI26+AK26+AM26)</f>
        <v>0</v>
      </c>
      <c r="D26" s="1042">
        <f>SUM(F26+H26+J26+L26+N26+P26+R26+T26+V26+X26+Z26+AB26+AD26+AF26+AH26+AJ26+AL26+AN26)</f>
        <v>0</v>
      </c>
      <c r="E26" s="83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x14ac:dyDescent="0.25">
      <c r="A27" s="4" t="s">
        <v>47</v>
      </c>
      <c r="B27" s="5"/>
      <c r="C27" s="5"/>
      <c r="D27" s="5"/>
      <c r="E27" s="5"/>
      <c r="F27" s="1043"/>
      <c r="G27" s="1043" t="s">
        <v>48</v>
      </c>
      <c r="H27" s="1044"/>
      <c r="I27" s="1044"/>
      <c r="J27" s="1045"/>
      <c r="K27" s="1045"/>
      <c r="L27" s="1045"/>
      <c r="M27" s="1045"/>
      <c r="N27" s="1045"/>
      <c r="O27" s="1045"/>
      <c r="P27" s="1045"/>
      <c r="Q27" s="1045"/>
      <c r="R27" s="1045"/>
      <c r="S27" s="1045"/>
      <c r="T27" s="1045"/>
      <c r="U27" s="1045"/>
      <c r="V27" s="1045"/>
      <c r="W27" s="1045"/>
      <c r="X27" s="1045"/>
      <c r="Y27" s="1046"/>
      <c r="Z27" s="1046"/>
      <c r="AA27" s="1046"/>
      <c r="AB27" s="1046"/>
      <c r="AC27" s="1046"/>
      <c r="AD27" s="1046"/>
      <c r="AE27" s="1046"/>
      <c r="AF27" s="1046"/>
      <c r="AG27" s="1046"/>
      <c r="AH27" s="1046"/>
      <c r="AI27" s="1046"/>
      <c r="AJ27" s="1046"/>
      <c r="AK27" s="1046"/>
      <c r="AL27" s="1046"/>
      <c r="AM27" s="1046"/>
      <c r="AN27" s="1046"/>
      <c r="AO27" s="1046"/>
      <c r="AP27" s="96"/>
      <c r="AQ27" s="96"/>
      <c r="AR27" s="2"/>
      <c r="AS27" s="3"/>
    </row>
    <row r="28" spans="1:77" ht="15" customHeight="1" x14ac:dyDescent="0.25">
      <c r="A28" s="3624" t="s">
        <v>49</v>
      </c>
      <c r="B28" s="3625" t="s">
        <v>4</v>
      </c>
      <c r="C28" s="3378"/>
      <c r="D28" s="3370"/>
      <c r="E28" s="3776" t="s">
        <v>5</v>
      </c>
      <c r="F28" s="3777"/>
      <c r="G28" s="3777"/>
      <c r="H28" s="3777"/>
      <c r="I28" s="3777"/>
      <c r="J28" s="3777"/>
      <c r="K28" s="3777"/>
      <c r="L28" s="3777"/>
      <c r="M28" s="3777"/>
      <c r="N28" s="3777"/>
      <c r="O28" s="3777"/>
      <c r="P28" s="3777"/>
      <c r="Q28" s="3777"/>
      <c r="R28" s="3777"/>
      <c r="S28" s="3777"/>
      <c r="T28" s="3777"/>
      <c r="U28" s="3777"/>
      <c r="V28" s="3777"/>
      <c r="W28" s="3777"/>
      <c r="X28" s="3777"/>
      <c r="Y28" s="3777"/>
      <c r="Z28" s="3777"/>
      <c r="AA28" s="3777"/>
      <c r="AB28" s="3777"/>
      <c r="AC28" s="3777"/>
      <c r="AD28" s="3777"/>
      <c r="AE28" s="3777"/>
      <c r="AF28" s="3777"/>
      <c r="AG28" s="3777"/>
      <c r="AH28" s="3777"/>
      <c r="AI28" s="3777"/>
      <c r="AJ28" s="3777"/>
      <c r="AK28" s="3777"/>
      <c r="AL28" s="3777"/>
      <c r="AM28" s="3777"/>
      <c r="AN28" s="3778"/>
      <c r="AO28" s="3779" t="s">
        <v>6</v>
      </c>
      <c r="AP28" s="3786" t="s">
        <v>7</v>
      </c>
      <c r="AQ28" s="3786" t="s">
        <v>50</v>
      </c>
      <c r="AR28" s="3786" t="s">
        <v>8</v>
      </c>
      <c r="AS28" s="3370" t="s">
        <v>9</v>
      </c>
    </row>
    <row r="29" spans="1:77" x14ac:dyDescent="0.25">
      <c r="A29" s="3259"/>
      <c r="B29" s="3262"/>
      <c r="C29" s="3526"/>
      <c r="D29" s="3500"/>
      <c r="E29" s="3787" t="s">
        <v>11</v>
      </c>
      <c r="F29" s="3788"/>
      <c r="G29" s="3787" t="s">
        <v>12</v>
      </c>
      <c r="H29" s="3789"/>
      <c r="I29" s="3787" t="s">
        <v>13</v>
      </c>
      <c r="J29" s="3789"/>
      <c r="K29" s="3787" t="s">
        <v>14</v>
      </c>
      <c r="L29" s="3789"/>
      <c r="M29" s="3787" t="s">
        <v>15</v>
      </c>
      <c r="N29" s="3789"/>
      <c r="O29" s="3787" t="s">
        <v>16</v>
      </c>
      <c r="P29" s="3789"/>
      <c r="Q29" s="3787" t="s">
        <v>17</v>
      </c>
      <c r="R29" s="3789"/>
      <c r="S29" s="3787" t="s">
        <v>18</v>
      </c>
      <c r="T29" s="3789"/>
      <c r="U29" s="3787" t="s">
        <v>19</v>
      </c>
      <c r="V29" s="3789"/>
      <c r="W29" s="3787" t="s">
        <v>20</v>
      </c>
      <c r="X29" s="3789"/>
      <c r="Y29" s="3787" t="s">
        <v>21</v>
      </c>
      <c r="Z29" s="3789"/>
      <c r="AA29" s="3787" t="s">
        <v>22</v>
      </c>
      <c r="AB29" s="3789"/>
      <c r="AC29" s="3787" t="s">
        <v>23</v>
      </c>
      <c r="AD29" s="3789"/>
      <c r="AE29" s="3787" t="s">
        <v>24</v>
      </c>
      <c r="AF29" s="3789"/>
      <c r="AG29" s="3787" t="s">
        <v>25</v>
      </c>
      <c r="AH29" s="3789"/>
      <c r="AI29" s="3787" t="s">
        <v>26</v>
      </c>
      <c r="AJ29" s="3789"/>
      <c r="AK29" s="3787" t="s">
        <v>27</v>
      </c>
      <c r="AL29" s="3789"/>
      <c r="AM29" s="3776" t="s">
        <v>28</v>
      </c>
      <c r="AN29" s="3778"/>
      <c r="AO29" s="3246"/>
      <c r="AP29" s="3247"/>
      <c r="AQ29" s="3247"/>
      <c r="AR29" s="3247"/>
      <c r="AS29" s="3249"/>
    </row>
    <row r="30" spans="1:77" x14ac:dyDescent="0.25">
      <c r="A30" s="3189"/>
      <c r="B30" s="1047" t="s">
        <v>29</v>
      </c>
      <c r="C30" s="1048" t="s">
        <v>30</v>
      </c>
      <c r="D30" s="711" t="s">
        <v>31</v>
      </c>
      <c r="E30" s="1047" t="s">
        <v>30</v>
      </c>
      <c r="F30" s="98" t="s">
        <v>31</v>
      </c>
      <c r="G30" s="1047" t="s">
        <v>30</v>
      </c>
      <c r="H30" s="98" t="s">
        <v>31</v>
      </c>
      <c r="I30" s="1047" t="s">
        <v>30</v>
      </c>
      <c r="J30" s="98" t="s">
        <v>31</v>
      </c>
      <c r="K30" s="1047" t="s">
        <v>30</v>
      </c>
      <c r="L30" s="98" t="s">
        <v>31</v>
      </c>
      <c r="M30" s="1047" t="s">
        <v>30</v>
      </c>
      <c r="N30" s="98" t="s">
        <v>31</v>
      </c>
      <c r="O30" s="1047" t="s">
        <v>30</v>
      </c>
      <c r="P30" s="98" t="s">
        <v>31</v>
      </c>
      <c r="Q30" s="1047" t="s">
        <v>30</v>
      </c>
      <c r="R30" s="98" t="s">
        <v>31</v>
      </c>
      <c r="S30" s="1047" t="s">
        <v>30</v>
      </c>
      <c r="T30" s="98" t="s">
        <v>31</v>
      </c>
      <c r="U30" s="1047" t="s">
        <v>30</v>
      </c>
      <c r="V30" s="98" t="s">
        <v>31</v>
      </c>
      <c r="W30" s="1047" t="s">
        <v>30</v>
      </c>
      <c r="X30" s="98" t="s">
        <v>31</v>
      </c>
      <c r="Y30" s="1047" t="s">
        <v>30</v>
      </c>
      <c r="Z30" s="98" t="s">
        <v>31</v>
      </c>
      <c r="AA30" s="1047" t="s">
        <v>30</v>
      </c>
      <c r="AB30" s="98" t="s">
        <v>31</v>
      </c>
      <c r="AC30" s="1047" t="s">
        <v>30</v>
      </c>
      <c r="AD30" s="98" t="s">
        <v>31</v>
      </c>
      <c r="AE30" s="1047" t="s">
        <v>30</v>
      </c>
      <c r="AF30" s="98" t="s">
        <v>31</v>
      </c>
      <c r="AG30" s="1047" t="s">
        <v>30</v>
      </c>
      <c r="AH30" s="98" t="s">
        <v>31</v>
      </c>
      <c r="AI30" s="1047" t="s">
        <v>30</v>
      </c>
      <c r="AJ30" s="98" t="s">
        <v>31</v>
      </c>
      <c r="AK30" s="1048" t="s">
        <v>30</v>
      </c>
      <c r="AL30" s="98" t="s">
        <v>31</v>
      </c>
      <c r="AM30" s="1047" t="s">
        <v>30</v>
      </c>
      <c r="AN30" s="603" t="s">
        <v>31</v>
      </c>
      <c r="AO30" s="3245"/>
      <c r="AP30" s="3224"/>
      <c r="AQ30" s="3224"/>
      <c r="AR30" s="3224"/>
      <c r="AS30" s="3500"/>
    </row>
    <row r="31" spans="1:77" x14ac:dyDescent="0.25">
      <c r="A31" s="1049" t="s">
        <v>51</v>
      </c>
      <c r="B31" s="1050">
        <f t="shared" ref="B31:B46" si="14">SUM(C31:D31)</f>
        <v>0</v>
      </c>
      <c r="C31" s="1035">
        <f t="shared" ref="C31:D34" si="15">SUM(E31+G31+I31+K31+M31+O31+Q31+S31+U31+W31+Y31+AA31+AC31+AE31+AG31+AI31+AK31+AM31)</f>
        <v>0</v>
      </c>
      <c r="D31" s="1036">
        <f t="shared" si="15"/>
        <v>0</v>
      </c>
      <c r="E31" s="1037"/>
      <c r="F31" s="1038"/>
      <c r="G31" s="1037"/>
      <c r="H31" s="1039"/>
      <c r="I31" s="1037"/>
      <c r="J31" s="1039"/>
      <c r="K31" s="1037"/>
      <c r="L31" s="1039"/>
      <c r="M31" s="1037"/>
      <c r="N31" s="1039"/>
      <c r="O31" s="1037"/>
      <c r="P31" s="1039"/>
      <c r="Q31" s="1051"/>
      <c r="R31" s="1039"/>
      <c r="S31" s="1037"/>
      <c r="T31" s="1039"/>
      <c r="U31" s="1037"/>
      <c r="V31" s="1039"/>
      <c r="W31" s="1037"/>
      <c r="X31" s="1039"/>
      <c r="Y31" s="1037"/>
      <c r="Z31" s="1039"/>
      <c r="AA31" s="1037"/>
      <c r="AB31" s="1039"/>
      <c r="AC31" s="1051"/>
      <c r="AD31" s="1039"/>
      <c r="AE31" s="1037"/>
      <c r="AF31" s="1039"/>
      <c r="AG31" s="1051"/>
      <c r="AH31" s="1039"/>
      <c r="AI31" s="1037"/>
      <c r="AJ31" s="1039"/>
      <c r="AK31" s="1051"/>
      <c r="AL31" s="1039"/>
      <c r="AM31" s="569"/>
      <c r="AN31" s="1052"/>
      <c r="AO31" s="1040"/>
      <c r="AP31" s="567"/>
      <c r="AQ31" s="567"/>
      <c r="AR31" s="567"/>
      <c r="AS31" s="568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x14ac:dyDescent="0.25">
      <c r="A48" s="1053" t="s">
        <v>68</v>
      </c>
      <c r="B48" s="127">
        <f>SUM(C48:D48)</f>
        <v>0</v>
      </c>
      <c r="C48" s="1054">
        <f>SUM(E48+G48+I48+K48+M48+O48+Q48+S48+U48+W48+Y48+AA48+AC48+AE48+AG48+AI48+AK48+AM48)</f>
        <v>0</v>
      </c>
      <c r="D48" s="1055">
        <f>SUM(F48+H48+J48+L48+N48+P48+R48+T48+V48+X48+Z48+AB48+AD48+AF48+AH48+AJ48+AL48+AN48)</f>
        <v>0</v>
      </c>
      <c r="E48" s="87"/>
      <c r="F48" s="1056"/>
      <c r="G48" s="87"/>
      <c r="H48" s="1056"/>
      <c r="I48" s="87"/>
      <c r="J48" s="1056"/>
      <c r="K48" s="87"/>
      <c r="L48" s="1056"/>
      <c r="M48" s="87"/>
      <c r="N48" s="1056"/>
      <c r="O48" s="87"/>
      <c r="P48" s="1056"/>
      <c r="Q48" s="87"/>
      <c r="R48" s="1056"/>
      <c r="S48" s="87"/>
      <c r="T48" s="1056"/>
      <c r="U48" s="87"/>
      <c r="V48" s="1056"/>
      <c r="W48" s="87"/>
      <c r="X48" s="1056"/>
      <c r="Y48" s="87"/>
      <c r="Z48" s="1056"/>
      <c r="AA48" s="87"/>
      <c r="AB48" s="1056"/>
      <c r="AC48" s="87"/>
      <c r="AD48" s="1056"/>
      <c r="AE48" s="87"/>
      <c r="AF48" s="1056"/>
      <c r="AG48" s="87"/>
      <c r="AH48" s="1056"/>
      <c r="AI48" s="87"/>
      <c r="AJ48" s="1056"/>
      <c r="AK48" s="87"/>
      <c r="AL48" s="1056"/>
      <c r="AM48" s="87"/>
      <c r="AN48" s="1057"/>
      <c r="AO48" s="131"/>
      <c r="AP48" s="132"/>
      <c r="AQ48" s="132"/>
      <c r="AR48" s="132"/>
      <c r="AS48" s="1058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5" customHeight="1" x14ac:dyDescent="0.25">
      <c r="A50" s="3780" t="s">
        <v>49</v>
      </c>
      <c r="B50" s="3774" t="s">
        <v>70</v>
      </c>
      <c r="C50" s="3781" t="s">
        <v>71</v>
      </c>
      <c r="D50" s="3361" t="s">
        <v>31</v>
      </c>
      <c r="E50" s="3771" t="s">
        <v>72</v>
      </c>
      <c r="F50" s="3784"/>
      <c r="G50" s="3784"/>
      <c r="H50" s="3784"/>
      <c r="I50" s="3784"/>
      <c r="J50" s="3784"/>
      <c r="K50" s="3784"/>
      <c r="L50" s="3772"/>
      <c r="M50" s="3366" t="s">
        <v>70</v>
      </c>
      <c r="N50" s="3774" t="s">
        <v>71</v>
      </c>
      <c r="O50" s="3361" t="s">
        <v>31</v>
      </c>
      <c r="P50" s="3771" t="s">
        <v>73</v>
      </c>
      <c r="Q50" s="3784"/>
      <c r="R50" s="3784"/>
      <c r="S50" s="3784"/>
      <c r="T50" s="3784"/>
      <c r="U50" s="3784"/>
      <c r="V50" s="3784"/>
      <c r="W50" s="3773"/>
      <c r="X50" s="3769" t="s">
        <v>74</v>
      </c>
      <c r="Y50" s="3770"/>
      <c r="Z50" s="3774" t="s">
        <v>75</v>
      </c>
      <c r="AA50" s="3361" t="s">
        <v>76</v>
      </c>
      <c r="AB50" s="3781" t="s">
        <v>6</v>
      </c>
      <c r="AC50" s="3775" t="s">
        <v>7</v>
      </c>
    </row>
    <row r="51" spans="1:75" ht="15" customHeight="1" x14ac:dyDescent="0.25">
      <c r="A51" s="3355"/>
      <c r="B51" s="3357"/>
      <c r="C51" s="3359"/>
      <c r="D51" s="3362"/>
      <c r="E51" s="3769" t="s">
        <v>14</v>
      </c>
      <c r="F51" s="3770"/>
      <c r="G51" s="3769" t="s">
        <v>15</v>
      </c>
      <c r="H51" s="3770"/>
      <c r="I51" s="3771" t="s">
        <v>16</v>
      </c>
      <c r="J51" s="3772"/>
      <c r="K51" s="3771" t="s">
        <v>77</v>
      </c>
      <c r="L51" s="3772"/>
      <c r="M51" s="3367"/>
      <c r="N51" s="3357"/>
      <c r="O51" s="3362"/>
      <c r="P51" s="3769" t="s">
        <v>14</v>
      </c>
      <c r="Q51" s="3770"/>
      <c r="R51" s="3769" t="s">
        <v>15</v>
      </c>
      <c r="S51" s="3770"/>
      <c r="T51" s="3771" t="s">
        <v>16</v>
      </c>
      <c r="U51" s="3772"/>
      <c r="V51" s="3771" t="s">
        <v>77</v>
      </c>
      <c r="W51" s="3773"/>
      <c r="X51" s="3774" t="s">
        <v>78</v>
      </c>
      <c r="Y51" s="3775" t="s">
        <v>79</v>
      </c>
      <c r="Z51" s="3357"/>
      <c r="AA51" s="3362"/>
      <c r="AB51" s="3359"/>
      <c r="AC51" s="3364"/>
    </row>
    <row r="52" spans="1:75" x14ac:dyDescent="0.25">
      <c r="A52" s="3356"/>
      <c r="B52" s="3344"/>
      <c r="C52" s="3782"/>
      <c r="D52" s="3783"/>
      <c r="E52" s="1059" t="s">
        <v>30</v>
      </c>
      <c r="F52" s="1060" t="s">
        <v>31</v>
      </c>
      <c r="G52" s="1059" t="s">
        <v>30</v>
      </c>
      <c r="H52" s="1060" t="s">
        <v>31</v>
      </c>
      <c r="I52" s="1059" t="s">
        <v>30</v>
      </c>
      <c r="J52" s="1060" t="s">
        <v>31</v>
      </c>
      <c r="K52" s="1059" t="s">
        <v>30</v>
      </c>
      <c r="L52" s="1060" t="s">
        <v>31</v>
      </c>
      <c r="M52" s="3785"/>
      <c r="N52" s="3344"/>
      <c r="O52" s="3783"/>
      <c r="P52" s="1059" t="s">
        <v>30</v>
      </c>
      <c r="Q52" s="1060" t="s">
        <v>31</v>
      </c>
      <c r="R52" s="1059" t="s">
        <v>30</v>
      </c>
      <c r="S52" s="1060" t="s">
        <v>31</v>
      </c>
      <c r="T52" s="1059" t="s">
        <v>30</v>
      </c>
      <c r="U52" s="1060" t="s">
        <v>31</v>
      </c>
      <c r="V52" s="1059" t="s">
        <v>30</v>
      </c>
      <c r="W52" s="1061" t="s">
        <v>31</v>
      </c>
      <c r="X52" s="3344"/>
      <c r="Y52" s="3346"/>
      <c r="Z52" s="3344"/>
      <c r="AA52" s="3783"/>
      <c r="AB52" s="3782"/>
      <c r="AC52" s="3346"/>
    </row>
    <row r="53" spans="1:75" x14ac:dyDescent="0.25">
      <c r="A53" s="137" t="s">
        <v>80</v>
      </c>
      <c r="B53" s="1062">
        <f>SUM(C53:D53)</f>
        <v>0</v>
      </c>
      <c r="C53" s="1063">
        <f>+E53+G53+I53+K53</f>
        <v>0</v>
      </c>
      <c r="D53" s="1064">
        <f>+F53+H53+J53+L53</f>
        <v>0</v>
      </c>
      <c r="E53" s="1065"/>
      <c r="F53" s="142"/>
      <c r="G53" s="1065"/>
      <c r="H53" s="142"/>
      <c r="I53" s="1065"/>
      <c r="J53" s="142"/>
      <c r="K53" s="1065"/>
      <c r="L53" s="142"/>
      <c r="M53" s="1064">
        <f>SUM(N53:O53)</f>
        <v>0</v>
      </c>
      <c r="N53" s="1062">
        <f>+P53+R53+T53+V53</f>
        <v>0</v>
      </c>
      <c r="O53" s="1064">
        <f>+Q53+S53+U53+W53</f>
        <v>0</v>
      </c>
      <c r="P53" s="1065"/>
      <c r="Q53" s="142"/>
      <c r="R53" s="1065"/>
      <c r="S53" s="142"/>
      <c r="T53" s="1065"/>
      <c r="U53" s="142"/>
      <c r="V53" s="1065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x14ac:dyDescent="0.25">
      <c r="A54" s="148" t="s">
        <v>81</v>
      </c>
      <c r="B54" s="149">
        <f>SUM(C54:D54)</f>
        <v>0</v>
      </c>
      <c r="C54" s="1066">
        <f>+E54+G54+I54+K54</f>
        <v>0</v>
      </c>
      <c r="D54" s="1067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1067">
        <f>SUM(N54:O54)</f>
        <v>0</v>
      </c>
      <c r="N54" s="149">
        <f>+P54+R54+T54+V54</f>
        <v>0</v>
      </c>
      <c r="O54" s="1067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x14ac:dyDescent="0.25">
      <c r="A55" s="1068" t="s">
        <v>82</v>
      </c>
      <c r="B55" s="1069"/>
      <c r="C55" s="1069"/>
      <c r="D55" s="1069"/>
      <c r="E55" s="1069"/>
      <c r="F55" s="1069"/>
      <c r="G55" s="1070"/>
      <c r="H55" s="1070"/>
      <c r="I55" s="1070"/>
      <c r="J55" s="1070"/>
      <c r="K55" s="1070"/>
      <c r="L55" s="1070"/>
      <c r="M55" s="1070"/>
      <c r="N55" s="1070"/>
      <c r="O55" s="1071"/>
      <c r="P55" s="1069"/>
      <c r="Q55" s="1070"/>
      <c r="R55" s="1070"/>
      <c r="S55" s="1071"/>
      <c r="T55" s="1069"/>
      <c r="U55" s="1070"/>
      <c r="V55" s="1071"/>
      <c r="W55" s="1072"/>
      <c r="X55" s="2"/>
    </row>
    <row r="56" spans="1:75" ht="15" customHeight="1" x14ac:dyDescent="0.25">
      <c r="A56" s="3624" t="s">
        <v>83</v>
      </c>
      <c r="B56" s="3625" t="s">
        <v>32</v>
      </c>
      <c r="C56" s="3378"/>
      <c r="D56" s="3370"/>
      <c r="E56" s="3776" t="s">
        <v>84</v>
      </c>
      <c r="F56" s="3777"/>
      <c r="G56" s="3777"/>
      <c r="H56" s="3777"/>
      <c r="I56" s="3777"/>
      <c r="J56" s="3777"/>
      <c r="K56" s="3777"/>
      <c r="L56" s="3777"/>
      <c r="M56" s="3777"/>
      <c r="N56" s="3777"/>
      <c r="O56" s="3777"/>
      <c r="P56" s="3777"/>
      <c r="Q56" s="3777"/>
      <c r="R56" s="3777"/>
      <c r="S56" s="3777"/>
      <c r="T56" s="3777"/>
      <c r="U56" s="3777"/>
      <c r="V56" s="3778"/>
      <c r="W56" s="3779" t="s">
        <v>6</v>
      </c>
      <c r="X56" s="3370" t="s">
        <v>7</v>
      </c>
    </row>
    <row r="57" spans="1:75" ht="15" customHeight="1" x14ac:dyDescent="0.25">
      <c r="A57" s="3259"/>
      <c r="B57" s="3262"/>
      <c r="C57" s="3526"/>
      <c r="D57" s="3500"/>
      <c r="E57" s="3768" t="s">
        <v>11</v>
      </c>
      <c r="F57" s="3768" t="s">
        <v>12</v>
      </c>
      <c r="G57" s="3370" t="s">
        <v>13</v>
      </c>
      <c r="H57" s="3624" t="s">
        <v>14</v>
      </c>
      <c r="I57" s="3624" t="s">
        <v>15</v>
      </c>
      <c r="J57" s="3370" t="s">
        <v>16</v>
      </c>
      <c r="K57" s="3370" t="s">
        <v>17</v>
      </c>
      <c r="L57" s="3370" t="s">
        <v>18</v>
      </c>
      <c r="M57" s="3370" t="s">
        <v>19</v>
      </c>
      <c r="N57" s="3370" t="s">
        <v>20</v>
      </c>
      <c r="O57" s="3370" t="s">
        <v>21</v>
      </c>
      <c r="P57" s="3370" t="s">
        <v>22</v>
      </c>
      <c r="Q57" s="3370" t="s">
        <v>23</v>
      </c>
      <c r="R57" s="3370" t="s">
        <v>24</v>
      </c>
      <c r="S57" s="3370" t="s">
        <v>25</v>
      </c>
      <c r="T57" s="3370" t="s">
        <v>26</v>
      </c>
      <c r="U57" s="3370" t="s">
        <v>27</v>
      </c>
      <c r="V57" s="3766" t="s">
        <v>28</v>
      </c>
      <c r="W57" s="3246"/>
      <c r="X57" s="3249"/>
    </row>
    <row r="58" spans="1:75" x14ac:dyDescent="0.25">
      <c r="A58" s="3189"/>
      <c r="B58" s="1047" t="s">
        <v>29</v>
      </c>
      <c r="C58" s="1048" t="s">
        <v>30</v>
      </c>
      <c r="D58" s="1073" t="s">
        <v>31</v>
      </c>
      <c r="E58" s="3187"/>
      <c r="F58" s="3187"/>
      <c r="G58" s="3500"/>
      <c r="H58" s="3189"/>
      <c r="I58" s="3189"/>
      <c r="J58" s="3500"/>
      <c r="K58" s="3500"/>
      <c r="L58" s="3500"/>
      <c r="M58" s="3500"/>
      <c r="N58" s="3500"/>
      <c r="O58" s="3500"/>
      <c r="P58" s="3500"/>
      <c r="Q58" s="3500"/>
      <c r="R58" s="3500"/>
      <c r="S58" s="3500"/>
      <c r="T58" s="3500"/>
      <c r="U58" s="3500"/>
      <c r="V58" s="3767"/>
      <c r="W58" s="3245"/>
      <c r="X58" s="3500"/>
    </row>
    <row r="59" spans="1:75" x14ac:dyDescent="0.25">
      <c r="A59" s="1074" t="s">
        <v>85</v>
      </c>
      <c r="B59" s="1075">
        <f>SUM(B60:B61)</f>
        <v>0</v>
      </c>
      <c r="C59" s="1076">
        <f>SUM(C60:C61)</f>
        <v>0</v>
      </c>
      <c r="D59" s="1077">
        <f t="shared" ref="D59:V59" si="30">SUM(D60:D61)</f>
        <v>0</v>
      </c>
      <c r="E59" s="1078">
        <f t="shared" si="30"/>
        <v>0</v>
      </c>
      <c r="F59" s="1078">
        <f t="shared" si="30"/>
        <v>0</v>
      </c>
      <c r="G59" s="1079">
        <f t="shared" si="30"/>
        <v>0</v>
      </c>
      <c r="H59" s="1078">
        <f t="shared" si="30"/>
        <v>0</v>
      </c>
      <c r="I59" s="1078">
        <f t="shared" si="30"/>
        <v>0</v>
      </c>
      <c r="J59" s="1046">
        <f t="shared" si="30"/>
        <v>0</v>
      </c>
      <c r="K59" s="1078">
        <f t="shared" si="30"/>
        <v>0</v>
      </c>
      <c r="L59" s="1046">
        <f t="shared" si="30"/>
        <v>0</v>
      </c>
      <c r="M59" s="1078">
        <f t="shared" si="30"/>
        <v>0</v>
      </c>
      <c r="N59" s="1046">
        <f t="shared" si="30"/>
        <v>0</v>
      </c>
      <c r="O59" s="1078">
        <f t="shared" si="30"/>
        <v>0</v>
      </c>
      <c r="P59" s="1046">
        <f t="shared" si="30"/>
        <v>0</v>
      </c>
      <c r="Q59" s="1078">
        <f t="shared" si="30"/>
        <v>0</v>
      </c>
      <c r="R59" s="1046">
        <f t="shared" si="30"/>
        <v>0</v>
      </c>
      <c r="S59" s="1078">
        <f t="shared" si="30"/>
        <v>0</v>
      </c>
      <c r="T59" s="1046">
        <f t="shared" si="30"/>
        <v>0</v>
      </c>
      <c r="U59" s="1078">
        <f t="shared" si="30"/>
        <v>0</v>
      </c>
      <c r="V59" s="1080">
        <f t="shared" si="30"/>
        <v>0</v>
      </c>
      <c r="W59" s="1081">
        <f>SUM(W60:W61)</f>
        <v>0</v>
      </c>
      <c r="X59" s="1079">
        <f>SUM(X60:X61)</f>
        <v>0</v>
      </c>
    </row>
    <row r="60" spans="1:75" x14ac:dyDescent="0.25">
      <c r="A60" s="1082" t="s">
        <v>80</v>
      </c>
      <c r="B60" s="25">
        <f>SUM(C60:D60)</f>
        <v>0</v>
      </c>
      <c r="C60" s="1083"/>
      <c r="D60" s="1084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x14ac:dyDescent="0.25">
      <c r="A61" s="182" t="s">
        <v>86</v>
      </c>
      <c r="B61" s="183">
        <f>SUM(C61:D61)</f>
        <v>0</v>
      </c>
      <c r="C61" s="557"/>
      <c r="D61" s="558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x14ac:dyDescent="0.25">
      <c r="A62" s="1085" t="s">
        <v>87</v>
      </c>
      <c r="B62" s="1086">
        <f>SUM(B63:B64)</f>
        <v>0</v>
      </c>
      <c r="C62" s="1087">
        <f>SUM(C63:C64)</f>
        <v>0</v>
      </c>
      <c r="D62" s="1088">
        <f t="shared" ref="D62:V62" si="31">SUM(D63:D64)</f>
        <v>0</v>
      </c>
      <c r="E62" s="1089">
        <f t="shared" si="31"/>
        <v>0</v>
      </c>
      <c r="F62" s="1090">
        <f t="shared" si="31"/>
        <v>0</v>
      </c>
      <c r="G62" s="1089">
        <f t="shared" si="31"/>
        <v>0</v>
      </c>
      <c r="H62" s="1090">
        <f t="shared" si="31"/>
        <v>0</v>
      </c>
      <c r="I62" s="1089">
        <f t="shared" si="31"/>
        <v>0</v>
      </c>
      <c r="J62" s="1090">
        <f t="shared" si="31"/>
        <v>0</v>
      </c>
      <c r="K62" s="1089">
        <f t="shared" si="31"/>
        <v>0</v>
      </c>
      <c r="L62" s="1090">
        <f t="shared" si="31"/>
        <v>0</v>
      </c>
      <c r="M62" s="1089">
        <f t="shared" si="31"/>
        <v>0</v>
      </c>
      <c r="N62" s="1090">
        <f t="shared" si="31"/>
        <v>0</v>
      </c>
      <c r="O62" s="1089">
        <f t="shared" si="31"/>
        <v>0</v>
      </c>
      <c r="P62" s="1090">
        <f t="shared" si="31"/>
        <v>0</v>
      </c>
      <c r="Q62" s="1089">
        <f t="shared" si="31"/>
        <v>0</v>
      </c>
      <c r="R62" s="1090">
        <f t="shared" si="31"/>
        <v>0</v>
      </c>
      <c r="S62" s="1089">
        <f t="shared" si="31"/>
        <v>0</v>
      </c>
      <c r="T62" s="1090">
        <f t="shared" si="31"/>
        <v>0</v>
      </c>
      <c r="U62" s="1089">
        <f t="shared" si="31"/>
        <v>0</v>
      </c>
      <c r="V62" s="1091">
        <f t="shared" si="31"/>
        <v>0</v>
      </c>
      <c r="W62" s="1092">
        <f>SUM(W63:W64)</f>
        <v>0</v>
      </c>
      <c r="X62" s="1093">
        <f>SUM(X63:X64)</f>
        <v>0</v>
      </c>
    </row>
    <row r="63" spans="1:75" x14ac:dyDescent="0.25">
      <c r="A63" s="1094" t="s">
        <v>80</v>
      </c>
      <c r="B63" s="25">
        <f>SUM(C63:D63)</f>
        <v>0</v>
      </c>
      <c r="C63" s="1083"/>
      <c r="D63" s="1084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x14ac:dyDescent="0.25">
      <c r="A64" s="182" t="s">
        <v>86</v>
      </c>
      <c r="B64" s="183">
        <f>SUM(C64:D64)</f>
        <v>0</v>
      </c>
      <c r="C64" s="1095"/>
      <c r="D64" s="1096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x14ac:dyDescent="0.25">
      <c r="A65" s="1097" t="s">
        <v>88</v>
      </c>
      <c r="B65" s="5"/>
    </row>
    <row r="66" spans="1:77" x14ac:dyDescent="0.25">
      <c r="A66" s="1098" t="s">
        <v>49</v>
      </c>
      <c r="B66" s="1098" t="s">
        <v>32</v>
      </c>
    </row>
    <row r="67" spans="1:77" x14ac:dyDescent="0.25">
      <c r="A67" s="1094" t="s">
        <v>80</v>
      </c>
      <c r="B67" s="1099"/>
    </row>
    <row r="68" spans="1:77" x14ac:dyDescent="0.25">
      <c r="A68" s="79" t="s">
        <v>81</v>
      </c>
      <c r="B68" s="201"/>
    </row>
    <row r="69" spans="1:77" x14ac:dyDescent="0.25">
      <c r="A69" s="4" t="s">
        <v>89</v>
      </c>
      <c r="B69" s="5"/>
      <c r="C69" s="1100"/>
      <c r="D69" s="1100"/>
      <c r="E69" s="2"/>
      <c r="F69" s="2"/>
      <c r="G69" s="2"/>
      <c r="H69" s="2"/>
      <c r="I69" s="2"/>
      <c r="J69" s="1101"/>
      <c r="K69" s="1101"/>
      <c r="L69" s="1101"/>
      <c r="M69" s="1101"/>
      <c r="N69" s="1101"/>
      <c r="O69" s="1101"/>
      <c r="P69" s="1101"/>
      <c r="Q69" s="1101"/>
      <c r="R69" s="1101"/>
      <c r="S69" s="1101"/>
      <c r="T69" s="1102"/>
      <c r="U69" s="1102"/>
    </row>
    <row r="70" spans="1:77" ht="15" customHeight="1" x14ac:dyDescent="0.25">
      <c r="A70" s="3762" t="s">
        <v>90</v>
      </c>
      <c r="B70" s="3763"/>
      <c r="C70" s="3664" t="s">
        <v>32</v>
      </c>
      <c r="D70" s="3761"/>
      <c r="E70" s="3753"/>
      <c r="F70" s="3757" t="s">
        <v>5</v>
      </c>
      <c r="G70" s="3758"/>
      <c r="H70" s="3758"/>
      <c r="I70" s="3758"/>
      <c r="J70" s="3758"/>
      <c r="K70" s="3758"/>
      <c r="L70" s="3758"/>
      <c r="M70" s="3758"/>
      <c r="N70" s="3758"/>
      <c r="O70" s="3758"/>
      <c r="P70" s="3758"/>
      <c r="Q70" s="3758"/>
      <c r="R70" s="3758"/>
      <c r="S70" s="3758"/>
      <c r="T70" s="3758"/>
      <c r="U70" s="3758"/>
      <c r="V70" s="3758"/>
      <c r="W70" s="3758"/>
      <c r="X70" s="3758"/>
      <c r="Y70" s="3758"/>
      <c r="Z70" s="3758"/>
      <c r="AA70" s="3758"/>
      <c r="AB70" s="3758"/>
      <c r="AC70" s="3758"/>
      <c r="AD70" s="3758"/>
      <c r="AE70" s="3758"/>
      <c r="AF70" s="3758"/>
      <c r="AG70" s="3758"/>
      <c r="AH70" s="3758"/>
      <c r="AI70" s="3758"/>
      <c r="AJ70" s="3758"/>
      <c r="AK70" s="3758"/>
      <c r="AL70" s="3758"/>
      <c r="AM70" s="3751"/>
    </row>
    <row r="71" spans="1:77" ht="15" customHeight="1" x14ac:dyDescent="0.25">
      <c r="A71" s="3327"/>
      <c r="B71" s="3209"/>
      <c r="C71" s="3764" t="s">
        <v>29</v>
      </c>
      <c r="D71" s="3330" t="s">
        <v>91</v>
      </c>
      <c r="E71" s="3249" t="s">
        <v>92</v>
      </c>
      <c r="F71" s="3664" t="s">
        <v>93</v>
      </c>
      <c r="G71" s="3753"/>
      <c r="H71" s="3761" t="s">
        <v>94</v>
      </c>
      <c r="I71" s="3761"/>
      <c r="J71" s="3664" t="s">
        <v>14</v>
      </c>
      <c r="K71" s="3753"/>
      <c r="L71" s="3761" t="s">
        <v>15</v>
      </c>
      <c r="M71" s="3761"/>
      <c r="N71" s="3664" t="s">
        <v>16</v>
      </c>
      <c r="O71" s="3753"/>
      <c r="P71" s="3761" t="s">
        <v>17</v>
      </c>
      <c r="Q71" s="3761"/>
      <c r="R71" s="3664" t="s">
        <v>18</v>
      </c>
      <c r="S71" s="3753"/>
      <c r="T71" s="3761" t="s">
        <v>19</v>
      </c>
      <c r="U71" s="3761"/>
      <c r="V71" s="3664" t="s">
        <v>20</v>
      </c>
      <c r="W71" s="3753"/>
      <c r="X71" s="3761" t="s">
        <v>21</v>
      </c>
      <c r="Y71" s="3761"/>
      <c r="Z71" s="3664" t="s">
        <v>22</v>
      </c>
      <c r="AA71" s="3753"/>
      <c r="AB71" s="3761" t="s">
        <v>23</v>
      </c>
      <c r="AC71" s="3761"/>
      <c r="AD71" s="3664" t="s">
        <v>24</v>
      </c>
      <c r="AE71" s="3753"/>
      <c r="AF71" s="3761" t="s">
        <v>25</v>
      </c>
      <c r="AG71" s="3761"/>
      <c r="AH71" s="3664" t="s">
        <v>26</v>
      </c>
      <c r="AI71" s="3753"/>
      <c r="AJ71" s="3664" t="s">
        <v>27</v>
      </c>
      <c r="AK71" s="3753"/>
      <c r="AL71" s="3664" t="s">
        <v>28</v>
      </c>
      <c r="AM71" s="3753"/>
    </row>
    <row r="72" spans="1:77" x14ac:dyDescent="0.25">
      <c r="A72" s="3328"/>
      <c r="B72" s="3696"/>
      <c r="C72" s="3238"/>
      <c r="D72" s="3765"/>
      <c r="E72" s="3704"/>
      <c r="F72" s="1103" t="s">
        <v>91</v>
      </c>
      <c r="G72" s="1104" t="s">
        <v>92</v>
      </c>
      <c r="H72" s="1105" t="s">
        <v>91</v>
      </c>
      <c r="I72" s="559" t="s">
        <v>92</v>
      </c>
      <c r="J72" s="1103" t="s">
        <v>91</v>
      </c>
      <c r="K72" s="1104" t="s">
        <v>92</v>
      </c>
      <c r="L72" s="1105" t="s">
        <v>91</v>
      </c>
      <c r="M72" s="559" t="s">
        <v>92</v>
      </c>
      <c r="N72" s="1103" t="s">
        <v>91</v>
      </c>
      <c r="O72" s="1104" t="s">
        <v>92</v>
      </c>
      <c r="P72" s="1105" t="s">
        <v>91</v>
      </c>
      <c r="Q72" s="559" t="s">
        <v>92</v>
      </c>
      <c r="R72" s="1103" t="s">
        <v>91</v>
      </c>
      <c r="S72" s="1104" t="s">
        <v>92</v>
      </c>
      <c r="T72" s="1105" t="s">
        <v>91</v>
      </c>
      <c r="U72" s="559" t="s">
        <v>92</v>
      </c>
      <c r="V72" s="1103" t="s">
        <v>91</v>
      </c>
      <c r="W72" s="1104" t="s">
        <v>92</v>
      </c>
      <c r="X72" s="1105" t="s">
        <v>91</v>
      </c>
      <c r="Y72" s="559" t="s">
        <v>92</v>
      </c>
      <c r="Z72" s="1103" t="s">
        <v>91</v>
      </c>
      <c r="AA72" s="1104" t="s">
        <v>92</v>
      </c>
      <c r="AB72" s="1105" t="s">
        <v>91</v>
      </c>
      <c r="AC72" s="559" t="s">
        <v>92</v>
      </c>
      <c r="AD72" s="1103" t="s">
        <v>91</v>
      </c>
      <c r="AE72" s="1104" t="s">
        <v>92</v>
      </c>
      <c r="AF72" s="1105" t="s">
        <v>91</v>
      </c>
      <c r="AG72" s="559" t="s">
        <v>92</v>
      </c>
      <c r="AH72" s="1103" t="s">
        <v>91</v>
      </c>
      <c r="AI72" s="1104" t="s">
        <v>92</v>
      </c>
      <c r="AJ72" s="1103" t="s">
        <v>91</v>
      </c>
      <c r="AK72" s="1104" t="s">
        <v>92</v>
      </c>
      <c r="AL72" s="1103" t="s">
        <v>91</v>
      </c>
      <c r="AM72" s="1104" t="s">
        <v>92</v>
      </c>
    </row>
    <row r="73" spans="1:77" ht="15" customHeight="1" x14ac:dyDescent="0.25">
      <c r="A73" s="3754" t="s">
        <v>95</v>
      </c>
      <c r="B73" s="1106" t="s">
        <v>96</v>
      </c>
      <c r="C73" s="1107">
        <f>SUM(D73,E73)</f>
        <v>0</v>
      </c>
      <c r="D73" s="1108">
        <f>SUM(F73,H73,J73,L73,N73,P73,R73,T73,V73,X73,Z73,AB73,AD73,AF73,AH73,AJ73,AL73)</f>
        <v>0</v>
      </c>
      <c r="E73" s="1109">
        <f>SUM(G73,I73,K73,M73,O73,Q73,S73,U73,W73,Y73,AA73,AC73,AE73,,AG73,AI73,AK73,AM73)</f>
        <v>0</v>
      </c>
      <c r="F73" s="1110"/>
      <c r="G73" s="1111"/>
      <c r="H73" s="1110"/>
      <c r="I73" s="560"/>
      <c r="J73" s="1110"/>
      <c r="K73" s="560"/>
      <c r="L73" s="1110"/>
      <c r="M73" s="560"/>
      <c r="N73" s="1112"/>
      <c r="O73" s="561"/>
      <c r="P73" s="1110"/>
      <c r="Q73" s="560"/>
      <c r="R73" s="1112"/>
      <c r="S73" s="561"/>
      <c r="T73" s="1110"/>
      <c r="U73" s="561"/>
      <c r="V73" s="1110"/>
      <c r="W73" s="560"/>
      <c r="X73" s="1112"/>
      <c r="Y73" s="561"/>
      <c r="Z73" s="1110"/>
      <c r="AA73" s="560"/>
      <c r="AB73" s="1112"/>
      <c r="AC73" s="561"/>
      <c r="AD73" s="1110"/>
      <c r="AE73" s="560"/>
      <c r="AF73" s="1112"/>
      <c r="AG73" s="561"/>
      <c r="AH73" s="1110"/>
      <c r="AI73" s="560"/>
      <c r="AJ73" s="1110"/>
      <c r="AK73" s="560"/>
      <c r="AL73" s="1110"/>
      <c r="AM73" s="560"/>
    </row>
    <row r="74" spans="1:77" x14ac:dyDescent="0.25">
      <c r="A74" s="3187"/>
      <c r="B74" s="1113" t="s">
        <v>97</v>
      </c>
      <c r="C74" s="214">
        <f>SUM(D74,E74)</f>
        <v>0</v>
      </c>
      <c r="D74" s="1114">
        <f>SUM(F74,H74,J74,L74,N74,P74,R74,T74,V74,X74,Z74,AB74,AD74,AF74,AH74,AJ74,AL74)</f>
        <v>0</v>
      </c>
      <c r="E74" s="1115">
        <f>SUM(G74,I74,K74,M74,O74,Q74,S74,U74,W74,Y74,AA74,AC74,AE74,,AG74,AI74,AK74,AM74)</f>
        <v>0</v>
      </c>
      <c r="F74" s="217"/>
      <c r="G74" s="1116"/>
      <c r="H74" s="217"/>
      <c r="I74" s="218"/>
      <c r="J74" s="217"/>
      <c r="K74" s="218"/>
      <c r="L74" s="217"/>
      <c r="M74" s="218"/>
      <c r="N74" s="1117"/>
      <c r="O74" s="219"/>
      <c r="P74" s="217"/>
      <c r="Q74" s="218"/>
      <c r="R74" s="1117"/>
      <c r="S74" s="219"/>
      <c r="T74" s="217"/>
      <c r="U74" s="219"/>
      <c r="V74" s="217"/>
      <c r="W74" s="218"/>
      <c r="X74" s="1117"/>
      <c r="Y74" s="219"/>
      <c r="Z74" s="217"/>
      <c r="AA74" s="218"/>
      <c r="AB74" s="1117"/>
      <c r="AC74" s="219"/>
      <c r="AD74" s="217"/>
      <c r="AE74" s="218"/>
      <c r="AF74" s="1117"/>
      <c r="AG74" s="219"/>
      <c r="AH74" s="217"/>
      <c r="AI74" s="218"/>
      <c r="AJ74" s="217"/>
      <c r="AK74" s="218"/>
      <c r="AL74" s="217"/>
      <c r="AM74" s="218"/>
    </row>
    <row r="75" spans="1:77" x14ac:dyDescent="0.25">
      <c r="A75" s="3745" t="s">
        <v>32</v>
      </c>
      <c r="B75" s="3745"/>
      <c r="C75" s="1118">
        <f>SUM(D75:E75)</f>
        <v>0</v>
      </c>
      <c r="D75" s="1114">
        <f>SUM(F75,H75,J75,L75,N75,P75,R75,T75,V75,X75,Z75,AB75,AD75,AF75,AH75,AJ75,AL75)</f>
        <v>0</v>
      </c>
      <c r="E75" s="221">
        <f>SUM(G75,I75,K75,M75,O75,Q75,S75,U75,W75,Y75,AA75,AC75,AE75,,AG75,AI75,AK75,AM75)</f>
        <v>0</v>
      </c>
      <c r="F75" s="1119">
        <f t="shared" ref="F75:AM75" si="38">SUM(F73:F74)</f>
        <v>0</v>
      </c>
      <c r="G75" s="1120">
        <f t="shared" si="38"/>
        <v>0</v>
      </c>
      <c r="H75" s="1119">
        <f t="shared" si="38"/>
        <v>0</v>
      </c>
      <c r="I75" s="1120">
        <f t="shared" si="38"/>
        <v>0</v>
      </c>
      <c r="J75" s="1119">
        <f t="shared" si="38"/>
        <v>0</v>
      </c>
      <c r="K75" s="1120">
        <f t="shared" si="38"/>
        <v>0</v>
      </c>
      <c r="L75" s="1119">
        <f t="shared" si="38"/>
        <v>0</v>
      </c>
      <c r="M75" s="1120">
        <f t="shared" si="38"/>
        <v>0</v>
      </c>
      <c r="N75" s="1119">
        <f t="shared" si="38"/>
        <v>0</v>
      </c>
      <c r="O75" s="1120">
        <f t="shared" si="38"/>
        <v>0</v>
      </c>
      <c r="P75" s="1119">
        <f t="shared" si="38"/>
        <v>0</v>
      </c>
      <c r="Q75" s="1120">
        <f t="shared" si="38"/>
        <v>0</v>
      </c>
      <c r="R75" s="1119">
        <f t="shared" si="38"/>
        <v>0</v>
      </c>
      <c r="S75" s="1120">
        <f t="shared" si="38"/>
        <v>0</v>
      </c>
      <c r="T75" s="1119">
        <f t="shared" si="38"/>
        <v>0</v>
      </c>
      <c r="U75" s="1120">
        <f t="shared" si="38"/>
        <v>0</v>
      </c>
      <c r="V75" s="1119">
        <f t="shared" si="38"/>
        <v>0</v>
      </c>
      <c r="W75" s="1120">
        <f t="shared" si="38"/>
        <v>0</v>
      </c>
      <c r="X75" s="1119">
        <f t="shared" si="38"/>
        <v>0</v>
      </c>
      <c r="Y75" s="1120">
        <f t="shared" si="38"/>
        <v>0</v>
      </c>
      <c r="Z75" s="1119">
        <f t="shared" si="38"/>
        <v>0</v>
      </c>
      <c r="AA75" s="1120">
        <f t="shared" si="38"/>
        <v>0</v>
      </c>
      <c r="AB75" s="1119">
        <f t="shared" si="38"/>
        <v>0</v>
      </c>
      <c r="AC75" s="1120">
        <f t="shared" si="38"/>
        <v>0</v>
      </c>
      <c r="AD75" s="1119">
        <f t="shared" si="38"/>
        <v>0</v>
      </c>
      <c r="AE75" s="1120">
        <f t="shared" si="38"/>
        <v>0</v>
      </c>
      <c r="AF75" s="1119">
        <f t="shared" si="38"/>
        <v>0</v>
      </c>
      <c r="AG75" s="1120">
        <f t="shared" si="38"/>
        <v>0</v>
      </c>
      <c r="AH75" s="1119">
        <f t="shared" si="38"/>
        <v>0</v>
      </c>
      <c r="AI75" s="1120">
        <f t="shared" si="38"/>
        <v>0</v>
      </c>
      <c r="AJ75" s="1119">
        <f t="shared" si="38"/>
        <v>0</v>
      </c>
      <c r="AK75" s="1120">
        <f t="shared" si="38"/>
        <v>0</v>
      </c>
      <c r="AL75" s="1119">
        <f t="shared" si="38"/>
        <v>0</v>
      </c>
      <c r="AM75" s="1120">
        <f t="shared" si="38"/>
        <v>0</v>
      </c>
      <c r="BO75" s="224"/>
      <c r="BP75" s="224"/>
    </row>
    <row r="76" spans="1:77" x14ac:dyDescent="0.25">
      <c r="A76" s="3755" t="s">
        <v>98</v>
      </c>
      <c r="B76" s="3755"/>
      <c r="C76" s="3755"/>
      <c r="D76" s="3755"/>
      <c r="E76" s="3755"/>
      <c r="F76" s="3755"/>
      <c r="G76" s="3755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1121"/>
      <c r="AB76" s="1121"/>
      <c r="AC76" s="1121"/>
      <c r="AD76" s="1121"/>
      <c r="AE76" s="1122"/>
      <c r="AF76" s="1122"/>
      <c r="AG76" s="1122"/>
      <c r="AH76" s="1123"/>
      <c r="AI76" s="1124"/>
      <c r="AJ76" s="1124"/>
      <c r="AK76" s="1124"/>
      <c r="AL76" s="1124"/>
      <c r="AM76" s="1124"/>
      <c r="AN76" s="1124"/>
    </row>
    <row r="77" spans="1:77" ht="15" customHeight="1" x14ac:dyDescent="0.25">
      <c r="A77" s="3756" t="s">
        <v>49</v>
      </c>
      <c r="B77" s="3757" t="s">
        <v>99</v>
      </c>
      <c r="C77" s="3757" t="s">
        <v>32</v>
      </c>
      <c r="D77" s="3758"/>
      <c r="E77" s="3751"/>
      <c r="F77" s="3698" t="s">
        <v>5</v>
      </c>
      <c r="G77" s="3759"/>
      <c r="H77" s="3759"/>
      <c r="I77" s="3759"/>
      <c r="J77" s="3759"/>
      <c r="K77" s="3759"/>
      <c r="L77" s="3759"/>
      <c r="M77" s="3759"/>
      <c r="N77" s="3759"/>
      <c r="O77" s="3759"/>
      <c r="P77" s="3759"/>
      <c r="Q77" s="3759"/>
      <c r="R77" s="3759"/>
      <c r="S77" s="3759"/>
      <c r="T77" s="3759"/>
      <c r="U77" s="3759"/>
      <c r="V77" s="3759"/>
      <c r="W77" s="3759"/>
      <c r="X77" s="3759"/>
      <c r="Y77" s="3759"/>
      <c r="Z77" s="3759"/>
      <c r="AA77" s="3759"/>
      <c r="AB77" s="3759"/>
      <c r="AC77" s="3759"/>
      <c r="AD77" s="3759"/>
      <c r="AE77" s="3759"/>
      <c r="AF77" s="3759"/>
      <c r="AG77" s="3759"/>
      <c r="AH77" s="3759"/>
      <c r="AI77" s="3705"/>
      <c r="AJ77" s="3760" t="s">
        <v>100</v>
      </c>
      <c r="AK77" s="3750" t="s">
        <v>101</v>
      </c>
      <c r="AL77" s="3750" t="s">
        <v>6</v>
      </c>
      <c r="AM77" s="3750" t="s">
        <v>7</v>
      </c>
      <c r="AN77" s="3751" t="s">
        <v>76</v>
      </c>
    </row>
    <row r="78" spans="1:77" x14ac:dyDescent="0.25">
      <c r="A78" s="3259"/>
      <c r="B78" s="3319"/>
      <c r="C78" s="3262"/>
      <c r="D78" s="3715"/>
      <c r="E78" s="3704"/>
      <c r="F78" s="3698" t="s">
        <v>102</v>
      </c>
      <c r="G78" s="3752"/>
      <c r="H78" s="3698" t="s">
        <v>103</v>
      </c>
      <c r="I78" s="3752"/>
      <c r="J78" s="3664" t="s">
        <v>13</v>
      </c>
      <c r="K78" s="3746"/>
      <c r="L78" s="3664" t="s">
        <v>14</v>
      </c>
      <c r="M78" s="3746"/>
      <c r="N78" s="3698" t="s">
        <v>104</v>
      </c>
      <c r="O78" s="3752"/>
      <c r="P78" s="3698" t="s">
        <v>105</v>
      </c>
      <c r="Q78" s="3752"/>
      <c r="R78" s="3664" t="s">
        <v>16</v>
      </c>
      <c r="S78" s="3746"/>
      <c r="T78" s="3664" t="s">
        <v>17</v>
      </c>
      <c r="U78" s="3746"/>
      <c r="V78" s="3664" t="s">
        <v>18</v>
      </c>
      <c r="W78" s="3746"/>
      <c r="X78" s="3664" t="s">
        <v>19</v>
      </c>
      <c r="Y78" s="3746"/>
      <c r="Z78" s="3664" t="s">
        <v>20</v>
      </c>
      <c r="AA78" s="3746"/>
      <c r="AB78" s="3664" t="s">
        <v>21</v>
      </c>
      <c r="AC78" s="3746"/>
      <c r="AD78" s="3664" t="s">
        <v>22</v>
      </c>
      <c r="AE78" s="3746"/>
      <c r="AF78" s="3664" t="s">
        <v>23</v>
      </c>
      <c r="AG78" s="3746"/>
      <c r="AH78" s="3664" t="s">
        <v>24</v>
      </c>
      <c r="AI78" s="3746"/>
      <c r="AJ78" s="3246"/>
      <c r="AK78" s="3247"/>
      <c r="AL78" s="3247"/>
      <c r="AM78" s="3247"/>
      <c r="AN78" s="3249"/>
    </row>
    <row r="79" spans="1:77" x14ac:dyDescent="0.25">
      <c r="A79" s="3189"/>
      <c r="B79" s="3262"/>
      <c r="C79" s="1103" t="s">
        <v>29</v>
      </c>
      <c r="D79" s="1105" t="s">
        <v>30</v>
      </c>
      <c r="E79" s="1125" t="s">
        <v>31</v>
      </c>
      <c r="F79" s="1103" t="s">
        <v>30</v>
      </c>
      <c r="G79" s="1125" t="s">
        <v>31</v>
      </c>
      <c r="H79" s="1105" t="s">
        <v>30</v>
      </c>
      <c r="I79" s="1125" t="s">
        <v>31</v>
      </c>
      <c r="J79" s="1103" t="s">
        <v>30</v>
      </c>
      <c r="K79" s="1125" t="s">
        <v>31</v>
      </c>
      <c r="L79" s="1103" t="s">
        <v>30</v>
      </c>
      <c r="M79" s="1125" t="s">
        <v>31</v>
      </c>
      <c r="N79" s="1103" t="s">
        <v>30</v>
      </c>
      <c r="O79" s="1125" t="s">
        <v>31</v>
      </c>
      <c r="P79" s="1103" t="s">
        <v>30</v>
      </c>
      <c r="Q79" s="1125" t="s">
        <v>31</v>
      </c>
      <c r="R79" s="1103" t="s">
        <v>30</v>
      </c>
      <c r="S79" s="1125" t="s">
        <v>31</v>
      </c>
      <c r="T79" s="1103" t="s">
        <v>30</v>
      </c>
      <c r="U79" s="1125" t="s">
        <v>31</v>
      </c>
      <c r="V79" s="1103" t="s">
        <v>30</v>
      </c>
      <c r="W79" s="1125" t="s">
        <v>31</v>
      </c>
      <c r="X79" s="1103" t="s">
        <v>30</v>
      </c>
      <c r="Y79" s="1125" t="s">
        <v>31</v>
      </c>
      <c r="Z79" s="1103" t="s">
        <v>30</v>
      </c>
      <c r="AA79" s="1125" t="s">
        <v>31</v>
      </c>
      <c r="AB79" s="1103" t="s">
        <v>30</v>
      </c>
      <c r="AC79" s="1125" t="s">
        <v>31</v>
      </c>
      <c r="AD79" s="1103" t="s">
        <v>30</v>
      </c>
      <c r="AE79" s="1125" t="s">
        <v>31</v>
      </c>
      <c r="AF79" s="1103" t="s">
        <v>30</v>
      </c>
      <c r="AG79" s="1125" t="s">
        <v>31</v>
      </c>
      <c r="AH79" s="1103" t="s">
        <v>30</v>
      </c>
      <c r="AI79" s="1126" t="s">
        <v>31</v>
      </c>
      <c r="AJ79" s="3245"/>
      <c r="AK79" s="3224"/>
      <c r="AL79" s="3224"/>
      <c r="AM79" s="3224"/>
      <c r="AN79" s="3704"/>
    </row>
    <row r="80" spans="1:77" x14ac:dyDescent="0.25">
      <c r="A80" s="1127" t="s">
        <v>106</v>
      </c>
      <c r="B80" s="1128" t="s">
        <v>107</v>
      </c>
      <c r="C80" s="1129">
        <f>SUM(D80:E80)</f>
        <v>0</v>
      </c>
      <c r="D80" s="1130">
        <f>SUM(F80,H80,J80,L80,N80,P80,R80,T80,V80,X80,Z80,AB80,AD80,AF80,AH80)</f>
        <v>0</v>
      </c>
      <c r="E80" s="1088">
        <f>SUM(G80,I80,K80,M80,O80,Q80,S80,U80,W80,Y80,AA80,AC80,AE80,AG80,AI80)</f>
        <v>0</v>
      </c>
      <c r="F80" s="237"/>
      <c r="G80" s="1131"/>
      <c r="H80" s="1132"/>
      <c r="I80" s="1131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1131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x14ac:dyDescent="0.25">
      <c r="A81" s="3747" t="s">
        <v>108</v>
      </c>
      <c r="B81" s="1133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x14ac:dyDescent="0.25">
      <c r="A82" s="3747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x14ac:dyDescent="0.25">
      <c r="A83" s="1134" t="s">
        <v>62</v>
      </c>
      <c r="B83" s="1135" t="s">
        <v>111</v>
      </c>
      <c r="C83" s="1129">
        <f>SUM(D83:E83)</f>
        <v>0</v>
      </c>
      <c r="D83" s="1130">
        <f t="shared" si="39"/>
        <v>0</v>
      </c>
      <c r="E83" s="1088">
        <f t="shared" si="39"/>
        <v>0</v>
      </c>
      <c r="F83" s="1136"/>
      <c r="G83" s="1137"/>
      <c r="H83" s="1138"/>
      <c r="I83" s="1137"/>
      <c r="J83" s="1136"/>
      <c r="K83" s="1139"/>
      <c r="L83" s="1136"/>
      <c r="M83" s="1139"/>
      <c r="N83" s="1136"/>
      <c r="O83" s="1139"/>
      <c r="P83" s="1136"/>
      <c r="Q83" s="1139"/>
      <c r="R83" s="1136"/>
      <c r="S83" s="1139"/>
      <c r="T83" s="1136"/>
      <c r="U83" s="1139"/>
      <c r="V83" s="1136"/>
      <c r="W83" s="1139"/>
      <c r="X83" s="1136"/>
      <c r="Y83" s="1139"/>
      <c r="Z83" s="1136"/>
      <c r="AA83" s="1139"/>
      <c r="AB83" s="1136"/>
      <c r="AC83" s="1139"/>
      <c r="AD83" s="1136"/>
      <c r="AE83" s="1139"/>
      <c r="AF83" s="1136"/>
      <c r="AG83" s="1139"/>
      <c r="AH83" s="1136"/>
      <c r="AI83" s="1140"/>
      <c r="AJ83" s="1141"/>
      <c r="AK83" s="1142"/>
      <c r="AL83" s="1142"/>
      <c r="AM83" s="1142"/>
      <c r="AN83" s="1137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x14ac:dyDescent="0.25">
      <c r="A84" s="4" t="s">
        <v>112</v>
      </c>
      <c r="B84" s="2"/>
      <c r="C84" s="2"/>
      <c r="D84" s="2"/>
      <c r="E84" s="2"/>
      <c r="F84" s="2"/>
    </row>
    <row r="85" spans="1:77" ht="15" customHeight="1" x14ac:dyDescent="0.25">
      <c r="A85" s="3744" t="s">
        <v>90</v>
      </c>
      <c r="B85" s="3748"/>
      <c r="C85" s="3745" t="s">
        <v>113</v>
      </c>
      <c r="D85" s="3749" t="s">
        <v>114</v>
      </c>
      <c r="E85" s="3746" t="s">
        <v>115</v>
      </c>
      <c r="F85" s="3745" t="s">
        <v>116</v>
      </c>
    </row>
    <row r="86" spans="1:77" x14ac:dyDescent="0.25">
      <c r="A86" s="3744"/>
      <c r="B86" s="3748"/>
      <c r="C86" s="3745"/>
      <c r="D86" s="3749"/>
      <c r="E86" s="3746"/>
      <c r="F86" s="3745"/>
    </row>
    <row r="87" spans="1:77" x14ac:dyDescent="0.25">
      <c r="A87" s="3741" t="s">
        <v>117</v>
      </c>
      <c r="B87" s="3742"/>
      <c r="C87" s="3742"/>
      <c r="D87" s="3742"/>
      <c r="E87" s="3742"/>
      <c r="F87" s="3743"/>
    </row>
    <row r="88" spans="1:77" x14ac:dyDescent="0.25">
      <c r="A88" s="1133" t="s">
        <v>118</v>
      </c>
      <c r="B88" s="1143"/>
      <c r="C88" s="1144"/>
      <c r="D88" s="562"/>
      <c r="E88" s="1145"/>
      <c r="F88" s="1144"/>
    </row>
    <row r="89" spans="1:77" x14ac:dyDescent="0.25">
      <c r="A89" s="275" t="s">
        <v>119</v>
      </c>
      <c r="B89" s="276"/>
      <c r="C89" s="277"/>
      <c r="D89" s="278"/>
      <c r="E89" s="41"/>
      <c r="F89" s="277"/>
    </row>
    <row r="90" spans="1:77" x14ac:dyDescent="0.25">
      <c r="A90" s="275" t="s">
        <v>120</v>
      </c>
      <c r="B90" s="276"/>
      <c r="C90" s="277"/>
      <c r="D90" s="278"/>
      <c r="E90" s="41"/>
      <c r="F90" s="277"/>
    </row>
    <row r="91" spans="1:77" x14ac:dyDescent="0.25">
      <c r="A91" s="275" t="s">
        <v>121</v>
      </c>
      <c r="B91" s="276"/>
      <c r="C91" s="277"/>
      <c r="D91" s="278"/>
      <c r="E91" s="41"/>
      <c r="F91" s="277"/>
    </row>
    <row r="92" spans="1:77" x14ac:dyDescent="0.25">
      <c r="A92" s="279" t="s">
        <v>122</v>
      </c>
      <c r="B92" s="280"/>
      <c r="C92" s="177"/>
      <c r="D92" s="281"/>
      <c r="E92" s="181"/>
      <c r="F92" s="177"/>
    </row>
    <row r="93" spans="1:77" x14ac:dyDescent="0.25">
      <c r="A93" s="3741" t="s">
        <v>123</v>
      </c>
      <c r="B93" s="3742"/>
      <c r="C93" s="3742"/>
      <c r="D93" s="3742"/>
      <c r="E93" s="3742"/>
      <c r="F93" s="3743"/>
    </row>
    <row r="94" spans="1:77" x14ac:dyDescent="0.25">
      <c r="A94" s="1146" t="s">
        <v>124</v>
      </c>
      <c r="B94" s="1147"/>
      <c r="C94" s="1144"/>
      <c r="D94" s="562"/>
      <c r="E94" s="1145"/>
      <c r="F94" s="1144"/>
    </row>
    <row r="95" spans="1:77" x14ac:dyDescent="0.25">
      <c r="A95" s="254" t="s">
        <v>125</v>
      </c>
      <c r="B95" s="284"/>
      <c r="C95" s="277"/>
      <c r="D95" s="278"/>
      <c r="E95" s="41"/>
      <c r="F95" s="277"/>
    </row>
    <row r="96" spans="1:77" ht="21" x14ac:dyDescent="0.25">
      <c r="A96" s="285" t="s">
        <v>126</v>
      </c>
      <c r="B96" s="286"/>
      <c r="C96" s="287"/>
      <c r="D96" s="281"/>
      <c r="E96" s="1148"/>
      <c r="F96" s="287"/>
    </row>
    <row r="97" spans="1:18" x14ac:dyDescent="0.25">
      <c r="A97" s="4" t="s">
        <v>127</v>
      </c>
      <c r="B97" s="2"/>
      <c r="C97" s="2"/>
      <c r="D97" s="2"/>
      <c r="E97" s="2"/>
    </row>
    <row r="98" spans="1:18" ht="15" customHeight="1" x14ac:dyDescent="0.25">
      <c r="A98" s="3744" t="s">
        <v>90</v>
      </c>
      <c r="B98" s="3745" t="s">
        <v>32</v>
      </c>
      <c r="C98" s="3745" t="s">
        <v>113</v>
      </c>
      <c r="D98" s="3745" t="s">
        <v>114</v>
      </c>
      <c r="E98" s="3746" t="s">
        <v>128</v>
      </c>
    </row>
    <row r="99" spans="1:18" x14ac:dyDescent="0.25">
      <c r="A99" s="3744"/>
      <c r="B99" s="3745"/>
      <c r="C99" s="3745"/>
      <c r="D99" s="3745"/>
      <c r="E99" s="3746"/>
    </row>
    <row r="100" spans="1:18" x14ac:dyDescent="0.25">
      <c r="A100" s="1149" t="s">
        <v>117</v>
      </c>
      <c r="B100" s="1150"/>
      <c r="C100" s="1150"/>
      <c r="D100" s="1150"/>
      <c r="E100" s="1151"/>
    </row>
    <row r="101" spans="1:18" x14ac:dyDescent="0.25">
      <c r="A101" s="1133" t="s">
        <v>118</v>
      </c>
      <c r="B101" s="1152">
        <f>SUM(C101:E101)</f>
        <v>68</v>
      </c>
      <c r="C101" s="1144">
        <v>68</v>
      </c>
      <c r="D101" s="1144"/>
      <c r="E101" s="1145"/>
    </row>
    <row r="102" spans="1:18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x14ac:dyDescent="0.25">
      <c r="A103" s="275" t="s">
        <v>120</v>
      </c>
      <c r="B103" s="293">
        <f t="shared" si="51"/>
        <v>0</v>
      </c>
      <c r="C103" s="277"/>
      <c r="D103" s="277"/>
      <c r="E103" s="41"/>
    </row>
    <row r="104" spans="1:18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x14ac:dyDescent="0.25">
      <c r="A105" s="279" t="s">
        <v>122</v>
      </c>
      <c r="B105" s="294">
        <f t="shared" si="51"/>
        <v>5</v>
      </c>
      <c r="C105" s="177"/>
      <c r="D105" s="287">
        <v>5</v>
      </c>
      <c r="E105" s="181"/>
    </row>
    <row r="106" spans="1:18" x14ac:dyDescent="0.25">
      <c r="A106" s="1149" t="s">
        <v>123</v>
      </c>
      <c r="B106" s="1150"/>
      <c r="C106" s="1150"/>
      <c r="D106" s="1150"/>
      <c r="E106" s="1151"/>
    </row>
    <row r="107" spans="1:18" x14ac:dyDescent="0.25">
      <c r="A107" s="1146" t="s">
        <v>124</v>
      </c>
      <c r="B107" s="1152">
        <f>SUM(C107:E107)</f>
        <v>0</v>
      </c>
      <c r="C107" s="1144"/>
      <c r="D107" s="1144"/>
      <c r="E107" s="1145"/>
    </row>
    <row r="108" spans="1:18" x14ac:dyDescent="0.25">
      <c r="A108" s="254" t="s">
        <v>125</v>
      </c>
      <c r="B108" s="293">
        <f t="shared" ref="B108:B109" si="52">SUM(C108:E108)</f>
        <v>0</v>
      </c>
      <c r="C108" s="277"/>
      <c r="D108" s="277"/>
      <c r="E108" s="41"/>
    </row>
    <row r="109" spans="1:18" ht="21" x14ac:dyDescent="0.25">
      <c r="A109" s="285" t="s">
        <v>126</v>
      </c>
      <c r="B109" s="295">
        <f t="shared" si="52"/>
        <v>2</v>
      </c>
      <c r="C109" s="287"/>
      <c r="D109" s="287">
        <v>2</v>
      </c>
      <c r="E109" s="1148"/>
    </row>
    <row r="110" spans="1:18" x14ac:dyDescent="0.25">
      <c r="A110" s="3735" t="s">
        <v>129</v>
      </c>
      <c r="B110" s="3735"/>
      <c r="C110" s="3735"/>
      <c r="D110" s="3735"/>
      <c r="E110" s="3735"/>
      <c r="F110" s="3736"/>
      <c r="G110" s="1153"/>
      <c r="H110" s="1153"/>
      <c r="I110" s="1153"/>
      <c r="J110" s="1153"/>
      <c r="K110" s="1153"/>
      <c r="L110" s="1153"/>
      <c r="M110" s="1153"/>
      <c r="N110" s="1153"/>
      <c r="O110" s="1153"/>
    </row>
    <row r="111" spans="1:18" ht="15" customHeight="1" x14ac:dyDescent="0.25">
      <c r="A111" s="3737" t="s">
        <v>130</v>
      </c>
      <c r="B111" s="3725" t="s">
        <v>131</v>
      </c>
      <c r="C111" s="3726"/>
      <c r="D111" s="3727"/>
      <c r="E111" s="3725" t="s">
        <v>132</v>
      </c>
      <c r="F111" s="3727"/>
      <c r="G111" s="3725" t="s">
        <v>133</v>
      </c>
      <c r="H111" s="3730"/>
      <c r="I111" s="3738" t="s">
        <v>134</v>
      </c>
      <c r="J111" s="3739"/>
      <c r="K111" s="3717" t="s">
        <v>135</v>
      </c>
      <c r="L111" s="3719" t="s">
        <v>136</v>
      </c>
      <c r="M111" s="3720"/>
      <c r="N111" s="3717"/>
      <c r="O111" s="3719" t="s">
        <v>137</v>
      </c>
      <c r="P111" s="3717"/>
      <c r="Q111" s="3719" t="s">
        <v>138</v>
      </c>
      <c r="R111" s="3717"/>
    </row>
    <row r="112" spans="1:18" x14ac:dyDescent="0.25">
      <c r="A112" s="3292"/>
      <c r="B112" s="3279"/>
      <c r="C112" s="3728"/>
      <c r="D112" s="3729"/>
      <c r="E112" s="3279"/>
      <c r="F112" s="3729"/>
      <c r="G112" s="3279"/>
      <c r="H112" s="3731"/>
      <c r="I112" s="3299"/>
      <c r="J112" s="3740"/>
      <c r="K112" s="3265"/>
      <c r="L112" s="3269"/>
      <c r="M112" s="3721"/>
      <c r="N112" s="3718"/>
      <c r="O112" s="3269"/>
      <c r="P112" s="3718"/>
      <c r="Q112" s="3269"/>
      <c r="R112" s="3718"/>
    </row>
    <row r="113" spans="1:20" ht="31.5" x14ac:dyDescent="0.25">
      <c r="A113" s="3255"/>
      <c r="B113" s="1154" t="s">
        <v>139</v>
      </c>
      <c r="C113" s="1154" t="s">
        <v>140</v>
      </c>
      <c r="D113" s="1155" t="s">
        <v>141</v>
      </c>
      <c r="E113" s="1156" t="s">
        <v>142</v>
      </c>
      <c r="F113" s="1157" t="s">
        <v>143</v>
      </c>
      <c r="G113" s="1156" t="s">
        <v>144</v>
      </c>
      <c r="H113" s="1158" t="s">
        <v>145</v>
      </c>
      <c r="I113" s="1159" t="s">
        <v>142</v>
      </c>
      <c r="J113" s="1160" t="s">
        <v>143</v>
      </c>
      <c r="K113" s="3718"/>
      <c r="L113" s="1154" t="s">
        <v>146</v>
      </c>
      <c r="M113" s="1161" t="s">
        <v>140</v>
      </c>
      <c r="N113" s="305" t="s">
        <v>147</v>
      </c>
      <c r="O113" s="1154" t="s">
        <v>144</v>
      </c>
      <c r="P113" s="1162" t="s">
        <v>145</v>
      </c>
      <c r="Q113" s="1154" t="s">
        <v>148</v>
      </c>
      <c r="R113" s="1162" t="s">
        <v>149</v>
      </c>
    </row>
    <row r="114" spans="1:20" x14ac:dyDescent="0.25">
      <c r="A114" s="1163" t="s">
        <v>150</v>
      </c>
      <c r="B114" s="308">
        <f>SUM(C114:D114)</f>
        <v>0</v>
      </c>
      <c r="C114" s="1164"/>
      <c r="D114" s="1165"/>
      <c r="E114" s="1164"/>
      <c r="F114" s="1165"/>
      <c r="G114" s="1164"/>
      <c r="H114" s="563"/>
      <c r="I114" s="1166"/>
      <c r="J114" s="1167"/>
      <c r="K114" s="1165"/>
      <c r="L114" s="1164"/>
      <c r="M114" s="1168"/>
      <c r="N114" s="564"/>
      <c r="O114" s="1164"/>
      <c r="P114" s="564"/>
      <c r="Q114" s="316"/>
      <c r="R114" s="317"/>
    </row>
    <row r="115" spans="1:20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1164"/>
      <c r="R115" s="564"/>
    </row>
    <row r="116" spans="1:20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x14ac:dyDescent="0.25">
      <c r="A117" s="1169" t="s">
        <v>32</v>
      </c>
      <c r="B117" s="1170">
        <f>SUM(C117:D117)</f>
        <v>0</v>
      </c>
      <c r="C117" s="1170">
        <f t="shared" ref="C117:K117" si="53">SUM(C114:C116)</f>
        <v>0</v>
      </c>
      <c r="D117" s="1171">
        <f t="shared" si="53"/>
        <v>0</v>
      </c>
      <c r="E117" s="1170">
        <f t="shared" si="53"/>
        <v>0</v>
      </c>
      <c r="F117" s="1171">
        <f t="shared" si="53"/>
        <v>0</v>
      </c>
      <c r="G117" s="1170">
        <f t="shared" si="53"/>
        <v>0</v>
      </c>
      <c r="H117" s="1172">
        <f t="shared" si="53"/>
        <v>0</v>
      </c>
      <c r="I117" s="1173">
        <f t="shared" si="53"/>
        <v>0</v>
      </c>
      <c r="J117" s="1174">
        <f t="shared" si="53"/>
        <v>0</v>
      </c>
      <c r="K117" s="1171">
        <f t="shared" si="53"/>
        <v>0</v>
      </c>
      <c r="L117" s="1170">
        <f>SUM(L114)</f>
        <v>0</v>
      </c>
      <c r="M117" s="1175">
        <f t="shared" ref="M117:P117" si="54">SUM(M114)</f>
        <v>0</v>
      </c>
      <c r="N117" s="1176">
        <f>SUM(N114)</f>
        <v>0</v>
      </c>
      <c r="O117" s="1170">
        <f t="shared" si="54"/>
        <v>0</v>
      </c>
      <c r="P117" s="1176">
        <f t="shared" si="54"/>
        <v>0</v>
      </c>
      <c r="Q117" s="1170">
        <f>SUM(Q115:Q116)</f>
        <v>0</v>
      </c>
      <c r="R117" s="1175">
        <f>SUM(R115:R116)</f>
        <v>0</v>
      </c>
    </row>
    <row r="118" spans="1:20" x14ac:dyDescent="0.25">
      <c r="A118" s="3722" t="s">
        <v>153</v>
      </c>
      <c r="B118" s="3722"/>
      <c r="C118" s="3722"/>
      <c r="D118" s="3722"/>
      <c r="E118" s="3722"/>
      <c r="F118" s="3723"/>
      <c r="G118" s="1153"/>
      <c r="H118" s="1153"/>
      <c r="I118" s="1153"/>
      <c r="J118" s="1153"/>
      <c r="K118" s="1153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3724" t="s">
        <v>130</v>
      </c>
      <c r="B119" s="3725" t="s">
        <v>131</v>
      </c>
      <c r="C119" s="3726"/>
      <c r="D119" s="3727"/>
      <c r="E119" s="3725" t="s">
        <v>132</v>
      </c>
      <c r="F119" s="3726"/>
      <c r="G119" s="3726"/>
      <c r="H119" s="3727"/>
      <c r="I119" s="3725" t="s">
        <v>133</v>
      </c>
      <c r="J119" s="3730"/>
      <c r="K119" s="3717" t="s">
        <v>154</v>
      </c>
      <c r="L119" s="3732" t="s">
        <v>155</v>
      </c>
      <c r="M119" s="3733"/>
      <c r="N119" s="346"/>
      <c r="O119" s="346"/>
      <c r="P119" s="346"/>
      <c r="Q119" s="346"/>
      <c r="R119" s="346"/>
      <c r="S119" s="346"/>
      <c r="T119" s="346"/>
    </row>
    <row r="120" spans="1:20" x14ac:dyDescent="0.25">
      <c r="A120" s="3274"/>
      <c r="B120" s="3279"/>
      <c r="C120" s="3728"/>
      <c r="D120" s="3729"/>
      <c r="E120" s="3279"/>
      <c r="F120" s="3728"/>
      <c r="G120" s="3728"/>
      <c r="H120" s="3729"/>
      <c r="I120" s="3279"/>
      <c r="J120" s="3731"/>
      <c r="K120" s="3265"/>
      <c r="L120" s="3287"/>
      <c r="M120" s="3734"/>
      <c r="N120" s="346"/>
      <c r="O120" s="346"/>
      <c r="P120" s="346"/>
      <c r="Q120" s="346"/>
      <c r="R120" s="346"/>
      <c r="S120" s="346"/>
      <c r="T120" s="346"/>
    </row>
    <row r="121" spans="1:20" ht="63" x14ac:dyDescent="0.25">
      <c r="A121" s="3275"/>
      <c r="B121" s="1154" t="s">
        <v>139</v>
      </c>
      <c r="C121" s="1154" t="s">
        <v>140</v>
      </c>
      <c r="D121" s="1155" t="s">
        <v>141</v>
      </c>
      <c r="E121" s="1156" t="s">
        <v>142</v>
      </c>
      <c r="F121" s="1157" t="s">
        <v>143</v>
      </c>
      <c r="G121" s="1156" t="s">
        <v>156</v>
      </c>
      <c r="H121" s="1157" t="s">
        <v>157</v>
      </c>
      <c r="I121" s="1156" t="s">
        <v>144</v>
      </c>
      <c r="J121" s="1158" t="s">
        <v>145</v>
      </c>
      <c r="K121" s="3718"/>
      <c r="L121" s="1177" t="s">
        <v>158</v>
      </c>
      <c r="M121" s="1178" t="s">
        <v>159</v>
      </c>
      <c r="N121" s="346"/>
      <c r="O121" s="346"/>
      <c r="P121" s="346"/>
      <c r="Q121" s="346"/>
      <c r="R121" s="346"/>
      <c r="S121" s="346"/>
      <c r="T121" s="346"/>
    </row>
    <row r="122" spans="1:20" x14ac:dyDescent="0.25">
      <c r="A122" s="1163" t="s">
        <v>160</v>
      </c>
      <c r="B122" s="308">
        <f>SUM(C122:D122)</f>
        <v>10123</v>
      </c>
      <c r="C122" s="1164">
        <v>10096</v>
      </c>
      <c r="D122" s="1165">
        <v>27</v>
      </c>
      <c r="E122" s="1179"/>
      <c r="F122" s="1180"/>
      <c r="G122" s="1179"/>
      <c r="H122" s="1180"/>
      <c r="I122" s="1164">
        <v>44338</v>
      </c>
      <c r="J122" s="563"/>
      <c r="K122" s="1180"/>
      <c r="L122" s="1164">
        <v>483</v>
      </c>
      <c r="M122" s="564">
        <v>523</v>
      </c>
      <c r="N122" s="346"/>
      <c r="O122" s="346"/>
      <c r="P122" s="346"/>
      <c r="Q122" s="346"/>
      <c r="R122" s="346"/>
      <c r="S122" s="346"/>
      <c r="T122" s="346"/>
    </row>
    <row r="123" spans="1:20" x14ac:dyDescent="0.25">
      <c r="A123" s="318" t="s">
        <v>161</v>
      </c>
      <c r="B123" s="308">
        <f t="shared" ref="B123:B124" si="55">SUM(C123:D123)</f>
        <v>16680</v>
      </c>
      <c r="C123" s="319">
        <v>15748</v>
      </c>
      <c r="D123" s="320">
        <v>932</v>
      </c>
      <c r="E123" s="319">
        <v>13786</v>
      </c>
      <c r="F123" s="320">
        <v>17</v>
      </c>
      <c r="G123" s="319">
        <v>2873</v>
      </c>
      <c r="H123" s="320">
        <v>4</v>
      </c>
      <c r="I123" s="319">
        <v>52858</v>
      </c>
      <c r="J123" s="321">
        <v>1007</v>
      </c>
      <c r="K123" s="320">
        <v>12854</v>
      </c>
      <c r="L123" s="319">
        <v>298</v>
      </c>
      <c r="M123" s="353">
        <v>756</v>
      </c>
      <c r="N123" s="346"/>
      <c r="O123" s="346"/>
      <c r="P123" s="346"/>
      <c r="Q123" s="346"/>
      <c r="R123" s="346"/>
      <c r="S123" s="346"/>
      <c r="T123" s="346"/>
    </row>
    <row r="124" spans="1:20" x14ac:dyDescent="0.25">
      <c r="A124" s="354" t="s">
        <v>128</v>
      </c>
      <c r="B124" s="325">
        <f t="shared" si="55"/>
        <v>2524</v>
      </c>
      <c r="C124" s="326">
        <v>2524</v>
      </c>
      <c r="D124" s="355"/>
      <c r="E124" s="332"/>
      <c r="F124" s="356"/>
      <c r="G124" s="332"/>
      <c r="H124" s="356"/>
      <c r="I124" s="326">
        <v>6057</v>
      </c>
      <c r="J124" s="357"/>
      <c r="K124" s="356"/>
      <c r="L124" s="326">
        <v>163</v>
      </c>
      <c r="M124" s="358">
        <v>160</v>
      </c>
      <c r="N124" s="346"/>
      <c r="O124" s="346"/>
      <c r="P124" s="346"/>
      <c r="Q124" s="346"/>
      <c r="R124" s="346"/>
      <c r="S124" s="346"/>
      <c r="T124" s="346"/>
    </row>
    <row r="125" spans="1:20" ht="19.5" x14ac:dyDescent="0.25">
      <c r="A125" s="1097" t="s">
        <v>162</v>
      </c>
      <c r="B125" s="1181"/>
      <c r="C125" s="1181"/>
      <c r="D125" s="361"/>
      <c r="E125" s="1182"/>
      <c r="F125" s="1182"/>
      <c r="G125" s="1182"/>
      <c r="H125" s="1182"/>
      <c r="I125" s="1183"/>
      <c r="J125" s="3"/>
      <c r="K125" s="1183"/>
      <c r="L125" s="3"/>
      <c r="M125" s="364"/>
    </row>
    <row r="126" spans="1:20" ht="15" customHeight="1" x14ac:dyDescent="0.25">
      <c r="A126" s="3706" t="s">
        <v>163</v>
      </c>
      <c r="B126" s="3708" t="s">
        <v>164</v>
      </c>
      <c r="C126" s="3709" t="s">
        <v>165</v>
      </c>
      <c r="D126" s="3710"/>
      <c r="E126" s="3710"/>
      <c r="F126" s="3710"/>
      <c r="G126" s="3710"/>
      <c r="H126" s="3710"/>
      <c r="I126" s="3710"/>
      <c r="J126" s="3710"/>
      <c r="K126" s="3710"/>
      <c r="L126" s="3711"/>
      <c r="M126" s="3708" t="s">
        <v>166</v>
      </c>
    </row>
    <row r="127" spans="1:20" ht="21" x14ac:dyDescent="0.25">
      <c r="A127" s="3707"/>
      <c r="B127" s="3255"/>
      <c r="C127" s="1184" t="s">
        <v>80</v>
      </c>
      <c r="D127" s="1185" t="s">
        <v>167</v>
      </c>
      <c r="E127" s="1185" t="s">
        <v>51</v>
      </c>
      <c r="F127" s="1185" t="s">
        <v>81</v>
      </c>
      <c r="G127" s="1185" t="s">
        <v>168</v>
      </c>
      <c r="H127" s="1186" t="s">
        <v>169</v>
      </c>
      <c r="I127" s="1186" t="s">
        <v>170</v>
      </c>
      <c r="J127" s="1185" t="s">
        <v>171</v>
      </c>
      <c r="K127" s="1186" t="s">
        <v>172</v>
      </c>
      <c r="L127" s="1187" t="s">
        <v>173</v>
      </c>
      <c r="M127" s="3255"/>
    </row>
    <row r="128" spans="1:20" x14ac:dyDescent="0.25">
      <c r="A128" s="1188" t="s">
        <v>174</v>
      </c>
      <c r="B128" s="1165"/>
      <c r="C128" s="1164"/>
      <c r="D128" s="565"/>
      <c r="E128" s="565"/>
      <c r="F128" s="565"/>
      <c r="G128" s="565"/>
      <c r="H128" s="565"/>
      <c r="I128" s="565"/>
      <c r="J128" s="565"/>
      <c r="K128" s="565"/>
      <c r="L128" s="1165"/>
      <c r="M128" s="1189"/>
    </row>
    <row r="129" spans="1:76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x14ac:dyDescent="0.25">
      <c r="A131" s="4" t="s">
        <v>177</v>
      </c>
      <c r="B131" s="1190"/>
      <c r="C131" s="1190"/>
      <c r="D131" s="1190"/>
      <c r="E131" s="1190"/>
      <c r="F131" s="1190"/>
      <c r="G131" s="1190"/>
      <c r="H131" s="1190"/>
      <c r="I131" s="1190"/>
      <c r="J131" s="1190"/>
      <c r="K131" s="1190"/>
      <c r="L131" s="1190"/>
      <c r="M131" s="1190"/>
      <c r="N131" s="1190"/>
      <c r="O131" s="1190"/>
      <c r="P131" s="1190"/>
      <c r="Q131" s="1190"/>
      <c r="R131" s="1190"/>
      <c r="S131" s="1190"/>
      <c r="T131" s="1190"/>
      <c r="U131" s="1190"/>
      <c r="V131" s="1190"/>
      <c r="W131" s="1190"/>
      <c r="X131" s="1190"/>
      <c r="Y131" s="1190"/>
      <c r="Z131" s="1190"/>
      <c r="AA131" s="1190"/>
      <c r="AB131" s="1190"/>
      <c r="AC131" s="1190"/>
      <c r="AD131" s="1190"/>
      <c r="AE131" s="1190"/>
      <c r="AF131" s="1190"/>
      <c r="AG131" s="1190"/>
      <c r="AH131" s="1190"/>
      <c r="AI131" s="1190"/>
      <c r="AJ131" s="1190"/>
      <c r="AK131" s="1190"/>
      <c r="AL131" s="1190"/>
      <c r="AM131" s="1190"/>
      <c r="AN131" s="1190"/>
      <c r="AO131" s="566"/>
      <c r="AP131" s="566"/>
      <c r="AQ131" s="225"/>
      <c r="AR131" s="225"/>
    </row>
    <row r="132" spans="1:76" ht="15" customHeight="1" x14ac:dyDescent="0.25">
      <c r="A132" s="3697" t="s">
        <v>178</v>
      </c>
      <c r="B132" s="3712" t="s">
        <v>4</v>
      </c>
      <c r="C132" s="3713"/>
      <c r="D132" s="3659"/>
      <c r="E132" s="3698" t="s">
        <v>5</v>
      </c>
      <c r="F132" s="3716"/>
      <c r="G132" s="3716"/>
      <c r="H132" s="3716"/>
      <c r="I132" s="3716"/>
      <c r="J132" s="3716"/>
      <c r="K132" s="3716"/>
      <c r="L132" s="3716"/>
      <c r="M132" s="3716"/>
      <c r="N132" s="3716"/>
      <c r="O132" s="3716"/>
      <c r="P132" s="3716"/>
      <c r="Q132" s="3716"/>
      <c r="R132" s="3716"/>
      <c r="S132" s="3716"/>
      <c r="T132" s="3716"/>
      <c r="U132" s="3716"/>
      <c r="V132" s="3716"/>
      <c r="W132" s="3716"/>
      <c r="X132" s="3716"/>
      <c r="Y132" s="3716"/>
      <c r="Z132" s="3716"/>
      <c r="AA132" s="3716"/>
      <c r="AB132" s="3716"/>
      <c r="AC132" s="3716"/>
      <c r="AD132" s="3716"/>
      <c r="AE132" s="3716"/>
      <c r="AF132" s="3716"/>
      <c r="AG132" s="3716"/>
      <c r="AH132" s="3716"/>
      <c r="AI132" s="3716"/>
      <c r="AJ132" s="3716"/>
      <c r="AK132" s="3716"/>
      <c r="AL132" s="3716"/>
      <c r="AM132" s="3716"/>
      <c r="AN132" s="3705"/>
      <c r="AO132" s="3702" t="s">
        <v>179</v>
      </c>
      <c r="AP132" s="3703" t="s">
        <v>100</v>
      </c>
      <c r="AQ132" s="3703" t="s">
        <v>8</v>
      </c>
      <c r="AR132" s="3659" t="s">
        <v>9</v>
      </c>
    </row>
    <row r="133" spans="1:76" x14ac:dyDescent="0.25">
      <c r="A133" s="3259"/>
      <c r="B133" s="3714"/>
      <c r="C133" s="3715"/>
      <c r="D133" s="3704"/>
      <c r="E133" s="3664" t="s">
        <v>11</v>
      </c>
      <c r="F133" s="3700"/>
      <c r="G133" s="3698" t="s">
        <v>12</v>
      </c>
      <c r="H133" s="3700"/>
      <c r="I133" s="3698" t="s">
        <v>13</v>
      </c>
      <c r="J133" s="3700"/>
      <c r="K133" s="3698" t="s">
        <v>14</v>
      </c>
      <c r="L133" s="3700"/>
      <c r="M133" s="3698" t="s">
        <v>15</v>
      </c>
      <c r="N133" s="3700"/>
      <c r="O133" s="3698" t="s">
        <v>16</v>
      </c>
      <c r="P133" s="3700"/>
      <c r="Q133" s="3699" t="s">
        <v>17</v>
      </c>
      <c r="R133" s="3700"/>
      <c r="S133" s="3698" t="s">
        <v>18</v>
      </c>
      <c r="T133" s="3700"/>
      <c r="U133" s="3698" t="s">
        <v>19</v>
      </c>
      <c r="V133" s="3700"/>
      <c r="W133" s="3698" t="s">
        <v>20</v>
      </c>
      <c r="X133" s="3700"/>
      <c r="Y133" s="3698" t="s">
        <v>21</v>
      </c>
      <c r="Z133" s="3700"/>
      <c r="AA133" s="3698" t="s">
        <v>22</v>
      </c>
      <c r="AB133" s="3700"/>
      <c r="AC133" s="3698" t="s">
        <v>23</v>
      </c>
      <c r="AD133" s="3700"/>
      <c r="AE133" s="3698" t="s">
        <v>24</v>
      </c>
      <c r="AF133" s="3700"/>
      <c r="AG133" s="3698" t="s">
        <v>25</v>
      </c>
      <c r="AH133" s="3700"/>
      <c r="AI133" s="3698" t="s">
        <v>26</v>
      </c>
      <c r="AJ133" s="3700"/>
      <c r="AK133" s="3698" t="s">
        <v>27</v>
      </c>
      <c r="AL133" s="3700"/>
      <c r="AM133" s="3699" t="s">
        <v>28</v>
      </c>
      <c r="AN133" s="3705"/>
      <c r="AO133" s="3246"/>
      <c r="AP133" s="3247"/>
      <c r="AQ133" s="3247"/>
      <c r="AR133" s="3249"/>
    </row>
    <row r="134" spans="1:76" x14ac:dyDescent="0.25">
      <c r="A134" s="3189"/>
      <c r="B134" s="1191" t="s">
        <v>29</v>
      </c>
      <c r="C134" s="1105" t="s">
        <v>30</v>
      </c>
      <c r="D134" s="1113" t="s">
        <v>31</v>
      </c>
      <c r="E134" s="1103" t="s">
        <v>30</v>
      </c>
      <c r="F134" s="1192" t="s">
        <v>31</v>
      </c>
      <c r="G134" s="1103" t="s">
        <v>30</v>
      </c>
      <c r="H134" s="1192" t="s">
        <v>31</v>
      </c>
      <c r="I134" s="1103" t="s">
        <v>30</v>
      </c>
      <c r="J134" s="1192" t="s">
        <v>31</v>
      </c>
      <c r="K134" s="1103" t="s">
        <v>30</v>
      </c>
      <c r="L134" s="1192" t="s">
        <v>31</v>
      </c>
      <c r="M134" s="1103" t="s">
        <v>30</v>
      </c>
      <c r="N134" s="1192" t="s">
        <v>31</v>
      </c>
      <c r="O134" s="1103" t="s">
        <v>30</v>
      </c>
      <c r="P134" s="1192" t="s">
        <v>31</v>
      </c>
      <c r="Q134" s="1103" t="s">
        <v>30</v>
      </c>
      <c r="R134" s="1192" t="s">
        <v>31</v>
      </c>
      <c r="S134" s="1103" t="s">
        <v>30</v>
      </c>
      <c r="T134" s="1192" t="s">
        <v>31</v>
      </c>
      <c r="U134" s="1103" t="s">
        <v>30</v>
      </c>
      <c r="V134" s="1192" t="s">
        <v>31</v>
      </c>
      <c r="W134" s="1103" t="s">
        <v>30</v>
      </c>
      <c r="X134" s="1192" t="s">
        <v>31</v>
      </c>
      <c r="Y134" s="1103" t="s">
        <v>30</v>
      </c>
      <c r="Z134" s="1192" t="s">
        <v>31</v>
      </c>
      <c r="AA134" s="1103" t="s">
        <v>30</v>
      </c>
      <c r="AB134" s="1192" t="s">
        <v>31</v>
      </c>
      <c r="AC134" s="1103" t="s">
        <v>30</v>
      </c>
      <c r="AD134" s="1192" t="s">
        <v>31</v>
      </c>
      <c r="AE134" s="1103" t="s">
        <v>30</v>
      </c>
      <c r="AF134" s="1192" t="s">
        <v>31</v>
      </c>
      <c r="AG134" s="1103" t="s">
        <v>30</v>
      </c>
      <c r="AH134" s="1192" t="s">
        <v>31</v>
      </c>
      <c r="AI134" s="1103" t="s">
        <v>30</v>
      </c>
      <c r="AJ134" s="1192" t="s">
        <v>31</v>
      </c>
      <c r="AK134" s="1103" t="s">
        <v>30</v>
      </c>
      <c r="AL134" s="1192" t="s">
        <v>31</v>
      </c>
      <c r="AM134" s="1103" t="s">
        <v>30</v>
      </c>
      <c r="AN134" s="1126" t="s">
        <v>31</v>
      </c>
      <c r="AO134" s="3245"/>
      <c r="AP134" s="3224"/>
      <c r="AQ134" s="3224"/>
      <c r="AR134" s="3704"/>
    </row>
    <row r="135" spans="1:76" ht="22.5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391"/>
      <c r="AR135" s="1193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x14ac:dyDescent="0.25">
      <c r="A137" s="1194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3428" t="s">
        <v>184</v>
      </c>
      <c r="B139" s="3657"/>
      <c r="C139" s="3697" t="s">
        <v>32</v>
      </c>
      <c r="D139" s="3698" t="s">
        <v>84</v>
      </c>
      <c r="E139" s="3699"/>
      <c r="F139" s="3699"/>
      <c r="G139" s="3699"/>
      <c r="H139" s="3700"/>
      <c r="I139" s="3428" t="s">
        <v>100</v>
      </c>
      <c r="J139" s="3701" t="s">
        <v>6</v>
      </c>
      <c r="K139" s="3657" t="s">
        <v>7</v>
      </c>
    </row>
    <row r="140" spans="1:76" ht="21" x14ac:dyDescent="0.25">
      <c r="A140" s="3695"/>
      <c r="B140" s="3696"/>
      <c r="C140" s="3189"/>
      <c r="D140" s="1184" t="s">
        <v>185</v>
      </c>
      <c r="E140" s="1186" t="s">
        <v>186</v>
      </c>
      <c r="F140" s="1186" t="s">
        <v>187</v>
      </c>
      <c r="G140" s="1186" t="s">
        <v>188</v>
      </c>
      <c r="H140" s="1195" t="s">
        <v>189</v>
      </c>
      <c r="I140" s="3695"/>
      <c r="J140" s="3245"/>
      <c r="K140" s="3696"/>
    </row>
    <row r="141" spans="1:76" x14ac:dyDescent="0.25">
      <c r="A141" s="3691" t="s">
        <v>190</v>
      </c>
      <c r="B141" s="1196" t="s">
        <v>191</v>
      </c>
      <c r="C141" s="1197">
        <f>SUM(D141:H141)</f>
        <v>0</v>
      </c>
      <c r="D141" s="1198"/>
      <c r="E141" s="1199"/>
      <c r="F141" s="1199"/>
      <c r="G141" s="1199"/>
      <c r="H141" s="1200"/>
      <c r="I141" s="407"/>
      <c r="J141" s="1201"/>
      <c r="K141" s="1202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2.5" x14ac:dyDescent="0.25">
      <c r="A142" s="3211"/>
      <c r="B142" s="410" t="s">
        <v>192</v>
      </c>
      <c r="C142" s="411">
        <f>SUM(D142:H142)</f>
        <v>0</v>
      </c>
      <c r="D142" s="1203"/>
      <c r="E142" s="1204"/>
      <c r="F142" s="1204"/>
      <c r="G142" s="1204"/>
      <c r="H142" s="1205"/>
      <c r="I142" s="407"/>
      <c r="J142" s="1206"/>
      <c r="K142" s="1207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x14ac:dyDescent="0.25">
      <c r="A143" s="3212"/>
      <c r="B143" s="417" t="s">
        <v>193</v>
      </c>
      <c r="C143" s="418">
        <f>SUM(D143:H143)</f>
        <v>0</v>
      </c>
      <c r="D143" s="1208"/>
      <c r="E143" s="1209"/>
      <c r="F143" s="1209"/>
      <c r="G143" s="1209"/>
      <c r="H143" s="1210"/>
      <c r="I143" s="407"/>
      <c r="J143" s="1211"/>
      <c r="K143" s="1212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2.5" x14ac:dyDescent="0.25">
      <c r="A144" s="3679" t="s">
        <v>194</v>
      </c>
      <c r="B144" s="1213" t="s">
        <v>195</v>
      </c>
      <c r="C144" s="1197">
        <f>SUM(I144)</f>
        <v>0</v>
      </c>
      <c r="D144" s="1179"/>
      <c r="E144" s="426"/>
      <c r="F144" s="426"/>
      <c r="G144" s="426"/>
      <c r="H144" s="427"/>
      <c r="I144" s="1214"/>
      <c r="J144" s="1215"/>
      <c r="K144" s="1216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2.5" x14ac:dyDescent="0.25">
      <c r="A145" s="3212"/>
      <c r="B145" s="43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1217"/>
      <c r="J145" s="1211"/>
      <c r="K145" s="1212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x14ac:dyDescent="0.25">
      <c r="A146" s="3211" t="s">
        <v>197</v>
      </c>
      <c r="B146" s="24" t="s">
        <v>80</v>
      </c>
      <c r="C146" s="436">
        <f>SUM(D146:I146)</f>
        <v>0</v>
      </c>
      <c r="D146" s="637"/>
      <c r="E146" s="638"/>
      <c r="F146" s="638"/>
      <c r="G146" s="638"/>
      <c r="H146" s="1200"/>
      <c r="I146" s="1218"/>
      <c r="J146" s="639"/>
      <c r="K146" s="1219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x14ac:dyDescent="0.25">
      <c r="A147" s="3211"/>
      <c r="B147" s="24" t="s">
        <v>81</v>
      </c>
      <c r="C147" s="436">
        <f>SUM(D147:I147)</f>
        <v>0</v>
      </c>
      <c r="D147" s="637"/>
      <c r="E147" s="638"/>
      <c r="F147" s="638"/>
      <c r="G147" s="638"/>
      <c r="H147" s="640"/>
      <c r="I147" s="1218"/>
      <c r="J147" s="639"/>
      <c r="K147" s="1219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x14ac:dyDescent="0.25">
      <c r="A148" s="3211"/>
      <c r="B148" s="36" t="s">
        <v>51</v>
      </c>
      <c r="C148" s="436">
        <f>SUM(D148:I148)</f>
        <v>0</v>
      </c>
      <c r="D148" s="1203"/>
      <c r="E148" s="1204"/>
      <c r="F148" s="1204"/>
      <c r="G148" s="1204"/>
      <c r="H148" s="1205"/>
      <c r="I148" s="1220"/>
      <c r="J148" s="1206"/>
      <c r="K148" s="1207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x14ac:dyDescent="0.25">
      <c r="A149" s="3212"/>
      <c r="B149" s="444" t="s">
        <v>108</v>
      </c>
      <c r="C149" s="374">
        <f>SUM(D149:I149)</f>
        <v>0</v>
      </c>
      <c r="D149" s="1208"/>
      <c r="E149" s="1209"/>
      <c r="F149" s="1209"/>
      <c r="G149" s="1209"/>
      <c r="H149" s="1210"/>
      <c r="I149" s="1221"/>
      <c r="J149" s="1211"/>
      <c r="K149" s="1212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x14ac:dyDescent="0.25">
      <c r="A150" s="4" t="s">
        <v>198</v>
      </c>
      <c r="AN150" s="3"/>
      <c r="AO150" s="3"/>
    </row>
    <row r="151" spans="1:75" ht="15" customHeight="1" x14ac:dyDescent="0.25">
      <c r="A151" s="3692" t="s">
        <v>49</v>
      </c>
      <c r="B151" s="3692" t="s">
        <v>199</v>
      </c>
      <c r="C151" s="3694" t="s">
        <v>29</v>
      </c>
      <c r="D151" s="3683" t="s">
        <v>30</v>
      </c>
      <c r="E151" s="3689" t="s">
        <v>31</v>
      </c>
      <c r="F151" s="3671" t="s">
        <v>5</v>
      </c>
      <c r="G151" s="3672"/>
      <c r="H151" s="3672"/>
      <c r="I151" s="3672"/>
      <c r="J151" s="3672"/>
      <c r="K151" s="3672"/>
      <c r="L151" s="3672"/>
      <c r="M151" s="3672"/>
      <c r="N151" s="3672"/>
      <c r="O151" s="3672"/>
      <c r="P151" s="3672"/>
      <c r="Q151" s="3672"/>
      <c r="R151" s="3672"/>
      <c r="S151" s="3672"/>
      <c r="T151" s="3672"/>
      <c r="U151" s="3672"/>
      <c r="V151" s="3672"/>
      <c r="W151" s="3672"/>
      <c r="X151" s="3672"/>
      <c r="Y151" s="3672"/>
      <c r="Z151" s="3672"/>
      <c r="AA151" s="3672"/>
      <c r="AB151" s="3672"/>
      <c r="AC151" s="3672"/>
      <c r="AD151" s="3672"/>
      <c r="AE151" s="3672"/>
      <c r="AF151" s="3672"/>
      <c r="AG151" s="3672"/>
      <c r="AH151" s="3672"/>
      <c r="AI151" s="3672"/>
      <c r="AJ151" s="3672"/>
      <c r="AK151" s="3672"/>
      <c r="AL151" s="3672"/>
      <c r="AM151" s="3674"/>
      <c r="AN151" s="3683" t="s">
        <v>6</v>
      </c>
      <c r="AO151" s="3689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3664" t="s">
        <v>93</v>
      </c>
      <c r="G152" s="3665"/>
      <c r="H152" s="3664" t="s">
        <v>13</v>
      </c>
      <c r="I152" s="3665"/>
      <c r="J152" s="3664" t="s">
        <v>14</v>
      </c>
      <c r="K152" s="3665"/>
      <c r="L152" s="3664" t="s">
        <v>15</v>
      </c>
      <c r="M152" s="3665"/>
      <c r="N152" s="3664" t="s">
        <v>16</v>
      </c>
      <c r="O152" s="3665"/>
      <c r="P152" s="3661" t="s">
        <v>17</v>
      </c>
      <c r="Q152" s="3665"/>
      <c r="R152" s="3664" t="s">
        <v>18</v>
      </c>
      <c r="S152" s="3665"/>
      <c r="T152" s="3664" t="s">
        <v>19</v>
      </c>
      <c r="U152" s="3665"/>
      <c r="V152" s="3664" t="s">
        <v>20</v>
      </c>
      <c r="W152" s="3665"/>
      <c r="X152" s="3664" t="s">
        <v>21</v>
      </c>
      <c r="Y152" s="3665"/>
      <c r="Z152" s="3664" t="s">
        <v>22</v>
      </c>
      <c r="AA152" s="3665"/>
      <c r="AB152" s="3664" t="s">
        <v>23</v>
      </c>
      <c r="AC152" s="3665"/>
      <c r="AD152" s="3664" t="s">
        <v>24</v>
      </c>
      <c r="AE152" s="3665"/>
      <c r="AF152" s="3664" t="s">
        <v>25</v>
      </c>
      <c r="AG152" s="3665"/>
      <c r="AH152" s="3664" t="s">
        <v>26</v>
      </c>
      <c r="AI152" s="3665"/>
      <c r="AJ152" s="3664" t="s">
        <v>27</v>
      </c>
      <c r="AK152" s="3665"/>
      <c r="AL152" s="3664" t="s">
        <v>200</v>
      </c>
      <c r="AM152" s="3682"/>
      <c r="AN152" s="3229"/>
      <c r="AO152" s="3209"/>
    </row>
    <row r="153" spans="1:75" x14ac:dyDescent="0.25">
      <c r="A153" s="3693"/>
      <c r="B153" s="3693"/>
      <c r="C153" s="3238"/>
      <c r="D153" s="3684"/>
      <c r="E153" s="3658"/>
      <c r="F153" s="1103" t="s">
        <v>71</v>
      </c>
      <c r="G153" s="1104" t="s">
        <v>31</v>
      </c>
      <c r="H153" s="1103" t="s">
        <v>71</v>
      </c>
      <c r="I153" s="1104" t="s">
        <v>31</v>
      </c>
      <c r="J153" s="1103" t="s">
        <v>71</v>
      </c>
      <c r="K153" s="1104" t="s">
        <v>31</v>
      </c>
      <c r="L153" s="1103" t="s">
        <v>71</v>
      </c>
      <c r="M153" s="1104" t="s">
        <v>31</v>
      </c>
      <c r="N153" s="1103" t="s">
        <v>71</v>
      </c>
      <c r="O153" s="1104" t="s">
        <v>31</v>
      </c>
      <c r="P153" s="1103" t="s">
        <v>71</v>
      </c>
      <c r="Q153" s="1104" t="s">
        <v>31</v>
      </c>
      <c r="R153" s="1103" t="s">
        <v>71</v>
      </c>
      <c r="S153" s="1104" t="s">
        <v>31</v>
      </c>
      <c r="T153" s="1103" t="s">
        <v>71</v>
      </c>
      <c r="U153" s="1104" t="s">
        <v>31</v>
      </c>
      <c r="V153" s="1103" t="s">
        <v>71</v>
      </c>
      <c r="W153" s="1104" t="s">
        <v>31</v>
      </c>
      <c r="X153" s="1103" t="s">
        <v>71</v>
      </c>
      <c r="Y153" s="1104" t="s">
        <v>31</v>
      </c>
      <c r="Z153" s="1103" t="s">
        <v>71</v>
      </c>
      <c r="AA153" s="1104" t="s">
        <v>31</v>
      </c>
      <c r="AB153" s="1103" t="s">
        <v>71</v>
      </c>
      <c r="AC153" s="1104" t="s">
        <v>31</v>
      </c>
      <c r="AD153" s="1103" t="s">
        <v>71</v>
      </c>
      <c r="AE153" s="1104" t="s">
        <v>31</v>
      </c>
      <c r="AF153" s="1103" t="s">
        <v>71</v>
      </c>
      <c r="AG153" s="1104" t="s">
        <v>31</v>
      </c>
      <c r="AH153" s="1103" t="s">
        <v>71</v>
      </c>
      <c r="AI153" s="1104" t="s">
        <v>31</v>
      </c>
      <c r="AJ153" s="1103" t="s">
        <v>71</v>
      </c>
      <c r="AK153" s="1104" t="s">
        <v>31</v>
      </c>
      <c r="AL153" s="1103" t="s">
        <v>71</v>
      </c>
      <c r="AM153" s="1222" t="s">
        <v>31</v>
      </c>
      <c r="AN153" s="3684"/>
      <c r="AO153" s="3658"/>
    </row>
    <row r="154" spans="1:75" x14ac:dyDescent="0.25">
      <c r="A154" s="3679" t="s">
        <v>80</v>
      </c>
      <c r="B154" s="1188" t="s">
        <v>201</v>
      </c>
      <c r="C154" s="1197">
        <f>SUM(D154:E154)</f>
        <v>0</v>
      </c>
      <c r="D154" s="1223">
        <f>+F154+H154+J154+L154+N154+P154+R154+T154+V154+X154+Z154+AB154+AD154+AF154+AH154+AJ154+AL154</f>
        <v>0</v>
      </c>
      <c r="E154" s="1224">
        <f>+G154+I154+K154+M154+O154+Q154+S154+U154+W154+Y154+AA154+AC154+AE154+AG154+AI154+AK154+AM154</f>
        <v>0</v>
      </c>
      <c r="F154" s="1225"/>
      <c r="G154" s="1145"/>
      <c r="H154" s="1225"/>
      <c r="I154" s="1145"/>
      <c r="J154" s="1225"/>
      <c r="K154" s="1145"/>
      <c r="L154" s="1225"/>
      <c r="M154" s="1145"/>
      <c r="N154" s="1225"/>
      <c r="O154" s="1145"/>
      <c r="P154" s="1225"/>
      <c r="Q154" s="1145"/>
      <c r="R154" s="1225"/>
      <c r="S154" s="1145"/>
      <c r="T154" s="1225"/>
      <c r="U154" s="1145"/>
      <c r="V154" s="1225"/>
      <c r="W154" s="1145"/>
      <c r="X154" s="1225"/>
      <c r="Y154" s="1145"/>
      <c r="Z154" s="1225"/>
      <c r="AA154" s="1145"/>
      <c r="AB154" s="1225"/>
      <c r="AC154" s="1145"/>
      <c r="AD154" s="1225"/>
      <c r="AE154" s="1145"/>
      <c r="AF154" s="1225"/>
      <c r="AG154" s="1145"/>
      <c r="AH154" s="1225"/>
      <c r="AI154" s="1145"/>
      <c r="AJ154" s="1225"/>
      <c r="AK154" s="1145"/>
      <c r="AL154" s="1225"/>
      <c r="AM154" s="1226"/>
      <c r="AN154" s="1227"/>
      <c r="AO154" s="1145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x14ac:dyDescent="0.25">
      <c r="A161" s="3212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x14ac:dyDescent="0.25">
      <c r="A162" s="3679" t="s">
        <v>51</v>
      </c>
      <c r="B162" s="1188" t="s">
        <v>201</v>
      </c>
      <c r="C162" s="1197">
        <f t="shared" si="79"/>
        <v>0</v>
      </c>
      <c r="D162" s="1223">
        <f t="shared" si="73"/>
        <v>0</v>
      </c>
      <c r="E162" s="1224">
        <f t="shared" si="73"/>
        <v>0</v>
      </c>
      <c r="F162" s="1225"/>
      <c r="G162" s="1145"/>
      <c r="H162" s="1225"/>
      <c r="I162" s="1145"/>
      <c r="J162" s="1225"/>
      <c r="K162" s="1145"/>
      <c r="L162" s="1225"/>
      <c r="M162" s="1145"/>
      <c r="N162" s="1225"/>
      <c r="O162" s="1145"/>
      <c r="P162" s="1225"/>
      <c r="Q162" s="1145"/>
      <c r="R162" s="1225"/>
      <c r="S162" s="1145"/>
      <c r="T162" s="1225"/>
      <c r="U162" s="1145"/>
      <c r="V162" s="1225"/>
      <c r="W162" s="1145"/>
      <c r="X162" s="1225"/>
      <c r="Y162" s="1145"/>
      <c r="Z162" s="1225"/>
      <c r="AA162" s="1145"/>
      <c r="AB162" s="1225"/>
      <c r="AC162" s="1145"/>
      <c r="AD162" s="1225"/>
      <c r="AE162" s="1145"/>
      <c r="AF162" s="1225"/>
      <c r="AG162" s="1145"/>
      <c r="AH162" s="1225"/>
      <c r="AI162" s="1145"/>
      <c r="AJ162" s="1225"/>
      <c r="AK162" s="1145"/>
      <c r="AL162" s="1225"/>
      <c r="AM162" s="1226"/>
      <c r="AN162" s="1227"/>
      <c r="AO162" s="1145"/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x14ac:dyDescent="0.25">
      <c r="A163" s="3211"/>
      <c r="B163" s="105" t="s">
        <v>203</v>
      </c>
      <c r="C163" s="411">
        <f t="shared" si="79"/>
        <v>3</v>
      </c>
      <c r="D163" s="386">
        <f t="shared" si="73"/>
        <v>2</v>
      </c>
      <c r="E163" s="393">
        <f>+G163+I163+K163+M163+O163+Q163+S163+U163+W163+Y163+AA163+AC163+AE163+AG163+AI163+AK163+AM163</f>
        <v>1</v>
      </c>
      <c r="F163" s="40"/>
      <c r="G163" s="41"/>
      <c r="H163" s="40"/>
      <c r="I163" s="41"/>
      <c r="J163" s="40"/>
      <c r="K163" s="41"/>
      <c r="L163" s="40"/>
      <c r="M163" s="41"/>
      <c r="N163" s="40">
        <v>1</v>
      </c>
      <c r="O163" s="41"/>
      <c r="P163" s="40"/>
      <c r="Q163" s="41"/>
      <c r="R163" s="40"/>
      <c r="S163" s="41"/>
      <c r="T163" s="40">
        <v>1</v>
      </c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>
        <v>1</v>
      </c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0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x14ac:dyDescent="0.25">
      <c r="A164" s="3211"/>
      <c r="B164" s="105" t="s">
        <v>204</v>
      </c>
      <c r="C164" s="411">
        <f>SUM(D164:E164)</f>
        <v>9</v>
      </c>
      <c r="D164" s="386">
        <f t="shared" si="73"/>
        <v>2</v>
      </c>
      <c r="E164" s="393">
        <f t="shared" si="73"/>
        <v>7</v>
      </c>
      <c r="F164" s="40"/>
      <c r="G164" s="41"/>
      <c r="H164" s="40"/>
      <c r="I164" s="41">
        <v>2</v>
      </c>
      <c r="J164" s="40"/>
      <c r="K164" s="41">
        <v>1</v>
      </c>
      <c r="L164" s="40"/>
      <c r="M164" s="41"/>
      <c r="N164" s="40"/>
      <c r="O164" s="41"/>
      <c r="P164" s="40"/>
      <c r="Q164" s="41"/>
      <c r="R164" s="40"/>
      <c r="S164" s="41">
        <v>1</v>
      </c>
      <c r="T164" s="40"/>
      <c r="U164" s="41">
        <v>1</v>
      </c>
      <c r="V164" s="40">
        <v>1</v>
      </c>
      <c r="W164" s="41">
        <v>1</v>
      </c>
      <c r="X164" s="40">
        <v>1</v>
      </c>
      <c r="Y164" s="41">
        <v>1</v>
      </c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x14ac:dyDescent="0.25">
      <c r="A167" s="3212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3662" t="s">
        <v>210</v>
      </c>
      <c r="B169" s="3680" t="s">
        <v>32</v>
      </c>
      <c r="C169" s="3671" t="s">
        <v>84</v>
      </c>
      <c r="D169" s="3672"/>
      <c r="E169" s="3672"/>
      <c r="F169" s="3672"/>
      <c r="G169" s="3672"/>
      <c r="H169" s="3672"/>
      <c r="I169" s="3672"/>
      <c r="J169" s="3672"/>
      <c r="K169" s="3672"/>
      <c r="L169" s="3672"/>
      <c r="M169" s="3672"/>
      <c r="N169" s="3672"/>
      <c r="O169" s="3672"/>
      <c r="P169" s="3672"/>
      <c r="Q169" s="3672"/>
      <c r="R169" s="3672"/>
      <c r="S169" s="3674"/>
      <c r="T169" s="3681" t="s">
        <v>6</v>
      </c>
      <c r="U169" s="3688" t="s">
        <v>7</v>
      </c>
    </row>
    <row r="170" spans="1:74" x14ac:dyDescent="0.25">
      <c r="A170" s="3187"/>
      <c r="B170" s="3215"/>
      <c r="C170" s="1228" t="s">
        <v>93</v>
      </c>
      <c r="D170" s="1229" t="s">
        <v>13</v>
      </c>
      <c r="E170" s="1229" t="s">
        <v>211</v>
      </c>
      <c r="F170" s="1229" t="s">
        <v>15</v>
      </c>
      <c r="G170" s="1229" t="s">
        <v>212</v>
      </c>
      <c r="H170" s="1229" t="s">
        <v>17</v>
      </c>
      <c r="I170" s="1229" t="s">
        <v>213</v>
      </c>
      <c r="J170" s="1229" t="s">
        <v>19</v>
      </c>
      <c r="K170" s="1229" t="s">
        <v>214</v>
      </c>
      <c r="L170" s="1229" t="s">
        <v>21</v>
      </c>
      <c r="M170" s="1229" t="s">
        <v>215</v>
      </c>
      <c r="N170" s="1229" t="s">
        <v>23</v>
      </c>
      <c r="O170" s="1229" t="s">
        <v>24</v>
      </c>
      <c r="P170" s="1229" t="s">
        <v>25</v>
      </c>
      <c r="Q170" s="1229" t="s">
        <v>26</v>
      </c>
      <c r="R170" s="1229" t="s">
        <v>27</v>
      </c>
      <c r="S170" s="1230" t="s">
        <v>200</v>
      </c>
      <c r="T170" s="3681"/>
      <c r="U170" s="3688"/>
    </row>
    <row r="171" spans="1:74" ht="22.5" x14ac:dyDescent="0.25">
      <c r="A171" s="998" t="s">
        <v>216</v>
      </c>
      <c r="B171" s="1231">
        <f>SUM(C171:S171)</f>
        <v>76</v>
      </c>
      <c r="C171" s="85">
        <v>0</v>
      </c>
      <c r="D171" s="469">
        <v>0</v>
      </c>
      <c r="E171" s="469">
        <v>0</v>
      </c>
      <c r="F171" s="469">
        <v>1</v>
      </c>
      <c r="G171" s="469">
        <v>2</v>
      </c>
      <c r="H171" s="469">
        <v>2</v>
      </c>
      <c r="I171" s="469">
        <v>4</v>
      </c>
      <c r="J171" s="469">
        <v>5</v>
      </c>
      <c r="K171" s="469">
        <v>7</v>
      </c>
      <c r="L171" s="469">
        <v>1</v>
      </c>
      <c r="M171" s="469">
        <v>5</v>
      </c>
      <c r="N171" s="469">
        <v>11</v>
      </c>
      <c r="O171" s="469">
        <v>8</v>
      </c>
      <c r="P171" s="469">
        <v>8</v>
      </c>
      <c r="Q171" s="469">
        <v>9</v>
      </c>
      <c r="R171" s="469">
        <v>9</v>
      </c>
      <c r="S171" s="459">
        <v>4</v>
      </c>
      <c r="T171" s="189">
        <v>1</v>
      </c>
      <c r="U171" s="86">
        <v>4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ht="15" customHeight="1" x14ac:dyDescent="0.25">
      <c r="A173" s="3666" t="s">
        <v>218</v>
      </c>
      <c r="B173" s="3667" t="s">
        <v>219</v>
      </c>
      <c r="C173" s="3668" t="s">
        <v>220</v>
      </c>
      <c r="D173" s="3669"/>
      <c r="E173" s="3669"/>
      <c r="F173" s="3669"/>
      <c r="G173" s="3669"/>
      <c r="H173" s="3669"/>
      <c r="I173" s="3669"/>
      <c r="J173" s="3669"/>
      <c r="K173" s="3670"/>
      <c r="L173" s="3671" t="s">
        <v>221</v>
      </c>
      <c r="M173" s="3672"/>
      <c r="N173" s="3672"/>
      <c r="O173" s="3672"/>
      <c r="P173" s="3672"/>
      <c r="Q173" s="3672"/>
      <c r="R173" s="3672"/>
      <c r="S173" s="3672"/>
      <c r="T173" s="3673"/>
      <c r="U173" s="3671" t="s">
        <v>222</v>
      </c>
      <c r="V173" s="3672"/>
      <c r="W173" s="3672"/>
      <c r="X173" s="3672"/>
      <c r="Y173" s="3672"/>
      <c r="Z173" s="3672"/>
      <c r="AA173" s="3672"/>
      <c r="AB173" s="3672"/>
      <c r="AC173" s="3674"/>
      <c r="AD173" s="3661" t="s">
        <v>6</v>
      </c>
      <c r="AE173" s="3686" t="s">
        <v>7</v>
      </c>
    </row>
    <row r="174" spans="1:74" ht="15" customHeight="1" x14ac:dyDescent="0.25">
      <c r="A174" s="3195"/>
      <c r="B174" s="3197"/>
      <c r="C174" s="3675" t="s">
        <v>32</v>
      </c>
      <c r="D174" s="3676"/>
      <c r="E174" s="3677"/>
      <c r="F174" s="3678" t="s">
        <v>223</v>
      </c>
      <c r="G174" s="3678"/>
      <c r="H174" s="3678" t="s">
        <v>224</v>
      </c>
      <c r="I174" s="3678"/>
      <c r="J174" s="3687" t="s">
        <v>225</v>
      </c>
      <c r="K174" s="3687"/>
      <c r="L174" s="3675" t="s">
        <v>32</v>
      </c>
      <c r="M174" s="3676"/>
      <c r="N174" s="3677"/>
      <c r="O174" s="3678" t="s">
        <v>223</v>
      </c>
      <c r="P174" s="3678"/>
      <c r="Q174" s="3678" t="s">
        <v>224</v>
      </c>
      <c r="R174" s="3678"/>
      <c r="S174" s="3687" t="s">
        <v>225</v>
      </c>
      <c r="T174" s="3687"/>
      <c r="U174" s="3675" t="s">
        <v>32</v>
      </c>
      <c r="V174" s="3676"/>
      <c r="W174" s="3677"/>
      <c r="X174" s="3678" t="s">
        <v>223</v>
      </c>
      <c r="Y174" s="3678"/>
      <c r="Z174" s="3678" t="s">
        <v>224</v>
      </c>
      <c r="AA174" s="3678"/>
      <c r="AB174" s="3687" t="s">
        <v>225</v>
      </c>
      <c r="AC174" s="3690"/>
      <c r="AD174" s="3661"/>
      <c r="AE174" s="3686"/>
    </row>
    <row r="175" spans="1:74" ht="21" x14ac:dyDescent="0.25">
      <c r="A175" s="3195"/>
      <c r="B175" s="3197"/>
      <c r="C175" s="1232" t="s">
        <v>226</v>
      </c>
      <c r="D175" s="1233" t="s">
        <v>30</v>
      </c>
      <c r="E175" s="1234" t="s">
        <v>31</v>
      </c>
      <c r="F175" s="1235" t="s">
        <v>30</v>
      </c>
      <c r="G175" s="1236" t="s">
        <v>31</v>
      </c>
      <c r="H175" s="1235" t="s">
        <v>30</v>
      </c>
      <c r="I175" s="1236" t="s">
        <v>31</v>
      </c>
      <c r="J175" s="1235" t="s">
        <v>30</v>
      </c>
      <c r="K175" s="1236" t="s">
        <v>31</v>
      </c>
      <c r="L175" s="1235" t="s">
        <v>226</v>
      </c>
      <c r="M175" s="1237" t="s">
        <v>30</v>
      </c>
      <c r="N175" s="1238" t="s">
        <v>31</v>
      </c>
      <c r="O175" s="1235" t="s">
        <v>30</v>
      </c>
      <c r="P175" s="1238" t="s">
        <v>31</v>
      </c>
      <c r="Q175" s="1235" t="s">
        <v>30</v>
      </c>
      <c r="R175" s="1238" t="s">
        <v>31</v>
      </c>
      <c r="S175" s="1235" t="s">
        <v>30</v>
      </c>
      <c r="T175" s="1238" t="s">
        <v>31</v>
      </c>
      <c r="U175" s="1235" t="s">
        <v>226</v>
      </c>
      <c r="V175" s="1007" t="s">
        <v>30</v>
      </c>
      <c r="W175" s="1236" t="s">
        <v>31</v>
      </c>
      <c r="X175" s="1235" t="s">
        <v>30</v>
      </c>
      <c r="Y175" s="1236" t="s">
        <v>31</v>
      </c>
      <c r="Z175" s="1235" t="s">
        <v>30</v>
      </c>
      <c r="AA175" s="1236" t="s">
        <v>31</v>
      </c>
      <c r="AB175" s="1235" t="s">
        <v>30</v>
      </c>
      <c r="AC175" s="1239" t="s">
        <v>31</v>
      </c>
      <c r="AD175" s="3661"/>
      <c r="AE175" s="3686"/>
    </row>
    <row r="176" spans="1:74" ht="21" x14ac:dyDescent="0.25">
      <c r="A176" s="1240" t="s">
        <v>227</v>
      </c>
      <c r="B176" s="1241">
        <f>SUM(C176+L176+U176)</f>
        <v>0</v>
      </c>
      <c r="C176" s="1242">
        <f>SUM(D176:E176)</f>
        <v>0</v>
      </c>
      <c r="D176" s="1223">
        <f>SUM(F176+H176+J176)</f>
        <v>0</v>
      </c>
      <c r="E176" s="485">
        <f>SUM(G176+I176+K176)</f>
        <v>0</v>
      </c>
      <c r="F176" s="1225"/>
      <c r="G176" s="486"/>
      <c r="H176" s="1225"/>
      <c r="I176" s="486"/>
      <c r="J176" s="1225"/>
      <c r="K176" s="486"/>
      <c r="L176" s="1243">
        <f>SUM(M176:N176)</f>
        <v>0</v>
      </c>
      <c r="M176" s="1223">
        <f>SUM(O176+Q176+S176)</f>
        <v>0</v>
      </c>
      <c r="N176" s="1224">
        <f>SUM(P176+R176+T176)</f>
        <v>0</v>
      </c>
      <c r="O176" s="1225"/>
      <c r="P176" s="1145"/>
      <c r="Q176" s="1225"/>
      <c r="R176" s="1145"/>
      <c r="S176" s="1225"/>
      <c r="T176" s="1145"/>
      <c r="U176" s="1197">
        <f>SUM(V176:W176)</f>
        <v>0</v>
      </c>
      <c r="V176" s="1223">
        <f>SUM(X176+Z176+AB176)</f>
        <v>0</v>
      </c>
      <c r="W176" s="485">
        <f>SUM(Y176+AA176+AC176)</f>
        <v>0</v>
      </c>
      <c r="X176" s="1225"/>
      <c r="Y176" s="486"/>
      <c r="Z176" s="1225"/>
      <c r="AA176" s="486"/>
      <c r="AB176" s="1225"/>
      <c r="AC176" s="488"/>
      <c r="AD176" s="1244"/>
      <c r="AE176" s="486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1" x14ac:dyDescent="0.25">
      <c r="A178" s="1240" t="s">
        <v>229</v>
      </c>
      <c r="B178" s="1241">
        <f t="shared" ref="B178:B182" si="89">SUM(C178+L178+U178)</f>
        <v>0</v>
      </c>
      <c r="C178" s="1242">
        <f t="shared" si="80"/>
        <v>0</v>
      </c>
      <c r="D178" s="1245">
        <f t="shared" si="81"/>
        <v>0</v>
      </c>
      <c r="E178" s="500">
        <f t="shared" si="81"/>
        <v>0</v>
      </c>
      <c r="F178" s="1225"/>
      <c r="G178" s="486"/>
      <c r="H178" s="1225"/>
      <c r="I178" s="486"/>
      <c r="J178" s="1225"/>
      <c r="K178" s="486"/>
      <c r="L178" s="1243">
        <f>SUM(M178:N178)</f>
        <v>0</v>
      </c>
      <c r="M178" s="1223">
        <f>SUM(O178+Q178+S178)</f>
        <v>0</v>
      </c>
      <c r="N178" s="1224">
        <f>SUM(P178+R178+T178)</f>
        <v>0</v>
      </c>
      <c r="O178" s="1225"/>
      <c r="P178" s="1145"/>
      <c r="Q178" s="1225"/>
      <c r="R178" s="1145"/>
      <c r="S178" s="1225"/>
      <c r="T178" s="1145"/>
      <c r="U178" s="1197">
        <f t="shared" si="82"/>
        <v>0</v>
      </c>
      <c r="V178" s="1223">
        <f t="shared" si="83"/>
        <v>0</v>
      </c>
      <c r="W178" s="485">
        <f t="shared" si="83"/>
        <v>0</v>
      </c>
      <c r="X178" s="1225"/>
      <c r="Y178" s="486"/>
      <c r="Z178" s="1225"/>
      <c r="AA178" s="486"/>
      <c r="AB178" s="1225"/>
      <c r="AC178" s="488"/>
      <c r="AD178" s="1244"/>
      <c r="AE178" s="486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1240" t="s">
        <v>231</v>
      </c>
      <c r="B180" s="1241">
        <f t="shared" si="89"/>
        <v>0</v>
      </c>
      <c r="C180" s="1242">
        <f t="shared" si="80"/>
        <v>0</v>
      </c>
      <c r="D180" s="1245">
        <f t="shared" si="81"/>
        <v>0</v>
      </c>
      <c r="E180" s="500">
        <f t="shared" si="81"/>
        <v>0</v>
      </c>
      <c r="F180" s="1225"/>
      <c r="G180" s="486"/>
      <c r="H180" s="1225"/>
      <c r="I180" s="486"/>
      <c r="J180" s="1225"/>
      <c r="K180" s="486"/>
      <c r="L180" s="1243">
        <f>SUM(M180:N180)</f>
        <v>0</v>
      </c>
      <c r="M180" s="1223">
        <f>SUM(O180+Q180+S180)</f>
        <v>0</v>
      </c>
      <c r="N180" s="1224">
        <f>SUM(P180+R180+T180)</f>
        <v>0</v>
      </c>
      <c r="O180" s="1225"/>
      <c r="P180" s="1145"/>
      <c r="Q180" s="1225"/>
      <c r="R180" s="1145"/>
      <c r="S180" s="1225"/>
      <c r="T180" s="1145"/>
      <c r="U180" s="1197">
        <f t="shared" si="82"/>
        <v>0</v>
      </c>
      <c r="V180" s="1223">
        <f t="shared" si="83"/>
        <v>0</v>
      </c>
      <c r="W180" s="485">
        <f t="shared" si="83"/>
        <v>0</v>
      </c>
      <c r="X180" s="1225"/>
      <c r="Y180" s="486"/>
      <c r="Z180" s="1225"/>
      <c r="AA180" s="486"/>
      <c r="AB180" s="1225"/>
      <c r="AC180" s="488"/>
      <c r="AD180" s="1244"/>
      <c r="AE180" s="486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31.5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2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x14ac:dyDescent="0.25">
      <c r="A184" s="1010" t="s">
        <v>235</v>
      </c>
      <c r="B184" s="514"/>
      <c r="C184" s="514"/>
      <c r="D184" s="514"/>
      <c r="E184" s="514"/>
    </row>
    <row r="185" spans="1:74" ht="31.5" x14ac:dyDescent="0.25">
      <c r="A185" s="1246" t="s">
        <v>236</v>
      </c>
      <c r="B185" s="1247" t="s">
        <v>32</v>
      </c>
      <c r="C185" s="1248" t="s">
        <v>237</v>
      </c>
      <c r="D185" s="1104" t="s">
        <v>238</v>
      </c>
    </row>
    <row r="186" spans="1:74" x14ac:dyDescent="0.25">
      <c r="A186" s="1249" t="s">
        <v>239</v>
      </c>
      <c r="B186" s="1250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x14ac:dyDescent="0.25">
      <c r="A190" s="1010" t="s">
        <v>243</v>
      </c>
      <c r="B190" s="514"/>
      <c r="C190" s="514"/>
      <c r="D190" s="514"/>
      <c r="E190" s="514"/>
    </row>
    <row r="191" spans="1:74" ht="15" customHeight="1" x14ac:dyDescent="0.25">
      <c r="A191" s="3657" t="s">
        <v>236</v>
      </c>
      <c r="B191" s="3659" t="s">
        <v>32</v>
      </c>
      <c r="C191" s="3664" t="s">
        <v>84</v>
      </c>
      <c r="D191" s="3661"/>
      <c r="E191" s="3682"/>
      <c r="F191" s="3683" t="s">
        <v>244</v>
      </c>
      <c r="G191" s="3685" t="s">
        <v>245</v>
      </c>
      <c r="H191" s="3659" t="s">
        <v>246</v>
      </c>
    </row>
    <row r="192" spans="1:74" ht="21" x14ac:dyDescent="0.25">
      <c r="A192" s="3658"/>
      <c r="B192" s="3660"/>
      <c r="C192" s="1247" t="s">
        <v>247</v>
      </c>
      <c r="D192" s="1251" t="s">
        <v>248</v>
      </c>
      <c r="E192" s="1222" t="s">
        <v>249</v>
      </c>
      <c r="F192" s="3684"/>
      <c r="G192" s="3224"/>
      <c r="H192" s="3660"/>
    </row>
    <row r="193" spans="1:75" x14ac:dyDescent="0.25">
      <c r="A193" s="1109" t="s">
        <v>250</v>
      </c>
      <c r="B193" s="1252">
        <f>SUM(C193:E193)</f>
        <v>0</v>
      </c>
      <c r="C193" s="1225"/>
      <c r="D193" s="527"/>
      <c r="E193" s="488"/>
      <c r="F193" s="1227"/>
      <c r="G193" s="527"/>
      <c r="H193" s="1145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1253" t="s">
        <v>255</v>
      </c>
      <c r="B198" s="1018">
        <f t="shared" si="91"/>
        <v>0</v>
      </c>
      <c r="C198" s="87"/>
      <c r="D198" s="535"/>
      <c r="E198" s="536"/>
      <c r="F198" s="1254"/>
      <c r="G198" s="535"/>
      <c r="H198" s="605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x14ac:dyDescent="0.25">
      <c r="A199" s="1010" t="s">
        <v>256</v>
      </c>
      <c r="B199" s="514"/>
      <c r="C199" s="514"/>
      <c r="D199" s="514"/>
      <c r="E199" s="514"/>
    </row>
    <row r="200" spans="1:75" x14ac:dyDescent="0.25">
      <c r="A200" s="3663" t="s">
        <v>236</v>
      </c>
      <c r="B200" s="3662" t="s">
        <v>32</v>
      </c>
      <c r="C200" s="3664" t="s">
        <v>84</v>
      </c>
      <c r="D200" s="3661"/>
      <c r="E200" s="3665"/>
    </row>
    <row r="201" spans="1:75" ht="21" x14ac:dyDescent="0.25">
      <c r="A201" s="3189"/>
      <c r="B201" s="3187"/>
      <c r="C201" s="1247" t="s">
        <v>247</v>
      </c>
      <c r="D201" s="1251" t="s">
        <v>248</v>
      </c>
      <c r="E201" s="1104" t="s">
        <v>249</v>
      </c>
    </row>
    <row r="202" spans="1:75" x14ac:dyDescent="0.25">
      <c r="A202" s="540" t="s">
        <v>257</v>
      </c>
      <c r="B202" s="541">
        <f>SUM(C202:E202)</f>
        <v>0</v>
      </c>
      <c r="C202" s="1225"/>
      <c r="D202" s="527"/>
      <c r="E202" s="486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1" x14ac:dyDescent="0.25">
      <c r="A206" s="79" t="s">
        <v>261</v>
      </c>
      <c r="B206" s="295">
        <f t="shared" si="97"/>
        <v>0</v>
      </c>
      <c r="C206" s="85"/>
      <c r="D206" s="469"/>
      <c r="E206" s="84"/>
    </row>
    <row r="207" spans="1:75" x14ac:dyDescent="0.25">
      <c r="A207" s="542" t="s">
        <v>262</v>
      </c>
    </row>
    <row r="208" spans="1:75" x14ac:dyDescent="0.25">
      <c r="A208" s="3428" t="s">
        <v>236</v>
      </c>
      <c r="B208" s="3657"/>
      <c r="C208" s="3659" t="s">
        <v>32</v>
      </c>
      <c r="D208" s="3664" t="s">
        <v>84</v>
      </c>
      <c r="E208" s="3661"/>
      <c r="F208" s="3665"/>
    </row>
    <row r="209" spans="1:6" ht="21" x14ac:dyDescent="0.25">
      <c r="A209" s="3534"/>
      <c r="B209" s="3658"/>
      <c r="C209" s="3660"/>
      <c r="D209" s="1247" t="s">
        <v>247</v>
      </c>
      <c r="E209" s="1251" t="s">
        <v>248</v>
      </c>
      <c r="F209" s="1104" t="s">
        <v>249</v>
      </c>
    </row>
    <row r="210" spans="1:6" x14ac:dyDescent="0.25">
      <c r="A210" s="3657" t="s">
        <v>263</v>
      </c>
      <c r="B210" s="1094" t="s">
        <v>264</v>
      </c>
      <c r="C210" s="544">
        <f>SUM(D210:F210)</f>
        <v>0</v>
      </c>
      <c r="D210" s="1225"/>
      <c r="E210" s="527"/>
      <c r="F210" s="486"/>
    </row>
    <row r="211" spans="1:6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x14ac:dyDescent="0.25">
      <c r="A212" s="3657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3658"/>
      <c r="B213" s="1255" t="s">
        <v>268</v>
      </c>
      <c r="C213" s="1020">
        <f t="shared" si="98"/>
        <v>0</v>
      </c>
      <c r="D213" s="85"/>
      <c r="E213" s="469"/>
      <c r="F213" s="84"/>
    </row>
    <row r="214" spans="1:6" x14ac:dyDescent="0.25">
      <c r="A214" s="1256" t="s">
        <v>269</v>
      </c>
      <c r="B214" s="1257"/>
      <c r="C214" s="514"/>
      <c r="D214" s="514"/>
    </row>
    <row r="215" spans="1:6" ht="15" customHeight="1" x14ac:dyDescent="0.25">
      <c r="A215" s="3657" t="s">
        <v>236</v>
      </c>
      <c r="B215" s="3659" t="s">
        <v>32</v>
      </c>
      <c r="C215" s="3661" t="s">
        <v>270</v>
      </c>
      <c r="D215" s="3661"/>
      <c r="E215" s="3661"/>
      <c r="F215" s="549"/>
    </row>
    <row r="216" spans="1:6" ht="21" x14ac:dyDescent="0.25">
      <c r="A216" s="3658"/>
      <c r="B216" s="3660"/>
      <c r="C216" s="643" t="s">
        <v>271</v>
      </c>
      <c r="D216" s="1251" t="s">
        <v>272</v>
      </c>
      <c r="E216" s="1104" t="s">
        <v>273</v>
      </c>
    </row>
    <row r="217" spans="1:6" x14ac:dyDescent="0.25">
      <c r="A217" s="1094" t="s">
        <v>274</v>
      </c>
      <c r="B217" s="1258">
        <f>SUM(C217:E217)</f>
        <v>0</v>
      </c>
      <c r="C217" s="1227"/>
      <c r="D217" s="527"/>
      <c r="E217" s="486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1254"/>
      <c r="D219" s="535"/>
      <c r="E219" s="554"/>
    </row>
    <row r="220" spans="1:6" x14ac:dyDescent="0.25">
      <c r="A220" s="1256" t="s">
        <v>277</v>
      </c>
      <c r="B220" s="1257"/>
    </row>
    <row r="221" spans="1:6" x14ac:dyDescent="0.25">
      <c r="A221" s="3657" t="s">
        <v>236</v>
      </c>
      <c r="B221" s="3662" t="s">
        <v>278</v>
      </c>
    </row>
    <row r="222" spans="1:6" x14ac:dyDescent="0.25">
      <c r="A222" s="3658"/>
      <c r="B222" s="3187"/>
    </row>
    <row r="223" spans="1:6" x14ac:dyDescent="0.25">
      <c r="A223" s="1094" t="s">
        <v>279</v>
      </c>
      <c r="B223" s="277"/>
    </row>
    <row r="224" spans="1:6" x14ac:dyDescent="0.25">
      <c r="A224" s="79" t="s">
        <v>280</v>
      </c>
      <c r="B224" s="186"/>
    </row>
    <row r="239" spans="1: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88</v>
      </c>
    </row>
    <row r="240" spans="1: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00000000-0002-0000-0300-000000000000}">
      <formula1>0</formula1>
    </dataValidation>
    <dataValidation type="whole" allowBlank="1" showInputMessage="1" showErrorMessage="1" sqref="C202:E206" xr:uid="{00000000-0002-0000-0300-000001000000}">
      <formula1>0</formula1>
      <formula2>9.99999999999999E+35</formula2>
    </dataValidation>
    <dataValidation type="whole" allowBlank="1" showInputMessage="1" showErrorMessage="1" sqref="C171:U171 C32:C33 B88:B92" xr:uid="{00000000-0002-0000-0300-000002000000}">
      <formula1>0</formula1>
      <formula2>9.99999999999999E+42</formula2>
    </dataValidation>
    <dataValidation type="whole" allowBlank="1" showInputMessage="1" showErrorMessage="1" sqref="F154:AO167 X176:AE183" xr:uid="{00000000-0002-0000-0300-000003000000}">
      <formula1>0</formula1>
      <formula2>9.99999999999999E+36</formula2>
    </dataValidation>
    <dataValidation type="whole" allowBlank="1" showInputMessage="1" showErrorMessage="1" sqref="E135:AR137" xr:uid="{00000000-0002-0000-0300-000004000000}">
      <formula1>0</formula1>
      <formula2>9.99999999999999E+34</formula2>
    </dataValidation>
    <dataValidation type="whole" allowBlank="1" showInputMessage="1" showErrorMessage="1" sqref="B128:M130 F176:K183 C38" xr:uid="{00000000-0002-0000-0300-000005000000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00000000-0002-0000-0300-000006000000}">
      <formula1>0</formula1>
      <formula2>9.99999999999999E+40</formula2>
    </dataValidation>
    <dataValidation type="whole" allowBlank="1" showInputMessage="1" showErrorMessage="1" sqref="C60:X61 B67:B68 F73:AM74 C193:H198 B94:B96 D88:D92 D94:D96" xr:uid="{00000000-0002-0000-0300-000007000000}">
      <formula1>0</formula1>
      <formula2>9.99999999999999E+38</formula2>
    </dataValidation>
    <dataValidation type="whole" allowBlank="1" showInputMessage="1" showErrorMessage="1" sqref="E53:L54 P53:AC54" xr:uid="{00000000-0002-0000-0300-000008000000}">
      <formula1>0</formula1>
      <formula2>9.99999999999999E+31</formula2>
    </dataValidation>
    <dataValidation type="whole" allowBlank="1" showInputMessage="1" showErrorMessage="1" sqref="C186:D189 C101:E105 C107:E109 E13:AR26 AS13:AS18 AS26" xr:uid="{00000000-0002-0000-0300-000009000000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00000000-0002-0000-0300-00000A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Z240"/>
  <sheetViews>
    <sheetView topLeftCell="A58" workbookViewId="0">
      <selection sqref="A1:XFD1048576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",[5]NOMBRE!B2, " (",[5]NOMBRE!C2,[5]NOMBRE!D2,[5]NOMBRE!E2,[5]NOMBRE!F2,[5]NOMBRE!G2,")")</f>
        <v>COMUNA: LINARES (07401)</v>
      </c>
    </row>
    <row r="3" spans="1:77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77" x14ac:dyDescent="0.25">
      <c r="A4" s="1" t="str">
        <f>CONCATENATE("MES: ",[5]NOMBRE!B6, " (",[5]NOMBRE!C6,[5]NOMBRE!D6,")")</f>
        <v>MES: ABRIL (04)</v>
      </c>
    </row>
    <row r="5" spans="1:77" x14ac:dyDescent="0.25">
      <c r="A5" s="1" t="str">
        <f>CONCATENATE("AÑO: ",[5]NOMBRE!B7)</f>
        <v>AÑO: 2025</v>
      </c>
    </row>
    <row r="6" spans="1:77" s="3" customFormat="1" ht="15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ht="15" customHeight="1" x14ac:dyDescent="0.25">
      <c r="A9" s="3624" t="s">
        <v>3</v>
      </c>
      <c r="B9" s="3957" t="s">
        <v>4</v>
      </c>
      <c r="C9" s="3626"/>
      <c r="D9" s="3572"/>
      <c r="E9" s="3906" t="s">
        <v>5</v>
      </c>
      <c r="F9" s="3699"/>
      <c r="G9" s="3699"/>
      <c r="H9" s="3699"/>
      <c r="I9" s="3699"/>
      <c r="J9" s="3699"/>
      <c r="K9" s="3699"/>
      <c r="L9" s="3699"/>
      <c r="M9" s="3699"/>
      <c r="N9" s="3699"/>
      <c r="O9" s="3699"/>
      <c r="P9" s="3699"/>
      <c r="Q9" s="3699"/>
      <c r="R9" s="3699"/>
      <c r="S9" s="3699"/>
      <c r="T9" s="3699"/>
      <c r="U9" s="3699"/>
      <c r="V9" s="3699"/>
      <c r="W9" s="3699"/>
      <c r="X9" s="3699"/>
      <c r="Y9" s="3699"/>
      <c r="Z9" s="3699"/>
      <c r="AA9" s="3699"/>
      <c r="AB9" s="3699"/>
      <c r="AC9" s="3699"/>
      <c r="AD9" s="3699"/>
      <c r="AE9" s="3699"/>
      <c r="AF9" s="3699"/>
      <c r="AG9" s="3699"/>
      <c r="AH9" s="3699"/>
      <c r="AI9" s="3699"/>
      <c r="AJ9" s="3699"/>
      <c r="AK9" s="3699"/>
      <c r="AL9" s="3699"/>
      <c r="AM9" s="3699"/>
      <c r="AN9" s="3956"/>
      <c r="AO9" s="3629" t="s">
        <v>6</v>
      </c>
      <c r="AP9" s="3685" t="s">
        <v>7</v>
      </c>
      <c r="AQ9" s="3685" t="s">
        <v>8</v>
      </c>
      <c r="AR9" s="3685" t="s">
        <v>9</v>
      </c>
      <c r="AS9" s="3572" t="s">
        <v>10</v>
      </c>
    </row>
    <row r="10" spans="1:77" x14ac:dyDescent="0.25">
      <c r="A10" s="3259"/>
      <c r="B10" s="3262"/>
      <c r="C10" s="3958"/>
      <c r="D10" s="3927"/>
      <c r="E10" s="3903" t="s">
        <v>11</v>
      </c>
      <c r="F10" s="3700"/>
      <c r="G10" s="3903" t="s">
        <v>12</v>
      </c>
      <c r="H10" s="3665"/>
      <c r="I10" s="3903" t="s">
        <v>13</v>
      </c>
      <c r="J10" s="3665"/>
      <c r="K10" s="3903" t="s">
        <v>14</v>
      </c>
      <c r="L10" s="3665"/>
      <c r="M10" s="3903" t="s">
        <v>15</v>
      </c>
      <c r="N10" s="3665"/>
      <c r="O10" s="3903" t="s">
        <v>16</v>
      </c>
      <c r="P10" s="3665"/>
      <c r="Q10" s="3903" t="s">
        <v>17</v>
      </c>
      <c r="R10" s="3665"/>
      <c r="S10" s="3903" t="s">
        <v>18</v>
      </c>
      <c r="T10" s="3665"/>
      <c r="U10" s="3903" t="s">
        <v>19</v>
      </c>
      <c r="V10" s="3665"/>
      <c r="W10" s="3903" t="s">
        <v>20</v>
      </c>
      <c r="X10" s="3665"/>
      <c r="Y10" s="3903" t="s">
        <v>21</v>
      </c>
      <c r="Z10" s="3665"/>
      <c r="AA10" s="3903" t="s">
        <v>22</v>
      </c>
      <c r="AB10" s="3665"/>
      <c r="AC10" s="3903" t="s">
        <v>23</v>
      </c>
      <c r="AD10" s="3665"/>
      <c r="AE10" s="3903" t="s">
        <v>24</v>
      </c>
      <c r="AF10" s="3665"/>
      <c r="AG10" s="3903" t="s">
        <v>25</v>
      </c>
      <c r="AH10" s="3665"/>
      <c r="AI10" s="3903" t="s">
        <v>26</v>
      </c>
      <c r="AJ10" s="3665"/>
      <c r="AK10" s="3903" t="s">
        <v>27</v>
      </c>
      <c r="AL10" s="3665"/>
      <c r="AM10" s="3906" t="s">
        <v>28</v>
      </c>
      <c r="AN10" s="3956"/>
      <c r="AO10" s="3246"/>
      <c r="AP10" s="3247"/>
      <c r="AQ10" s="3247"/>
      <c r="AR10" s="3247"/>
      <c r="AS10" s="3249"/>
    </row>
    <row r="11" spans="1:77" x14ac:dyDescent="0.25">
      <c r="A11" s="3189"/>
      <c r="B11" s="1259" t="s">
        <v>29</v>
      </c>
      <c r="C11" s="1260" t="s">
        <v>30</v>
      </c>
      <c r="D11" s="1192" t="s">
        <v>31</v>
      </c>
      <c r="E11" s="1261" t="s">
        <v>30</v>
      </c>
      <c r="F11" s="1195" t="s">
        <v>31</v>
      </c>
      <c r="G11" s="1261" t="s">
        <v>30</v>
      </c>
      <c r="H11" s="1195" t="s">
        <v>31</v>
      </c>
      <c r="I11" s="1261" t="s">
        <v>30</v>
      </c>
      <c r="J11" s="1195" t="s">
        <v>31</v>
      </c>
      <c r="K11" s="1261" t="s">
        <v>30</v>
      </c>
      <c r="L11" s="1195" t="s">
        <v>31</v>
      </c>
      <c r="M11" s="1261" t="s">
        <v>30</v>
      </c>
      <c r="N11" s="1195" t="s">
        <v>31</v>
      </c>
      <c r="O11" s="1261" t="s">
        <v>30</v>
      </c>
      <c r="P11" s="1195" t="s">
        <v>31</v>
      </c>
      <c r="Q11" s="1261" t="s">
        <v>30</v>
      </c>
      <c r="R11" s="1195" t="s">
        <v>31</v>
      </c>
      <c r="S11" s="1261" t="s">
        <v>30</v>
      </c>
      <c r="T11" s="1195" t="s">
        <v>31</v>
      </c>
      <c r="U11" s="1261" t="s">
        <v>30</v>
      </c>
      <c r="V11" s="1195" t="s">
        <v>31</v>
      </c>
      <c r="W11" s="1261" t="s">
        <v>30</v>
      </c>
      <c r="X11" s="1195" t="s">
        <v>31</v>
      </c>
      <c r="Y11" s="1261" t="s">
        <v>30</v>
      </c>
      <c r="Z11" s="1195" t="s">
        <v>31</v>
      </c>
      <c r="AA11" s="1261" t="s">
        <v>30</v>
      </c>
      <c r="AB11" s="1195" t="s">
        <v>31</v>
      </c>
      <c r="AC11" s="1261" t="s">
        <v>30</v>
      </c>
      <c r="AD11" s="1195" t="s">
        <v>31</v>
      </c>
      <c r="AE11" s="1261" t="s">
        <v>30</v>
      </c>
      <c r="AF11" s="1195" t="s">
        <v>31</v>
      </c>
      <c r="AG11" s="1261" t="s">
        <v>30</v>
      </c>
      <c r="AH11" s="1195" t="s">
        <v>31</v>
      </c>
      <c r="AI11" s="1261" t="s">
        <v>30</v>
      </c>
      <c r="AJ11" s="1195" t="s">
        <v>31</v>
      </c>
      <c r="AK11" s="1261" t="s">
        <v>30</v>
      </c>
      <c r="AL11" s="1195" t="s">
        <v>31</v>
      </c>
      <c r="AM11" s="1261" t="s">
        <v>30</v>
      </c>
      <c r="AN11" s="1262" t="s">
        <v>31</v>
      </c>
      <c r="AO11" s="3245"/>
      <c r="AP11" s="3224"/>
      <c r="AQ11" s="3224"/>
      <c r="AR11" s="3224"/>
      <c r="AS11" s="3437"/>
    </row>
    <row r="12" spans="1:77" x14ac:dyDescent="0.25">
      <c r="A12" s="1263" t="s">
        <v>32</v>
      </c>
      <c r="B12" s="1264">
        <f>SUM(B13:B26)</f>
        <v>0</v>
      </c>
      <c r="C12" s="1265">
        <f>SUM(C13:C26)</f>
        <v>0</v>
      </c>
      <c r="D12" s="16">
        <f>SUM(D13:D26)</f>
        <v>0</v>
      </c>
      <c r="E12" s="1266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1266">
        <f t="shared" si="0"/>
        <v>0</v>
      </c>
      <c r="J12" s="18">
        <f t="shared" si="0"/>
        <v>0</v>
      </c>
      <c r="K12" s="1266">
        <f t="shared" si="0"/>
        <v>0</v>
      </c>
      <c r="L12" s="18">
        <f t="shared" si="0"/>
        <v>0</v>
      </c>
      <c r="M12" s="1266">
        <f t="shared" si="0"/>
        <v>0</v>
      </c>
      <c r="N12" s="18">
        <f t="shared" si="0"/>
        <v>0</v>
      </c>
      <c r="O12" s="1266">
        <f t="shared" si="0"/>
        <v>0</v>
      </c>
      <c r="P12" s="18">
        <f t="shared" si="0"/>
        <v>0</v>
      </c>
      <c r="Q12" s="1266">
        <f t="shared" si="0"/>
        <v>0</v>
      </c>
      <c r="R12" s="18">
        <f t="shared" si="0"/>
        <v>0</v>
      </c>
      <c r="S12" s="1266">
        <f t="shared" si="0"/>
        <v>0</v>
      </c>
      <c r="T12" s="18">
        <f t="shared" si="0"/>
        <v>0</v>
      </c>
      <c r="U12" s="1266">
        <f>SUM(U13:U26)</f>
        <v>0</v>
      </c>
      <c r="V12" s="18">
        <f>SUM(V13:V26)</f>
        <v>0</v>
      </c>
      <c r="W12" s="1266">
        <f t="shared" si="0"/>
        <v>0</v>
      </c>
      <c r="X12" s="18">
        <f t="shared" si="0"/>
        <v>0</v>
      </c>
      <c r="Y12" s="1266">
        <f t="shared" si="0"/>
        <v>0</v>
      </c>
      <c r="Z12" s="18">
        <f t="shared" si="0"/>
        <v>0</v>
      </c>
      <c r="AA12" s="1266">
        <f t="shared" si="0"/>
        <v>0</v>
      </c>
      <c r="AB12" s="18">
        <f t="shared" si="0"/>
        <v>0</v>
      </c>
      <c r="AC12" s="1266">
        <f t="shared" si="0"/>
        <v>0</v>
      </c>
      <c r="AD12" s="18">
        <f t="shared" si="0"/>
        <v>0</v>
      </c>
      <c r="AE12" s="1266">
        <f t="shared" si="0"/>
        <v>0</v>
      </c>
      <c r="AF12" s="18">
        <f t="shared" si="0"/>
        <v>0</v>
      </c>
      <c r="AG12" s="1266">
        <f t="shared" si="0"/>
        <v>0</v>
      </c>
      <c r="AH12" s="18">
        <f t="shared" si="0"/>
        <v>0</v>
      </c>
      <c r="AI12" s="1266">
        <f t="shared" si="0"/>
        <v>0</v>
      </c>
      <c r="AJ12" s="18">
        <f t="shared" si="0"/>
        <v>0</v>
      </c>
      <c r="AK12" s="1266">
        <f t="shared" si="0"/>
        <v>0</v>
      </c>
      <c r="AL12" s="18">
        <f t="shared" si="0"/>
        <v>0</v>
      </c>
      <c r="AM12" s="1266">
        <f t="shared" si="0"/>
        <v>0</v>
      </c>
      <c r="AN12" s="20">
        <f t="shared" si="0"/>
        <v>0</v>
      </c>
      <c r="AO12" s="21">
        <f>SUM(AO13:AO26)</f>
        <v>0</v>
      </c>
      <c r="AP12" s="1267">
        <f>SUM(AP13:AP26)</f>
        <v>0</v>
      </c>
      <c r="AQ12" s="1267">
        <f>SUM(AQ13:AQ26)</f>
        <v>0</v>
      </c>
      <c r="AR12" s="1267">
        <f>SUM(AR13:AR26)</f>
        <v>0</v>
      </c>
      <c r="AS12" s="1268">
        <f>SUM(AS13:AS26)</f>
        <v>0</v>
      </c>
    </row>
    <row r="13" spans="1:77" x14ac:dyDescent="0.25">
      <c r="A13" s="24" t="s">
        <v>33</v>
      </c>
      <c r="B13" s="25">
        <f>SUM(C13:D13)</f>
        <v>0</v>
      </c>
      <c r="C13" s="1269">
        <f>SUM(E13+G13+I13+K13+M13+O13+Q13+S13+U13+W13+Y13+AA13+AC13+AE13+AG13+AI13+AK13+AM13)</f>
        <v>0</v>
      </c>
      <c r="D13" s="1258">
        <f>SUM(F13+H13+J13+L13+N13+P13+R13+T13+V13+X13+Z13+AB13+AD13+AF13+AH13+AJ13+AL13+AN13)</f>
        <v>0</v>
      </c>
      <c r="E13" s="1270"/>
      <c r="F13" s="1145"/>
      <c r="G13" s="1270"/>
      <c r="H13" s="1145"/>
      <c r="I13" s="1270"/>
      <c r="J13" s="1271"/>
      <c r="K13" s="1270"/>
      <c r="L13" s="1145"/>
      <c r="M13" s="1270"/>
      <c r="N13" s="1145"/>
      <c r="O13" s="1270"/>
      <c r="P13" s="1145"/>
      <c r="Q13" s="1270"/>
      <c r="R13" s="1145"/>
      <c r="S13" s="1270"/>
      <c r="T13" s="1145"/>
      <c r="U13" s="1270"/>
      <c r="V13" s="1145"/>
      <c r="W13" s="1270"/>
      <c r="X13" s="1145"/>
      <c r="Y13" s="1270"/>
      <c r="Z13" s="1145"/>
      <c r="AA13" s="1270"/>
      <c r="AB13" s="1145"/>
      <c r="AC13" s="1270"/>
      <c r="AD13" s="1145"/>
      <c r="AE13" s="1270"/>
      <c r="AF13" s="1145"/>
      <c r="AG13" s="1270"/>
      <c r="AH13" s="1145"/>
      <c r="AI13" s="1270"/>
      <c r="AJ13" s="1145"/>
      <c r="AK13" s="1270"/>
      <c r="AL13" s="1145"/>
      <c r="AM13" s="1270"/>
      <c r="AN13" s="1145"/>
      <c r="AO13" s="1272"/>
      <c r="AP13" s="567"/>
      <c r="AQ13" s="567"/>
      <c r="AR13" s="567"/>
      <c r="AS13" s="1193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x14ac:dyDescent="0.25">
      <c r="A26" s="79" t="s">
        <v>46</v>
      </c>
      <c r="B26" s="80">
        <f t="shared" si="1"/>
        <v>0</v>
      </c>
      <c r="C26" s="1273">
        <f>SUM(E26+G26+I26+K26+M26+O26+Q26+S26+U26+W26+Y26+AA26+AC26+AE26+AG26+AI26+AK26+AM26)</f>
        <v>0</v>
      </c>
      <c r="D26" s="1274">
        <f>SUM(F26+H26+J26+L26+N26+P26+R26+T26+V26+X26+Z26+AB26+AD26+AF26+AH26+AJ26+AL26+AN26)</f>
        <v>0</v>
      </c>
      <c r="E26" s="83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x14ac:dyDescent="0.25">
      <c r="A27" s="4" t="s">
        <v>47</v>
      </c>
      <c r="B27" s="5"/>
      <c r="C27" s="5"/>
      <c r="D27" s="5"/>
      <c r="E27" s="5"/>
      <c r="F27" s="1275"/>
      <c r="G27" s="1275" t="s">
        <v>48</v>
      </c>
      <c r="H27" s="1276"/>
      <c r="I27" s="1276"/>
      <c r="J27" s="1275"/>
      <c r="K27" s="1275"/>
      <c r="L27" s="1275"/>
      <c r="M27" s="1275"/>
      <c r="N27" s="1275"/>
      <c r="O27" s="1275"/>
      <c r="P27" s="1275"/>
      <c r="Q27" s="1275"/>
      <c r="R27" s="1275"/>
      <c r="S27" s="1275"/>
      <c r="T27" s="1275"/>
      <c r="U27" s="1275"/>
      <c r="V27" s="1275"/>
      <c r="W27" s="1275"/>
      <c r="X27" s="1275"/>
      <c r="Y27" s="1277"/>
      <c r="Z27" s="1277"/>
      <c r="AA27" s="1277"/>
      <c r="AB27" s="1277"/>
      <c r="AC27" s="1277"/>
      <c r="AD27" s="1277"/>
      <c r="AE27" s="1277"/>
      <c r="AF27" s="1277"/>
      <c r="AG27" s="1277"/>
      <c r="AH27" s="1277"/>
      <c r="AI27" s="1277"/>
      <c r="AJ27" s="1277"/>
      <c r="AK27" s="1277"/>
      <c r="AL27" s="1277"/>
      <c r="AM27" s="1277"/>
      <c r="AN27" s="1277"/>
      <c r="AO27" s="1277"/>
      <c r="AP27" s="96"/>
      <c r="AQ27" s="96"/>
      <c r="AR27" s="2"/>
      <c r="AS27" s="3"/>
    </row>
    <row r="28" spans="1:77" ht="15" customHeight="1" x14ac:dyDescent="0.25">
      <c r="A28" s="3954" t="s">
        <v>49</v>
      </c>
      <c r="B28" s="3955" t="s">
        <v>4</v>
      </c>
      <c r="C28" s="3378"/>
      <c r="D28" s="3370"/>
      <c r="E28" s="3906" t="s">
        <v>5</v>
      </c>
      <c r="F28" s="3942"/>
      <c r="G28" s="3942"/>
      <c r="H28" s="3942"/>
      <c r="I28" s="3942"/>
      <c r="J28" s="3942"/>
      <c r="K28" s="3942"/>
      <c r="L28" s="3942"/>
      <c r="M28" s="3942"/>
      <c r="N28" s="3942"/>
      <c r="O28" s="3942"/>
      <c r="P28" s="3942"/>
      <c r="Q28" s="3942"/>
      <c r="R28" s="3942"/>
      <c r="S28" s="3942"/>
      <c r="T28" s="3942"/>
      <c r="U28" s="3942"/>
      <c r="V28" s="3942"/>
      <c r="W28" s="3942"/>
      <c r="X28" s="3942"/>
      <c r="Y28" s="3942"/>
      <c r="Z28" s="3942"/>
      <c r="AA28" s="3942"/>
      <c r="AB28" s="3942"/>
      <c r="AC28" s="3942"/>
      <c r="AD28" s="3942"/>
      <c r="AE28" s="3942"/>
      <c r="AF28" s="3942"/>
      <c r="AG28" s="3942"/>
      <c r="AH28" s="3942"/>
      <c r="AI28" s="3942"/>
      <c r="AJ28" s="3942"/>
      <c r="AK28" s="3942"/>
      <c r="AL28" s="3942"/>
      <c r="AM28" s="3942"/>
      <c r="AN28" s="3943"/>
      <c r="AO28" s="3944" t="s">
        <v>6</v>
      </c>
      <c r="AP28" s="3953" t="s">
        <v>7</v>
      </c>
      <c r="AQ28" s="3953" t="s">
        <v>50</v>
      </c>
      <c r="AR28" s="3953" t="s">
        <v>8</v>
      </c>
      <c r="AS28" s="3370" t="s">
        <v>9</v>
      </c>
    </row>
    <row r="29" spans="1:77" x14ac:dyDescent="0.25">
      <c r="A29" s="3259"/>
      <c r="B29" s="3262"/>
      <c r="C29" s="3941"/>
      <c r="D29" s="3437"/>
      <c r="E29" s="3903" t="s">
        <v>11</v>
      </c>
      <c r="F29" s="3907"/>
      <c r="G29" s="3903" t="s">
        <v>12</v>
      </c>
      <c r="H29" s="3899"/>
      <c r="I29" s="3903" t="s">
        <v>13</v>
      </c>
      <c r="J29" s="3899"/>
      <c r="K29" s="3903" t="s">
        <v>14</v>
      </c>
      <c r="L29" s="3899"/>
      <c r="M29" s="3903" t="s">
        <v>15</v>
      </c>
      <c r="N29" s="3899"/>
      <c r="O29" s="3903" t="s">
        <v>16</v>
      </c>
      <c r="P29" s="3899"/>
      <c r="Q29" s="3903" t="s">
        <v>17</v>
      </c>
      <c r="R29" s="3899"/>
      <c r="S29" s="3903" t="s">
        <v>18</v>
      </c>
      <c r="T29" s="3899"/>
      <c r="U29" s="3903" t="s">
        <v>19</v>
      </c>
      <c r="V29" s="3899"/>
      <c r="W29" s="3903" t="s">
        <v>20</v>
      </c>
      <c r="X29" s="3899"/>
      <c r="Y29" s="3903" t="s">
        <v>21</v>
      </c>
      <c r="Z29" s="3899"/>
      <c r="AA29" s="3903" t="s">
        <v>22</v>
      </c>
      <c r="AB29" s="3899"/>
      <c r="AC29" s="3903" t="s">
        <v>23</v>
      </c>
      <c r="AD29" s="3899"/>
      <c r="AE29" s="3903" t="s">
        <v>24</v>
      </c>
      <c r="AF29" s="3899"/>
      <c r="AG29" s="3903" t="s">
        <v>25</v>
      </c>
      <c r="AH29" s="3899"/>
      <c r="AI29" s="3903" t="s">
        <v>26</v>
      </c>
      <c r="AJ29" s="3899"/>
      <c r="AK29" s="3903" t="s">
        <v>27</v>
      </c>
      <c r="AL29" s="3899"/>
      <c r="AM29" s="3906" t="s">
        <v>28</v>
      </c>
      <c r="AN29" s="3943"/>
      <c r="AO29" s="3246"/>
      <c r="AP29" s="3247"/>
      <c r="AQ29" s="3247"/>
      <c r="AR29" s="3247"/>
      <c r="AS29" s="3249"/>
    </row>
    <row r="30" spans="1:77" x14ac:dyDescent="0.25">
      <c r="A30" s="3189"/>
      <c r="B30" s="1259" t="s">
        <v>29</v>
      </c>
      <c r="C30" s="1278" t="s">
        <v>30</v>
      </c>
      <c r="D30" s="779" t="s">
        <v>31</v>
      </c>
      <c r="E30" s="1259" t="s">
        <v>30</v>
      </c>
      <c r="F30" s="98" t="s">
        <v>31</v>
      </c>
      <c r="G30" s="1259" t="s">
        <v>30</v>
      </c>
      <c r="H30" s="98" t="s">
        <v>31</v>
      </c>
      <c r="I30" s="1259" t="s">
        <v>30</v>
      </c>
      <c r="J30" s="98" t="s">
        <v>31</v>
      </c>
      <c r="K30" s="1259" t="s">
        <v>30</v>
      </c>
      <c r="L30" s="98" t="s">
        <v>31</v>
      </c>
      <c r="M30" s="1259" t="s">
        <v>30</v>
      </c>
      <c r="N30" s="98" t="s">
        <v>31</v>
      </c>
      <c r="O30" s="1259" t="s">
        <v>30</v>
      </c>
      <c r="P30" s="98" t="s">
        <v>31</v>
      </c>
      <c r="Q30" s="1259" t="s">
        <v>30</v>
      </c>
      <c r="R30" s="98" t="s">
        <v>31</v>
      </c>
      <c r="S30" s="1259" t="s">
        <v>30</v>
      </c>
      <c r="T30" s="98" t="s">
        <v>31</v>
      </c>
      <c r="U30" s="1259" t="s">
        <v>30</v>
      </c>
      <c r="V30" s="98" t="s">
        <v>31</v>
      </c>
      <c r="W30" s="1259" t="s">
        <v>30</v>
      </c>
      <c r="X30" s="98" t="s">
        <v>31</v>
      </c>
      <c r="Y30" s="1259" t="s">
        <v>30</v>
      </c>
      <c r="Z30" s="98" t="s">
        <v>31</v>
      </c>
      <c r="AA30" s="1259" t="s">
        <v>30</v>
      </c>
      <c r="AB30" s="98" t="s">
        <v>31</v>
      </c>
      <c r="AC30" s="1259" t="s">
        <v>30</v>
      </c>
      <c r="AD30" s="98" t="s">
        <v>31</v>
      </c>
      <c r="AE30" s="1259" t="s">
        <v>30</v>
      </c>
      <c r="AF30" s="98" t="s">
        <v>31</v>
      </c>
      <c r="AG30" s="1259" t="s">
        <v>30</v>
      </c>
      <c r="AH30" s="98" t="s">
        <v>31</v>
      </c>
      <c r="AI30" s="1259" t="s">
        <v>30</v>
      </c>
      <c r="AJ30" s="98" t="s">
        <v>31</v>
      </c>
      <c r="AK30" s="1278" t="s">
        <v>30</v>
      </c>
      <c r="AL30" s="98" t="s">
        <v>31</v>
      </c>
      <c r="AM30" s="1259" t="s">
        <v>30</v>
      </c>
      <c r="AN30" s="603" t="s">
        <v>31</v>
      </c>
      <c r="AO30" s="3245"/>
      <c r="AP30" s="3224"/>
      <c r="AQ30" s="3224"/>
      <c r="AR30" s="3224"/>
      <c r="AS30" s="3437"/>
    </row>
    <row r="31" spans="1:77" x14ac:dyDescent="0.25">
      <c r="A31" s="1279" t="s">
        <v>51</v>
      </c>
      <c r="B31" s="1280">
        <f t="shared" ref="B31:B46" si="14">SUM(C31:D31)</f>
        <v>0</v>
      </c>
      <c r="C31" s="1269">
        <f t="shared" ref="C31:D34" si="15">SUM(E31+G31+I31+K31+M31+O31+Q31+S31+U31+W31+Y31+AA31+AC31+AE31+AG31+AI31+AK31+AM31)</f>
        <v>0</v>
      </c>
      <c r="D31" s="1258">
        <f t="shared" si="15"/>
        <v>0</v>
      </c>
      <c r="E31" s="1270"/>
      <c r="F31" s="1145"/>
      <c r="G31" s="1270"/>
      <c r="H31" s="1271"/>
      <c r="I31" s="1270"/>
      <c r="J31" s="1271"/>
      <c r="K31" s="1270"/>
      <c r="L31" s="1271"/>
      <c r="M31" s="1270"/>
      <c r="N31" s="1271"/>
      <c r="O31" s="1270"/>
      <c r="P31" s="1271"/>
      <c r="Q31" s="1281"/>
      <c r="R31" s="1271"/>
      <c r="S31" s="1270"/>
      <c r="T31" s="1271"/>
      <c r="U31" s="1270"/>
      <c r="V31" s="1271"/>
      <c r="W31" s="1270"/>
      <c r="X31" s="1271"/>
      <c r="Y31" s="1270"/>
      <c r="Z31" s="1271"/>
      <c r="AA31" s="1270"/>
      <c r="AB31" s="1271"/>
      <c r="AC31" s="1281"/>
      <c r="AD31" s="1271"/>
      <c r="AE31" s="1270"/>
      <c r="AF31" s="1271"/>
      <c r="AG31" s="1281"/>
      <c r="AH31" s="1271"/>
      <c r="AI31" s="1270"/>
      <c r="AJ31" s="1271"/>
      <c r="AK31" s="1281"/>
      <c r="AL31" s="1271"/>
      <c r="AM31" s="1244"/>
      <c r="AN31" s="1282"/>
      <c r="AO31" s="1272"/>
      <c r="AP31" s="567"/>
      <c r="AQ31" s="567"/>
      <c r="AR31" s="567"/>
      <c r="AS31" s="1193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x14ac:dyDescent="0.25">
      <c r="A48" s="1283" t="s">
        <v>68</v>
      </c>
      <c r="B48" s="127">
        <f>SUM(C48:D48)</f>
        <v>0</v>
      </c>
      <c r="C48" s="1284">
        <f>SUM(E48+G48+I48+K48+M48+O48+Q48+S48+U48+W48+Y48+AA48+AC48+AE48+AG48+AI48+AK48+AM48)</f>
        <v>0</v>
      </c>
      <c r="D48" s="1285">
        <f>SUM(F48+H48+J48+L48+N48+P48+R48+T48+V48+X48+Z48+AB48+AD48+AF48+AH48+AJ48+AL48+AN48)</f>
        <v>0</v>
      </c>
      <c r="E48" s="87"/>
      <c r="F48" s="742"/>
      <c r="G48" s="87"/>
      <c r="H48" s="742"/>
      <c r="I48" s="87"/>
      <c r="J48" s="742"/>
      <c r="K48" s="87"/>
      <c r="L48" s="742"/>
      <c r="M48" s="87"/>
      <c r="N48" s="742"/>
      <c r="O48" s="87"/>
      <c r="P48" s="742"/>
      <c r="Q48" s="87"/>
      <c r="R48" s="742"/>
      <c r="S48" s="87"/>
      <c r="T48" s="742"/>
      <c r="U48" s="87"/>
      <c r="V48" s="742"/>
      <c r="W48" s="87"/>
      <c r="X48" s="742"/>
      <c r="Y48" s="87"/>
      <c r="Z48" s="742"/>
      <c r="AA48" s="87"/>
      <c r="AB48" s="742"/>
      <c r="AC48" s="87"/>
      <c r="AD48" s="742"/>
      <c r="AE48" s="87"/>
      <c r="AF48" s="742"/>
      <c r="AG48" s="87"/>
      <c r="AH48" s="742"/>
      <c r="AI48" s="87"/>
      <c r="AJ48" s="742"/>
      <c r="AK48" s="87"/>
      <c r="AL48" s="742"/>
      <c r="AM48" s="87"/>
      <c r="AN48" s="1286"/>
      <c r="AO48" s="131"/>
      <c r="AP48" s="132"/>
      <c r="AQ48" s="132"/>
      <c r="AR48" s="132"/>
      <c r="AS48" s="1287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5" customHeight="1" x14ac:dyDescent="0.25">
      <c r="A50" s="3945" t="s">
        <v>49</v>
      </c>
      <c r="B50" s="3937" t="s">
        <v>70</v>
      </c>
      <c r="C50" s="3946" t="s">
        <v>71</v>
      </c>
      <c r="D50" s="3948" t="s">
        <v>31</v>
      </c>
      <c r="E50" s="3934" t="s">
        <v>72</v>
      </c>
      <c r="F50" s="3950"/>
      <c r="G50" s="3950"/>
      <c r="H50" s="3950"/>
      <c r="I50" s="3950"/>
      <c r="J50" s="3950"/>
      <c r="K50" s="3950"/>
      <c r="L50" s="3935"/>
      <c r="M50" s="3951" t="s">
        <v>70</v>
      </c>
      <c r="N50" s="3937" t="s">
        <v>71</v>
      </c>
      <c r="O50" s="3948" t="s">
        <v>31</v>
      </c>
      <c r="P50" s="3934" t="s">
        <v>73</v>
      </c>
      <c r="Q50" s="3950"/>
      <c r="R50" s="3950"/>
      <c r="S50" s="3950"/>
      <c r="T50" s="3950"/>
      <c r="U50" s="3950"/>
      <c r="V50" s="3950"/>
      <c r="W50" s="3936"/>
      <c r="X50" s="3932" t="s">
        <v>74</v>
      </c>
      <c r="Y50" s="3933"/>
      <c r="Z50" s="3937" t="s">
        <v>75</v>
      </c>
      <c r="AA50" s="3948" t="s">
        <v>76</v>
      </c>
      <c r="AB50" s="3946" t="s">
        <v>6</v>
      </c>
      <c r="AC50" s="3938" t="s">
        <v>7</v>
      </c>
    </row>
    <row r="51" spans="1:75" ht="15" customHeight="1" x14ac:dyDescent="0.25">
      <c r="A51" s="3355"/>
      <c r="B51" s="3357"/>
      <c r="C51" s="3359"/>
      <c r="D51" s="3362"/>
      <c r="E51" s="3932" t="s">
        <v>14</v>
      </c>
      <c r="F51" s="3933"/>
      <c r="G51" s="3932" t="s">
        <v>15</v>
      </c>
      <c r="H51" s="3933"/>
      <c r="I51" s="3934" t="s">
        <v>16</v>
      </c>
      <c r="J51" s="3935"/>
      <c r="K51" s="3934" t="s">
        <v>77</v>
      </c>
      <c r="L51" s="3935"/>
      <c r="M51" s="3367"/>
      <c r="N51" s="3357"/>
      <c r="O51" s="3362"/>
      <c r="P51" s="3932" t="s">
        <v>14</v>
      </c>
      <c r="Q51" s="3933"/>
      <c r="R51" s="3932" t="s">
        <v>15</v>
      </c>
      <c r="S51" s="3933"/>
      <c r="T51" s="3934" t="s">
        <v>16</v>
      </c>
      <c r="U51" s="3935"/>
      <c r="V51" s="3934" t="s">
        <v>77</v>
      </c>
      <c r="W51" s="3936"/>
      <c r="X51" s="3937" t="s">
        <v>78</v>
      </c>
      <c r="Y51" s="3938" t="s">
        <v>79</v>
      </c>
      <c r="Z51" s="3357"/>
      <c r="AA51" s="3362"/>
      <c r="AB51" s="3359"/>
      <c r="AC51" s="3364"/>
    </row>
    <row r="52" spans="1:75" x14ac:dyDescent="0.25">
      <c r="A52" s="3356"/>
      <c r="B52" s="3344"/>
      <c r="C52" s="3947"/>
      <c r="D52" s="3949"/>
      <c r="E52" s="1288" t="s">
        <v>30</v>
      </c>
      <c r="F52" s="1289" t="s">
        <v>31</v>
      </c>
      <c r="G52" s="1288" t="s">
        <v>30</v>
      </c>
      <c r="H52" s="1289" t="s">
        <v>31</v>
      </c>
      <c r="I52" s="1288" t="s">
        <v>30</v>
      </c>
      <c r="J52" s="1289" t="s">
        <v>31</v>
      </c>
      <c r="K52" s="1288" t="s">
        <v>30</v>
      </c>
      <c r="L52" s="1289" t="s">
        <v>31</v>
      </c>
      <c r="M52" s="3952"/>
      <c r="N52" s="3344"/>
      <c r="O52" s="3949"/>
      <c r="P52" s="1288" t="s">
        <v>30</v>
      </c>
      <c r="Q52" s="1289" t="s">
        <v>31</v>
      </c>
      <c r="R52" s="1288" t="s">
        <v>30</v>
      </c>
      <c r="S52" s="1289" t="s">
        <v>31</v>
      </c>
      <c r="T52" s="1288" t="s">
        <v>30</v>
      </c>
      <c r="U52" s="1289" t="s">
        <v>31</v>
      </c>
      <c r="V52" s="1288" t="s">
        <v>30</v>
      </c>
      <c r="W52" s="1290" t="s">
        <v>31</v>
      </c>
      <c r="X52" s="3344"/>
      <c r="Y52" s="3346"/>
      <c r="Z52" s="3344"/>
      <c r="AA52" s="3949"/>
      <c r="AB52" s="3947"/>
      <c r="AC52" s="3346"/>
    </row>
    <row r="53" spans="1:75" x14ac:dyDescent="0.25">
      <c r="A53" s="137" t="s">
        <v>80</v>
      </c>
      <c r="B53" s="1291">
        <f>SUM(C53:D53)</f>
        <v>0</v>
      </c>
      <c r="C53" s="1292">
        <f>+E53+G53+I53+K53</f>
        <v>0</v>
      </c>
      <c r="D53" s="1293">
        <f>+F53+H53+J53+L53</f>
        <v>0</v>
      </c>
      <c r="E53" s="1294"/>
      <c r="F53" s="142"/>
      <c r="G53" s="1294"/>
      <c r="H53" s="142"/>
      <c r="I53" s="1294"/>
      <c r="J53" s="142"/>
      <c r="K53" s="1294"/>
      <c r="L53" s="142"/>
      <c r="M53" s="1293">
        <f>SUM(N53:O53)</f>
        <v>0</v>
      </c>
      <c r="N53" s="1291">
        <f>+P53+R53+T53+V53</f>
        <v>0</v>
      </c>
      <c r="O53" s="1293">
        <f>+Q53+S53+U53+W53</f>
        <v>0</v>
      </c>
      <c r="P53" s="1294"/>
      <c r="Q53" s="142"/>
      <c r="R53" s="1294"/>
      <c r="S53" s="142"/>
      <c r="T53" s="1294"/>
      <c r="U53" s="142"/>
      <c r="V53" s="1294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x14ac:dyDescent="0.25">
      <c r="A54" s="148" t="s">
        <v>81</v>
      </c>
      <c r="B54" s="149">
        <f>SUM(C54:D54)</f>
        <v>0</v>
      </c>
      <c r="C54" s="1295">
        <f>+E54+G54+I54+K54</f>
        <v>0</v>
      </c>
      <c r="D54" s="1296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1296">
        <f>SUM(N54:O54)</f>
        <v>0</v>
      </c>
      <c r="N54" s="149">
        <f>+P54+R54+T54+V54</f>
        <v>0</v>
      </c>
      <c r="O54" s="1296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x14ac:dyDescent="0.25">
      <c r="A55" s="700" t="s">
        <v>82</v>
      </c>
      <c r="B55" s="1297"/>
      <c r="C55" s="1297"/>
      <c r="D55" s="1297"/>
      <c r="E55" s="1297"/>
      <c r="F55" s="1297"/>
      <c r="G55" s="570"/>
      <c r="H55" s="570"/>
      <c r="I55" s="570"/>
      <c r="J55" s="570"/>
      <c r="K55" s="570"/>
      <c r="L55" s="570"/>
      <c r="M55" s="570"/>
      <c r="N55" s="570"/>
      <c r="O55" s="571"/>
      <c r="P55" s="1297"/>
      <c r="Q55" s="570"/>
      <c r="R55" s="570"/>
      <c r="S55" s="571"/>
      <c r="T55" s="1297"/>
      <c r="U55" s="570"/>
      <c r="V55" s="571"/>
      <c r="W55" s="572"/>
      <c r="X55" s="2"/>
    </row>
    <row r="56" spans="1:75" ht="15" customHeight="1" x14ac:dyDescent="0.25">
      <c r="A56" s="3931" t="s">
        <v>83</v>
      </c>
      <c r="B56" s="3939" t="s">
        <v>32</v>
      </c>
      <c r="C56" s="3940"/>
      <c r="D56" s="3926"/>
      <c r="E56" s="3906" t="s">
        <v>84</v>
      </c>
      <c r="F56" s="3942"/>
      <c r="G56" s="3942"/>
      <c r="H56" s="3942"/>
      <c r="I56" s="3942"/>
      <c r="J56" s="3942"/>
      <c r="K56" s="3942"/>
      <c r="L56" s="3942"/>
      <c r="M56" s="3942"/>
      <c r="N56" s="3942"/>
      <c r="O56" s="3942"/>
      <c r="P56" s="3942"/>
      <c r="Q56" s="3942"/>
      <c r="R56" s="3942"/>
      <c r="S56" s="3942"/>
      <c r="T56" s="3942"/>
      <c r="U56" s="3942"/>
      <c r="V56" s="3943"/>
      <c r="W56" s="3944" t="s">
        <v>6</v>
      </c>
      <c r="X56" s="3926" t="s">
        <v>7</v>
      </c>
    </row>
    <row r="57" spans="1:75" ht="15" customHeight="1" x14ac:dyDescent="0.25">
      <c r="A57" s="3259"/>
      <c r="B57" s="3262"/>
      <c r="C57" s="3941"/>
      <c r="D57" s="3927"/>
      <c r="E57" s="3930" t="s">
        <v>11</v>
      </c>
      <c r="F57" s="3930" t="s">
        <v>12</v>
      </c>
      <c r="G57" s="3926" t="s">
        <v>13</v>
      </c>
      <c r="H57" s="3931" t="s">
        <v>14</v>
      </c>
      <c r="I57" s="3931" t="s">
        <v>15</v>
      </c>
      <c r="J57" s="3926" t="s">
        <v>16</v>
      </c>
      <c r="K57" s="3926" t="s">
        <v>17</v>
      </c>
      <c r="L57" s="3926" t="s">
        <v>18</v>
      </c>
      <c r="M57" s="3926" t="s">
        <v>19</v>
      </c>
      <c r="N57" s="3926" t="s">
        <v>20</v>
      </c>
      <c r="O57" s="3926" t="s">
        <v>21</v>
      </c>
      <c r="P57" s="3926" t="s">
        <v>22</v>
      </c>
      <c r="Q57" s="3926" t="s">
        <v>23</v>
      </c>
      <c r="R57" s="3926" t="s">
        <v>24</v>
      </c>
      <c r="S57" s="3926" t="s">
        <v>25</v>
      </c>
      <c r="T57" s="3926" t="s">
        <v>26</v>
      </c>
      <c r="U57" s="3926" t="s">
        <v>27</v>
      </c>
      <c r="V57" s="3928" t="s">
        <v>28</v>
      </c>
      <c r="W57" s="3246"/>
      <c r="X57" s="3249"/>
    </row>
    <row r="58" spans="1:75" x14ac:dyDescent="0.25">
      <c r="A58" s="3189"/>
      <c r="B58" s="1259" t="s">
        <v>29</v>
      </c>
      <c r="C58" s="1278" t="s">
        <v>30</v>
      </c>
      <c r="D58" s="1298" t="s">
        <v>31</v>
      </c>
      <c r="E58" s="3187"/>
      <c r="F58" s="3187"/>
      <c r="G58" s="3927"/>
      <c r="H58" s="3189"/>
      <c r="I58" s="3189"/>
      <c r="J58" s="3927"/>
      <c r="K58" s="3927"/>
      <c r="L58" s="3927"/>
      <c r="M58" s="3927"/>
      <c r="N58" s="3927"/>
      <c r="O58" s="3927"/>
      <c r="P58" s="3927"/>
      <c r="Q58" s="3927"/>
      <c r="R58" s="3927"/>
      <c r="S58" s="3927"/>
      <c r="T58" s="3927"/>
      <c r="U58" s="3927"/>
      <c r="V58" s="3929"/>
      <c r="W58" s="3245"/>
      <c r="X58" s="3927"/>
    </row>
    <row r="59" spans="1:75" x14ac:dyDescent="0.25">
      <c r="A59" s="1299" t="s">
        <v>85</v>
      </c>
      <c r="B59" s="1264">
        <f>SUM(B60:B61)</f>
        <v>0</v>
      </c>
      <c r="C59" s="1300">
        <f>SUM(C60:C61)</f>
        <v>0</v>
      </c>
      <c r="D59" s="1301">
        <f t="shared" ref="D59:V59" si="30">SUM(D60:D61)</f>
        <v>0</v>
      </c>
      <c r="E59" s="1302">
        <f t="shared" si="30"/>
        <v>0</v>
      </c>
      <c r="F59" s="1302">
        <f t="shared" si="30"/>
        <v>0</v>
      </c>
      <c r="G59" s="1303">
        <f t="shared" si="30"/>
        <v>0</v>
      </c>
      <c r="H59" s="1302">
        <f t="shared" si="30"/>
        <v>0</v>
      </c>
      <c r="I59" s="1302">
        <f t="shared" si="30"/>
        <v>0</v>
      </c>
      <c r="J59" s="1277">
        <f t="shared" si="30"/>
        <v>0</v>
      </c>
      <c r="K59" s="1302">
        <f t="shared" si="30"/>
        <v>0</v>
      </c>
      <c r="L59" s="1277">
        <f t="shared" si="30"/>
        <v>0</v>
      </c>
      <c r="M59" s="1302">
        <f t="shared" si="30"/>
        <v>0</v>
      </c>
      <c r="N59" s="1277">
        <f t="shared" si="30"/>
        <v>0</v>
      </c>
      <c r="O59" s="1302">
        <f t="shared" si="30"/>
        <v>0</v>
      </c>
      <c r="P59" s="1277">
        <f t="shared" si="30"/>
        <v>0</v>
      </c>
      <c r="Q59" s="1302">
        <f t="shared" si="30"/>
        <v>0</v>
      </c>
      <c r="R59" s="1277">
        <f t="shared" si="30"/>
        <v>0</v>
      </c>
      <c r="S59" s="1302">
        <f t="shared" si="30"/>
        <v>0</v>
      </c>
      <c r="T59" s="1277">
        <f t="shared" si="30"/>
        <v>0</v>
      </c>
      <c r="U59" s="1302">
        <f t="shared" si="30"/>
        <v>0</v>
      </c>
      <c r="V59" s="1304">
        <f t="shared" si="30"/>
        <v>0</v>
      </c>
      <c r="W59" s="1305">
        <f>SUM(W60:W61)</f>
        <v>0</v>
      </c>
      <c r="X59" s="1303">
        <f>SUM(X60:X61)</f>
        <v>0</v>
      </c>
    </row>
    <row r="60" spans="1:75" x14ac:dyDescent="0.25">
      <c r="A60" s="1306" t="s">
        <v>80</v>
      </c>
      <c r="B60" s="25">
        <f>SUM(C60:D60)</f>
        <v>0</v>
      </c>
      <c r="C60" s="1307"/>
      <c r="D60" s="1308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x14ac:dyDescent="0.25">
      <c r="A61" s="182" t="s">
        <v>86</v>
      </c>
      <c r="B61" s="183">
        <f>SUM(C61:D61)</f>
        <v>0</v>
      </c>
      <c r="C61" s="889"/>
      <c r="D61" s="890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x14ac:dyDescent="0.25">
      <c r="A62" s="1309" t="s">
        <v>87</v>
      </c>
      <c r="B62" s="1310">
        <f>SUM(B63:B64)</f>
        <v>0</v>
      </c>
      <c r="C62" s="1311">
        <f>SUM(C63:C64)</f>
        <v>0</v>
      </c>
      <c r="D62" s="1301">
        <f t="shared" ref="D62:V62" si="31">SUM(D63:D64)</f>
        <v>0</v>
      </c>
      <c r="E62" s="1302">
        <f t="shared" si="31"/>
        <v>0</v>
      </c>
      <c r="F62" s="1277">
        <f t="shared" si="31"/>
        <v>0</v>
      </c>
      <c r="G62" s="1302">
        <f t="shared" si="31"/>
        <v>0</v>
      </c>
      <c r="H62" s="1277">
        <f t="shared" si="31"/>
        <v>0</v>
      </c>
      <c r="I62" s="1302">
        <f t="shared" si="31"/>
        <v>0</v>
      </c>
      <c r="J62" s="1277">
        <f t="shared" si="31"/>
        <v>0</v>
      </c>
      <c r="K62" s="1302">
        <f t="shared" si="31"/>
        <v>0</v>
      </c>
      <c r="L62" s="1277">
        <f t="shared" si="31"/>
        <v>0</v>
      </c>
      <c r="M62" s="1302">
        <f t="shared" si="31"/>
        <v>0</v>
      </c>
      <c r="N62" s="1277">
        <f t="shared" si="31"/>
        <v>0</v>
      </c>
      <c r="O62" s="1302">
        <f t="shared" si="31"/>
        <v>0</v>
      </c>
      <c r="P62" s="1277">
        <f t="shared" si="31"/>
        <v>0</v>
      </c>
      <c r="Q62" s="1302">
        <f t="shared" si="31"/>
        <v>0</v>
      </c>
      <c r="R62" s="1277">
        <f t="shared" si="31"/>
        <v>0</v>
      </c>
      <c r="S62" s="1302">
        <f t="shared" si="31"/>
        <v>0</v>
      </c>
      <c r="T62" s="1277">
        <f t="shared" si="31"/>
        <v>0</v>
      </c>
      <c r="U62" s="1302">
        <f t="shared" si="31"/>
        <v>0</v>
      </c>
      <c r="V62" s="1304">
        <f t="shared" si="31"/>
        <v>0</v>
      </c>
      <c r="W62" s="1305">
        <f>SUM(W63:W64)</f>
        <v>0</v>
      </c>
      <c r="X62" s="1303">
        <f>SUM(X63:X64)</f>
        <v>0</v>
      </c>
    </row>
    <row r="63" spans="1:75" x14ac:dyDescent="0.25">
      <c r="A63" s="1306" t="s">
        <v>80</v>
      </c>
      <c r="B63" s="25">
        <f>SUM(C63:D63)</f>
        <v>0</v>
      </c>
      <c r="C63" s="1307"/>
      <c r="D63" s="1308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x14ac:dyDescent="0.25">
      <c r="A64" s="182" t="s">
        <v>86</v>
      </c>
      <c r="B64" s="183">
        <f>SUM(C64:D64)</f>
        <v>0</v>
      </c>
      <c r="C64" s="1312"/>
      <c r="D64" s="1313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x14ac:dyDescent="0.25">
      <c r="A65" s="1314" t="s">
        <v>88</v>
      </c>
      <c r="B65" s="5"/>
    </row>
    <row r="66" spans="1:77" x14ac:dyDescent="0.25">
      <c r="A66" s="1315" t="s">
        <v>49</v>
      </c>
      <c r="B66" s="1315" t="s">
        <v>32</v>
      </c>
    </row>
    <row r="67" spans="1:77" x14ac:dyDescent="0.25">
      <c r="A67" s="1316" t="s">
        <v>80</v>
      </c>
      <c r="B67" s="1317"/>
    </row>
    <row r="68" spans="1:77" x14ac:dyDescent="0.25">
      <c r="A68" s="79" t="s">
        <v>81</v>
      </c>
      <c r="B68" s="201"/>
    </row>
    <row r="69" spans="1:77" x14ac:dyDescent="0.25">
      <c r="A69" s="4" t="s">
        <v>89</v>
      </c>
      <c r="B69" s="5"/>
      <c r="C69" s="1318"/>
      <c r="D69" s="1318"/>
      <c r="E69" s="2"/>
      <c r="F69" s="2"/>
      <c r="G69" s="2"/>
      <c r="H69" s="2"/>
      <c r="I69" s="2"/>
      <c r="J69" s="1319"/>
      <c r="K69" s="1319"/>
      <c r="L69" s="1319"/>
      <c r="M69" s="1319"/>
      <c r="N69" s="1319"/>
      <c r="O69" s="1319"/>
      <c r="P69" s="1319"/>
      <c r="Q69" s="1319"/>
      <c r="R69" s="1319"/>
      <c r="S69" s="1319"/>
      <c r="T69" s="1320"/>
      <c r="U69" s="1320"/>
    </row>
    <row r="70" spans="1:77" ht="15" customHeight="1" x14ac:dyDescent="0.25">
      <c r="A70" s="3919" t="s">
        <v>90</v>
      </c>
      <c r="B70" s="3920"/>
      <c r="C70" s="3908" t="s">
        <v>32</v>
      </c>
      <c r="D70" s="3918"/>
      <c r="E70" s="3909"/>
      <c r="F70" s="3921" t="s">
        <v>5</v>
      </c>
      <c r="G70" s="3922"/>
      <c r="H70" s="3922"/>
      <c r="I70" s="3922"/>
      <c r="J70" s="3922"/>
      <c r="K70" s="3922"/>
      <c r="L70" s="3922"/>
      <c r="M70" s="3922"/>
      <c r="N70" s="3922"/>
      <c r="O70" s="3922"/>
      <c r="P70" s="3922"/>
      <c r="Q70" s="3922"/>
      <c r="R70" s="3922"/>
      <c r="S70" s="3922"/>
      <c r="T70" s="3922"/>
      <c r="U70" s="3922"/>
      <c r="V70" s="3922"/>
      <c r="W70" s="3922"/>
      <c r="X70" s="3922"/>
      <c r="Y70" s="3922"/>
      <c r="Z70" s="3922"/>
      <c r="AA70" s="3922"/>
      <c r="AB70" s="3922"/>
      <c r="AC70" s="3922"/>
      <c r="AD70" s="3922"/>
      <c r="AE70" s="3922"/>
      <c r="AF70" s="3922"/>
      <c r="AG70" s="3922"/>
      <c r="AH70" s="3922"/>
      <c r="AI70" s="3922"/>
      <c r="AJ70" s="3922"/>
      <c r="AK70" s="3922"/>
      <c r="AL70" s="3922"/>
      <c r="AM70" s="3923"/>
    </row>
    <row r="71" spans="1:77" ht="15" customHeight="1" x14ac:dyDescent="0.25">
      <c r="A71" s="3327"/>
      <c r="B71" s="3209"/>
      <c r="C71" s="3924" t="s">
        <v>29</v>
      </c>
      <c r="D71" s="3330" t="s">
        <v>91</v>
      </c>
      <c r="E71" s="3249" t="s">
        <v>92</v>
      </c>
      <c r="F71" s="3908" t="s">
        <v>93</v>
      </c>
      <c r="G71" s="3909"/>
      <c r="H71" s="3918" t="s">
        <v>94</v>
      </c>
      <c r="I71" s="3918"/>
      <c r="J71" s="3908" t="s">
        <v>14</v>
      </c>
      <c r="K71" s="3909"/>
      <c r="L71" s="3918" t="s">
        <v>15</v>
      </c>
      <c r="M71" s="3918"/>
      <c r="N71" s="3908" t="s">
        <v>16</v>
      </c>
      <c r="O71" s="3909"/>
      <c r="P71" s="3918" t="s">
        <v>17</v>
      </c>
      <c r="Q71" s="3918"/>
      <c r="R71" s="3908" t="s">
        <v>18</v>
      </c>
      <c r="S71" s="3909"/>
      <c r="T71" s="3918" t="s">
        <v>19</v>
      </c>
      <c r="U71" s="3918"/>
      <c r="V71" s="3908" t="s">
        <v>20</v>
      </c>
      <c r="W71" s="3909"/>
      <c r="X71" s="3918" t="s">
        <v>21</v>
      </c>
      <c r="Y71" s="3918"/>
      <c r="Z71" s="3908" t="s">
        <v>22</v>
      </c>
      <c r="AA71" s="3909"/>
      <c r="AB71" s="3918" t="s">
        <v>23</v>
      </c>
      <c r="AC71" s="3918"/>
      <c r="AD71" s="3908" t="s">
        <v>24</v>
      </c>
      <c r="AE71" s="3909"/>
      <c r="AF71" s="3918" t="s">
        <v>25</v>
      </c>
      <c r="AG71" s="3918"/>
      <c r="AH71" s="3908" t="s">
        <v>26</v>
      </c>
      <c r="AI71" s="3909"/>
      <c r="AJ71" s="3908" t="s">
        <v>27</v>
      </c>
      <c r="AK71" s="3909"/>
      <c r="AL71" s="3908" t="s">
        <v>28</v>
      </c>
      <c r="AM71" s="3909"/>
    </row>
    <row r="72" spans="1:77" x14ac:dyDescent="0.25">
      <c r="A72" s="3328"/>
      <c r="B72" s="3801"/>
      <c r="C72" s="3238"/>
      <c r="D72" s="3925"/>
      <c r="E72" s="3803"/>
      <c r="F72" s="1321" t="s">
        <v>91</v>
      </c>
      <c r="G72" s="1322" t="s">
        <v>92</v>
      </c>
      <c r="H72" s="1323" t="s">
        <v>91</v>
      </c>
      <c r="I72" s="1324" t="s">
        <v>92</v>
      </c>
      <c r="J72" s="1321" t="s">
        <v>91</v>
      </c>
      <c r="K72" s="1322" t="s">
        <v>92</v>
      </c>
      <c r="L72" s="1323" t="s">
        <v>91</v>
      </c>
      <c r="M72" s="1324" t="s">
        <v>92</v>
      </c>
      <c r="N72" s="1321" t="s">
        <v>91</v>
      </c>
      <c r="O72" s="1322" t="s">
        <v>92</v>
      </c>
      <c r="P72" s="1323" t="s">
        <v>91</v>
      </c>
      <c r="Q72" s="1324" t="s">
        <v>92</v>
      </c>
      <c r="R72" s="1321" t="s">
        <v>91</v>
      </c>
      <c r="S72" s="1322" t="s">
        <v>92</v>
      </c>
      <c r="T72" s="1323" t="s">
        <v>91</v>
      </c>
      <c r="U72" s="1324" t="s">
        <v>92</v>
      </c>
      <c r="V72" s="1321" t="s">
        <v>91</v>
      </c>
      <c r="W72" s="1322" t="s">
        <v>92</v>
      </c>
      <c r="X72" s="1323" t="s">
        <v>91</v>
      </c>
      <c r="Y72" s="1324" t="s">
        <v>92</v>
      </c>
      <c r="Z72" s="1321" t="s">
        <v>91</v>
      </c>
      <c r="AA72" s="1322" t="s">
        <v>92</v>
      </c>
      <c r="AB72" s="1323" t="s">
        <v>91</v>
      </c>
      <c r="AC72" s="1324" t="s">
        <v>92</v>
      </c>
      <c r="AD72" s="1321" t="s">
        <v>91</v>
      </c>
      <c r="AE72" s="1322" t="s">
        <v>92</v>
      </c>
      <c r="AF72" s="1323" t="s">
        <v>91</v>
      </c>
      <c r="AG72" s="1324" t="s">
        <v>92</v>
      </c>
      <c r="AH72" s="1321" t="s">
        <v>91</v>
      </c>
      <c r="AI72" s="1322" t="s">
        <v>92</v>
      </c>
      <c r="AJ72" s="1321" t="s">
        <v>91</v>
      </c>
      <c r="AK72" s="1322" t="s">
        <v>92</v>
      </c>
      <c r="AL72" s="1321" t="s">
        <v>91</v>
      </c>
      <c r="AM72" s="1322" t="s">
        <v>92</v>
      </c>
    </row>
    <row r="73" spans="1:77" ht="15" customHeight="1" x14ac:dyDescent="0.25">
      <c r="A73" s="3910" t="s">
        <v>95</v>
      </c>
      <c r="B73" s="1325" t="s">
        <v>96</v>
      </c>
      <c r="C73" s="1326">
        <f>SUM(D73,E73)</f>
        <v>0</v>
      </c>
      <c r="D73" s="1327">
        <f>SUM(F73,H73,J73,L73,N73,P73,R73,T73,V73,X73,Z73,AB73,AD73,AF73,AH73,AJ73,AL73)</f>
        <v>0</v>
      </c>
      <c r="E73" s="1328">
        <f>SUM(G73,I73,K73,M73,O73,Q73,S73,U73,W73,Y73,AA73,AC73,AE73,,AG73,AI73,AK73,AM73)</f>
        <v>0</v>
      </c>
      <c r="F73" s="1329"/>
      <c r="G73" s="1330"/>
      <c r="H73" s="1329"/>
      <c r="I73" s="1331"/>
      <c r="J73" s="1329"/>
      <c r="K73" s="1331"/>
      <c r="L73" s="1329"/>
      <c r="M73" s="1331"/>
      <c r="N73" s="1332"/>
      <c r="O73" s="1333"/>
      <c r="P73" s="1329"/>
      <c r="Q73" s="1331"/>
      <c r="R73" s="1332"/>
      <c r="S73" s="1333"/>
      <c r="T73" s="1329"/>
      <c r="U73" s="1333"/>
      <c r="V73" s="1329"/>
      <c r="W73" s="1331"/>
      <c r="X73" s="1332"/>
      <c r="Y73" s="1333"/>
      <c r="Z73" s="1329"/>
      <c r="AA73" s="1331"/>
      <c r="AB73" s="1332"/>
      <c r="AC73" s="1333"/>
      <c r="AD73" s="1329"/>
      <c r="AE73" s="1331"/>
      <c r="AF73" s="1332"/>
      <c r="AG73" s="1333"/>
      <c r="AH73" s="1329"/>
      <c r="AI73" s="1331"/>
      <c r="AJ73" s="1329"/>
      <c r="AK73" s="1331"/>
      <c r="AL73" s="1329"/>
      <c r="AM73" s="1331"/>
    </row>
    <row r="74" spans="1:77" x14ac:dyDescent="0.25">
      <c r="A74" s="3187"/>
      <c r="B74" s="1334" t="s">
        <v>97</v>
      </c>
      <c r="C74" s="214">
        <f>SUM(D74,E74)</f>
        <v>0</v>
      </c>
      <c r="D74" s="1335">
        <f>SUM(F74,H74,J74,L74,N74,P74,R74,T74,V74,X74,Z74,AB74,AD74,AF74,AH74,AJ74,AL74)</f>
        <v>0</v>
      </c>
      <c r="E74" s="1336">
        <f>SUM(G74,I74,K74,M74,O74,Q74,S74,U74,W74,Y74,AA74,AC74,AE74,,AG74,AI74,AK74,AM74)</f>
        <v>0</v>
      </c>
      <c r="F74" s="217"/>
      <c r="G74" s="1337"/>
      <c r="H74" s="217"/>
      <c r="I74" s="218"/>
      <c r="J74" s="217"/>
      <c r="K74" s="218"/>
      <c r="L74" s="217"/>
      <c r="M74" s="218"/>
      <c r="N74" s="1338"/>
      <c r="O74" s="219"/>
      <c r="P74" s="217"/>
      <c r="Q74" s="218"/>
      <c r="R74" s="1338"/>
      <c r="S74" s="219"/>
      <c r="T74" s="217"/>
      <c r="U74" s="219"/>
      <c r="V74" s="217"/>
      <c r="W74" s="218"/>
      <c r="X74" s="1338"/>
      <c r="Y74" s="219"/>
      <c r="Z74" s="217"/>
      <c r="AA74" s="218"/>
      <c r="AB74" s="1338"/>
      <c r="AC74" s="219"/>
      <c r="AD74" s="217"/>
      <c r="AE74" s="218"/>
      <c r="AF74" s="1338"/>
      <c r="AG74" s="219"/>
      <c r="AH74" s="217"/>
      <c r="AI74" s="218"/>
      <c r="AJ74" s="217"/>
      <c r="AK74" s="218"/>
      <c r="AL74" s="217"/>
      <c r="AM74" s="218"/>
    </row>
    <row r="75" spans="1:77" x14ac:dyDescent="0.25">
      <c r="A75" s="3898" t="s">
        <v>32</v>
      </c>
      <c r="B75" s="3898"/>
      <c r="C75" s="1339">
        <f>SUM(D75:E75)</f>
        <v>0</v>
      </c>
      <c r="D75" s="1335">
        <f>SUM(F75,H75,J75,L75,N75,P75,R75,T75,V75,X75,Z75,AB75,AD75,AF75,AH75,AJ75,AL75)</f>
        <v>0</v>
      </c>
      <c r="E75" s="221">
        <f>SUM(G75,I75,K75,M75,O75,Q75,S75,U75,W75,Y75,AA75,AC75,AE75,,AG75,AI75,AK75,AM75)</f>
        <v>0</v>
      </c>
      <c r="F75" s="1340">
        <f t="shared" ref="F75:AM75" si="38">SUM(F73:F74)</f>
        <v>0</v>
      </c>
      <c r="G75" s="1341">
        <f t="shared" si="38"/>
        <v>0</v>
      </c>
      <c r="H75" s="1340">
        <f t="shared" si="38"/>
        <v>0</v>
      </c>
      <c r="I75" s="1341">
        <f t="shared" si="38"/>
        <v>0</v>
      </c>
      <c r="J75" s="1340">
        <f t="shared" si="38"/>
        <v>0</v>
      </c>
      <c r="K75" s="1341">
        <f t="shared" si="38"/>
        <v>0</v>
      </c>
      <c r="L75" s="1340">
        <f t="shared" si="38"/>
        <v>0</v>
      </c>
      <c r="M75" s="1341">
        <f t="shared" si="38"/>
        <v>0</v>
      </c>
      <c r="N75" s="1340">
        <f t="shared" si="38"/>
        <v>0</v>
      </c>
      <c r="O75" s="1341">
        <f t="shared" si="38"/>
        <v>0</v>
      </c>
      <c r="P75" s="1340">
        <f t="shared" si="38"/>
        <v>0</v>
      </c>
      <c r="Q75" s="1341">
        <f t="shared" si="38"/>
        <v>0</v>
      </c>
      <c r="R75" s="1340">
        <f t="shared" si="38"/>
        <v>0</v>
      </c>
      <c r="S75" s="1341">
        <f t="shared" si="38"/>
        <v>0</v>
      </c>
      <c r="T75" s="1340">
        <f t="shared" si="38"/>
        <v>0</v>
      </c>
      <c r="U75" s="1341">
        <f t="shared" si="38"/>
        <v>0</v>
      </c>
      <c r="V75" s="1340">
        <f t="shared" si="38"/>
        <v>0</v>
      </c>
      <c r="W75" s="1341">
        <f t="shared" si="38"/>
        <v>0</v>
      </c>
      <c r="X75" s="1340">
        <f t="shared" si="38"/>
        <v>0</v>
      </c>
      <c r="Y75" s="1341">
        <f t="shared" si="38"/>
        <v>0</v>
      </c>
      <c r="Z75" s="1340">
        <f t="shared" si="38"/>
        <v>0</v>
      </c>
      <c r="AA75" s="1341">
        <f t="shared" si="38"/>
        <v>0</v>
      </c>
      <c r="AB75" s="1340">
        <f t="shared" si="38"/>
        <v>0</v>
      </c>
      <c r="AC75" s="1341">
        <f t="shared" si="38"/>
        <v>0</v>
      </c>
      <c r="AD75" s="1340">
        <f t="shared" si="38"/>
        <v>0</v>
      </c>
      <c r="AE75" s="1341">
        <f t="shared" si="38"/>
        <v>0</v>
      </c>
      <c r="AF75" s="1340">
        <f t="shared" si="38"/>
        <v>0</v>
      </c>
      <c r="AG75" s="1341">
        <f t="shared" si="38"/>
        <v>0</v>
      </c>
      <c r="AH75" s="1340">
        <f t="shared" si="38"/>
        <v>0</v>
      </c>
      <c r="AI75" s="1341">
        <f t="shared" si="38"/>
        <v>0</v>
      </c>
      <c r="AJ75" s="1340">
        <f t="shared" si="38"/>
        <v>0</v>
      </c>
      <c r="AK75" s="1341">
        <f t="shared" si="38"/>
        <v>0</v>
      </c>
      <c r="AL75" s="1340">
        <f t="shared" si="38"/>
        <v>0</v>
      </c>
      <c r="AM75" s="1341">
        <f t="shared" si="38"/>
        <v>0</v>
      </c>
      <c r="BO75" s="224"/>
      <c r="BP75" s="224"/>
    </row>
    <row r="76" spans="1:77" x14ac:dyDescent="0.25">
      <c r="A76" s="3911" t="s">
        <v>98</v>
      </c>
      <c r="B76" s="3911"/>
      <c r="C76" s="3911"/>
      <c r="D76" s="3911"/>
      <c r="E76" s="3911"/>
      <c r="F76" s="3911"/>
      <c r="G76" s="3911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1342"/>
      <c r="AB76" s="1342"/>
      <c r="AC76" s="1342"/>
      <c r="AD76" s="1342"/>
      <c r="AE76" s="1343"/>
      <c r="AF76" s="1343"/>
      <c r="AG76" s="1343"/>
      <c r="AH76" s="1344"/>
      <c r="AI76" s="1345"/>
      <c r="AJ76" s="1345"/>
      <c r="AK76" s="1345"/>
      <c r="AL76" s="1345"/>
      <c r="AM76" s="1345"/>
      <c r="AN76" s="1345"/>
    </row>
    <row r="77" spans="1:77" ht="15" customHeight="1" x14ac:dyDescent="0.25">
      <c r="A77" s="3912" t="s">
        <v>49</v>
      </c>
      <c r="B77" s="3913" t="s">
        <v>99</v>
      </c>
      <c r="C77" s="3913" t="s">
        <v>32</v>
      </c>
      <c r="D77" s="3914"/>
      <c r="E77" s="3905"/>
      <c r="F77" s="3906" t="s">
        <v>5</v>
      </c>
      <c r="G77" s="3915"/>
      <c r="H77" s="3915"/>
      <c r="I77" s="3915"/>
      <c r="J77" s="3915"/>
      <c r="K77" s="3915"/>
      <c r="L77" s="3915"/>
      <c r="M77" s="3915"/>
      <c r="N77" s="3915"/>
      <c r="O77" s="3915"/>
      <c r="P77" s="3915"/>
      <c r="Q77" s="3915"/>
      <c r="R77" s="3915"/>
      <c r="S77" s="3915"/>
      <c r="T77" s="3915"/>
      <c r="U77" s="3915"/>
      <c r="V77" s="3915"/>
      <c r="W77" s="3915"/>
      <c r="X77" s="3915"/>
      <c r="Y77" s="3915"/>
      <c r="Z77" s="3915"/>
      <c r="AA77" s="3915"/>
      <c r="AB77" s="3915"/>
      <c r="AC77" s="3915"/>
      <c r="AD77" s="3915"/>
      <c r="AE77" s="3915"/>
      <c r="AF77" s="3915"/>
      <c r="AG77" s="3915"/>
      <c r="AH77" s="3915"/>
      <c r="AI77" s="3916"/>
      <c r="AJ77" s="3917" t="s">
        <v>100</v>
      </c>
      <c r="AK77" s="3904" t="s">
        <v>101</v>
      </c>
      <c r="AL77" s="3904" t="s">
        <v>6</v>
      </c>
      <c r="AM77" s="3904" t="s">
        <v>7</v>
      </c>
      <c r="AN77" s="3905" t="s">
        <v>76</v>
      </c>
    </row>
    <row r="78" spans="1:77" x14ac:dyDescent="0.25">
      <c r="A78" s="3259"/>
      <c r="B78" s="3319"/>
      <c r="C78" s="3262"/>
      <c r="D78" s="3864"/>
      <c r="E78" s="3852"/>
      <c r="F78" s="3906" t="s">
        <v>102</v>
      </c>
      <c r="G78" s="3907"/>
      <c r="H78" s="3906" t="s">
        <v>103</v>
      </c>
      <c r="I78" s="3907"/>
      <c r="J78" s="3903" t="s">
        <v>13</v>
      </c>
      <c r="K78" s="3899"/>
      <c r="L78" s="3903" t="s">
        <v>14</v>
      </c>
      <c r="M78" s="3899"/>
      <c r="N78" s="3906" t="s">
        <v>104</v>
      </c>
      <c r="O78" s="3907"/>
      <c r="P78" s="3906" t="s">
        <v>105</v>
      </c>
      <c r="Q78" s="3907"/>
      <c r="R78" s="3903" t="s">
        <v>16</v>
      </c>
      <c r="S78" s="3899"/>
      <c r="T78" s="3903" t="s">
        <v>17</v>
      </c>
      <c r="U78" s="3899"/>
      <c r="V78" s="3903" t="s">
        <v>18</v>
      </c>
      <c r="W78" s="3899"/>
      <c r="X78" s="3903" t="s">
        <v>19</v>
      </c>
      <c r="Y78" s="3899"/>
      <c r="Z78" s="3903" t="s">
        <v>20</v>
      </c>
      <c r="AA78" s="3899"/>
      <c r="AB78" s="3903" t="s">
        <v>21</v>
      </c>
      <c r="AC78" s="3899"/>
      <c r="AD78" s="3903" t="s">
        <v>22</v>
      </c>
      <c r="AE78" s="3899"/>
      <c r="AF78" s="3903" t="s">
        <v>23</v>
      </c>
      <c r="AG78" s="3899"/>
      <c r="AH78" s="3903" t="s">
        <v>24</v>
      </c>
      <c r="AI78" s="3899"/>
      <c r="AJ78" s="3246"/>
      <c r="AK78" s="3247"/>
      <c r="AL78" s="3247"/>
      <c r="AM78" s="3247"/>
      <c r="AN78" s="3249"/>
    </row>
    <row r="79" spans="1:77" x14ac:dyDescent="0.25">
      <c r="A79" s="3189"/>
      <c r="B79" s="3262"/>
      <c r="C79" s="1259" t="s">
        <v>29</v>
      </c>
      <c r="D79" s="1346" t="s">
        <v>30</v>
      </c>
      <c r="E79" s="1298" t="s">
        <v>31</v>
      </c>
      <c r="F79" s="1259" t="s">
        <v>30</v>
      </c>
      <c r="G79" s="1298" t="s">
        <v>31</v>
      </c>
      <c r="H79" s="1346" t="s">
        <v>30</v>
      </c>
      <c r="I79" s="1298" t="s">
        <v>31</v>
      </c>
      <c r="J79" s="1259" t="s">
        <v>30</v>
      </c>
      <c r="K79" s="1298" t="s">
        <v>31</v>
      </c>
      <c r="L79" s="1259" t="s">
        <v>30</v>
      </c>
      <c r="M79" s="1298" t="s">
        <v>31</v>
      </c>
      <c r="N79" s="1259" t="s">
        <v>30</v>
      </c>
      <c r="O79" s="1298" t="s">
        <v>31</v>
      </c>
      <c r="P79" s="1259" t="s">
        <v>30</v>
      </c>
      <c r="Q79" s="1298" t="s">
        <v>31</v>
      </c>
      <c r="R79" s="1259" t="s">
        <v>30</v>
      </c>
      <c r="S79" s="1298" t="s">
        <v>31</v>
      </c>
      <c r="T79" s="1259" t="s">
        <v>30</v>
      </c>
      <c r="U79" s="1298" t="s">
        <v>31</v>
      </c>
      <c r="V79" s="1259" t="s">
        <v>30</v>
      </c>
      <c r="W79" s="1298" t="s">
        <v>31</v>
      </c>
      <c r="X79" s="1259" t="s">
        <v>30</v>
      </c>
      <c r="Y79" s="1298" t="s">
        <v>31</v>
      </c>
      <c r="Z79" s="1259" t="s">
        <v>30</v>
      </c>
      <c r="AA79" s="1298" t="s">
        <v>31</v>
      </c>
      <c r="AB79" s="1259" t="s">
        <v>30</v>
      </c>
      <c r="AC79" s="1298" t="s">
        <v>31</v>
      </c>
      <c r="AD79" s="1259" t="s">
        <v>30</v>
      </c>
      <c r="AE79" s="1298" t="s">
        <v>31</v>
      </c>
      <c r="AF79" s="1259" t="s">
        <v>30</v>
      </c>
      <c r="AG79" s="1298" t="s">
        <v>31</v>
      </c>
      <c r="AH79" s="1259" t="s">
        <v>30</v>
      </c>
      <c r="AI79" s="1347" t="s">
        <v>31</v>
      </c>
      <c r="AJ79" s="3245"/>
      <c r="AK79" s="3224"/>
      <c r="AL79" s="3224"/>
      <c r="AM79" s="3224"/>
      <c r="AN79" s="3852"/>
    </row>
    <row r="80" spans="1:77" x14ac:dyDescent="0.25">
      <c r="A80" s="1348" t="s">
        <v>106</v>
      </c>
      <c r="B80" s="1349" t="s">
        <v>107</v>
      </c>
      <c r="C80" s="1264">
        <f>SUM(D80:E80)</f>
        <v>0</v>
      </c>
      <c r="D80" s="1350">
        <f>SUM(F80,H80,J80,L80,N80,P80,R80,T80,V80,X80,Z80,AB80,AD80,AF80,AH80)</f>
        <v>0</v>
      </c>
      <c r="E80" s="1301">
        <f>SUM(G80,I80,K80,M80,O80,Q80,S80,U80,W80,Y80,AA80,AC80,AE80,AG80,AI80)</f>
        <v>0</v>
      </c>
      <c r="F80" s="237"/>
      <c r="G80" s="1351"/>
      <c r="H80" s="1352"/>
      <c r="I80" s="1351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1351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x14ac:dyDescent="0.25">
      <c r="A81" s="3900" t="s">
        <v>108</v>
      </c>
      <c r="B81" s="1353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x14ac:dyDescent="0.25">
      <c r="A82" s="3900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x14ac:dyDescent="0.25">
      <c r="A83" s="1354" t="s">
        <v>62</v>
      </c>
      <c r="B83" s="1355" t="s">
        <v>111</v>
      </c>
      <c r="C83" s="1264">
        <f>SUM(D83:E83)</f>
        <v>0</v>
      </c>
      <c r="D83" s="1350">
        <f t="shared" si="39"/>
        <v>0</v>
      </c>
      <c r="E83" s="1301">
        <f t="shared" si="39"/>
        <v>0</v>
      </c>
      <c r="F83" s="1356"/>
      <c r="G83" s="1357"/>
      <c r="H83" s="1358"/>
      <c r="I83" s="1357"/>
      <c r="J83" s="1356"/>
      <c r="K83" s="1359"/>
      <c r="L83" s="1356"/>
      <c r="M83" s="1359"/>
      <c r="N83" s="1356"/>
      <c r="O83" s="1359"/>
      <c r="P83" s="1356"/>
      <c r="Q83" s="1359"/>
      <c r="R83" s="1356"/>
      <c r="S83" s="1359"/>
      <c r="T83" s="1356"/>
      <c r="U83" s="1359"/>
      <c r="V83" s="1356"/>
      <c r="W83" s="1359"/>
      <c r="X83" s="1356"/>
      <c r="Y83" s="1359"/>
      <c r="Z83" s="1356"/>
      <c r="AA83" s="1359"/>
      <c r="AB83" s="1356"/>
      <c r="AC83" s="1359"/>
      <c r="AD83" s="1356"/>
      <c r="AE83" s="1359"/>
      <c r="AF83" s="1356"/>
      <c r="AG83" s="1359"/>
      <c r="AH83" s="1356"/>
      <c r="AI83" s="1360"/>
      <c r="AJ83" s="1361"/>
      <c r="AK83" s="1142"/>
      <c r="AL83" s="1142"/>
      <c r="AM83" s="1142"/>
      <c r="AN83" s="1357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x14ac:dyDescent="0.25">
      <c r="A84" s="4" t="s">
        <v>112</v>
      </c>
      <c r="B84" s="2"/>
      <c r="C84" s="2"/>
      <c r="D84" s="2"/>
      <c r="E84" s="2"/>
      <c r="F84" s="2"/>
    </row>
    <row r="85" spans="1:77" ht="15" customHeight="1" x14ac:dyDescent="0.25">
      <c r="A85" s="3897" t="s">
        <v>90</v>
      </c>
      <c r="B85" s="3901"/>
      <c r="C85" s="3898" t="s">
        <v>113</v>
      </c>
      <c r="D85" s="3902" t="s">
        <v>114</v>
      </c>
      <c r="E85" s="3899" t="s">
        <v>115</v>
      </c>
      <c r="F85" s="3898" t="s">
        <v>116</v>
      </c>
    </row>
    <row r="86" spans="1:77" x14ac:dyDescent="0.25">
      <c r="A86" s="3897"/>
      <c r="B86" s="3901"/>
      <c r="C86" s="3898"/>
      <c r="D86" s="3902"/>
      <c r="E86" s="3899"/>
      <c r="F86" s="3898"/>
    </row>
    <row r="87" spans="1:77" x14ac:dyDescent="0.25">
      <c r="A87" s="3894" t="s">
        <v>117</v>
      </c>
      <c r="B87" s="3895"/>
      <c r="C87" s="3895"/>
      <c r="D87" s="3895"/>
      <c r="E87" s="3895"/>
      <c r="F87" s="3896"/>
    </row>
    <row r="88" spans="1:77" x14ac:dyDescent="0.25">
      <c r="A88" s="1353" t="s">
        <v>118</v>
      </c>
      <c r="B88" s="1362"/>
      <c r="C88" s="1363"/>
      <c r="D88" s="1364"/>
      <c r="E88" s="1145"/>
      <c r="F88" s="1363"/>
    </row>
    <row r="89" spans="1:77" x14ac:dyDescent="0.25">
      <c r="A89" s="275" t="s">
        <v>119</v>
      </c>
      <c r="B89" s="276"/>
      <c r="C89" s="277"/>
      <c r="D89" s="278"/>
      <c r="E89" s="41"/>
      <c r="F89" s="277"/>
    </row>
    <row r="90" spans="1:77" x14ac:dyDescent="0.25">
      <c r="A90" s="275" t="s">
        <v>120</v>
      </c>
      <c r="B90" s="276"/>
      <c r="C90" s="277"/>
      <c r="D90" s="278"/>
      <c r="E90" s="41"/>
      <c r="F90" s="277"/>
    </row>
    <row r="91" spans="1:77" x14ac:dyDescent="0.25">
      <c r="A91" s="275" t="s">
        <v>121</v>
      </c>
      <c r="B91" s="276"/>
      <c r="C91" s="277"/>
      <c r="D91" s="278"/>
      <c r="E91" s="41"/>
      <c r="F91" s="277"/>
    </row>
    <row r="92" spans="1:77" x14ac:dyDescent="0.25">
      <c r="A92" s="279" t="s">
        <v>122</v>
      </c>
      <c r="B92" s="280"/>
      <c r="C92" s="177"/>
      <c r="D92" s="281"/>
      <c r="E92" s="181"/>
      <c r="F92" s="177"/>
    </row>
    <row r="93" spans="1:77" x14ac:dyDescent="0.25">
      <c r="A93" s="3894" t="s">
        <v>123</v>
      </c>
      <c r="B93" s="3895"/>
      <c r="C93" s="3895"/>
      <c r="D93" s="3895"/>
      <c r="E93" s="3895"/>
      <c r="F93" s="3896"/>
    </row>
    <row r="94" spans="1:77" x14ac:dyDescent="0.25">
      <c r="A94" s="1365" t="s">
        <v>124</v>
      </c>
      <c r="B94" s="1366"/>
      <c r="C94" s="1363"/>
      <c r="D94" s="1364"/>
      <c r="E94" s="1145"/>
      <c r="F94" s="1363"/>
    </row>
    <row r="95" spans="1:77" x14ac:dyDescent="0.25">
      <c r="A95" s="254" t="s">
        <v>125</v>
      </c>
      <c r="B95" s="284"/>
      <c r="C95" s="277"/>
      <c r="D95" s="278"/>
      <c r="E95" s="41"/>
      <c r="F95" s="277"/>
    </row>
    <row r="96" spans="1:77" ht="21" x14ac:dyDescent="0.25">
      <c r="A96" s="285" t="s">
        <v>126</v>
      </c>
      <c r="B96" s="286"/>
      <c r="C96" s="287"/>
      <c r="D96" s="281"/>
      <c r="E96" s="1367"/>
      <c r="F96" s="287"/>
    </row>
    <row r="97" spans="1:18" x14ac:dyDescent="0.25">
      <c r="A97" s="4" t="s">
        <v>127</v>
      </c>
      <c r="B97" s="2"/>
      <c r="C97" s="2"/>
      <c r="D97" s="2"/>
      <c r="E97" s="2"/>
    </row>
    <row r="98" spans="1:18" ht="15" customHeight="1" x14ac:dyDescent="0.25">
      <c r="A98" s="3897" t="s">
        <v>90</v>
      </c>
      <c r="B98" s="3898" t="s">
        <v>32</v>
      </c>
      <c r="C98" s="3898" t="s">
        <v>113</v>
      </c>
      <c r="D98" s="3898" t="s">
        <v>114</v>
      </c>
      <c r="E98" s="3899" t="s">
        <v>128</v>
      </c>
    </row>
    <row r="99" spans="1:18" x14ac:dyDescent="0.25">
      <c r="A99" s="3897"/>
      <c r="B99" s="3898"/>
      <c r="C99" s="3898"/>
      <c r="D99" s="3898"/>
      <c r="E99" s="3899"/>
    </row>
    <row r="100" spans="1:18" x14ac:dyDescent="0.25">
      <c r="A100" s="1368" t="s">
        <v>117</v>
      </c>
      <c r="B100" s="1369"/>
      <c r="C100" s="1369"/>
      <c r="D100" s="1369"/>
      <c r="E100" s="1370"/>
    </row>
    <row r="101" spans="1:18" x14ac:dyDescent="0.25">
      <c r="A101" s="1353" t="s">
        <v>118</v>
      </c>
      <c r="B101" s="1371">
        <f>SUM(C101:E101)</f>
        <v>68</v>
      </c>
      <c r="C101" s="1363">
        <v>68</v>
      </c>
      <c r="D101" s="1363"/>
      <c r="E101" s="1145"/>
    </row>
    <row r="102" spans="1:18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x14ac:dyDescent="0.25">
      <c r="A103" s="275" t="s">
        <v>120</v>
      </c>
      <c r="B103" s="293">
        <f t="shared" si="51"/>
        <v>5</v>
      </c>
      <c r="C103" s="277"/>
      <c r="D103" s="277">
        <v>5</v>
      </c>
      <c r="E103" s="41"/>
    </row>
    <row r="104" spans="1:18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x14ac:dyDescent="0.25">
      <c r="A105" s="279" t="s">
        <v>122</v>
      </c>
      <c r="B105" s="294">
        <f t="shared" si="51"/>
        <v>4</v>
      </c>
      <c r="C105" s="177"/>
      <c r="D105" s="287">
        <v>4</v>
      </c>
      <c r="E105" s="181"/>
    </row>
    <row r="106" spans="1:18" x14ac:dyDescent="0.25">
      <c r="A106" s="1368" t="s">
        <v>123</v>
      </c>
      <c r="B106" s="1369"/>
      <c r="C106" s="1369"/>
      <c r="D106" s="1369"/>
      <c r="E106" s="1370"/>
    </row>
    <row r="107" spans="1:18" x14ac:dyDescent="0.25">
      <c r="A107" s="1365" t="s">
        <v>124</v>
      </c>
      <c r="B107" s="1371">
        <f>SUM(C107:E107)</f>
        <v>0</v>
      </c>
      <c r="C107" s="1363"/>
      <c r="D107" s="1363"/>
      <c r="E107" s="1145"/>
    </row>
    <row r="108" spans="1:18" x14ac:dyDescent="0.25">
      <c r="A108" s="254" t="s">
        <v>125</v>
      </c>
      <c r="B108" s="293">
        <f t="shared" ref="B108:B109" si="52">SUM(C108:E108)</f>
        <v>1</v>
      </c>
      <c r="C108" s="277"/>
      <c r="D108" s="277">
        <v>1</v>
      </c>
      <c r="E108" s="41"/>
    </row>
    <row r="109" spans="1:18" ht="21" x14ac:dyDescent="0.25">
      <c r="A109" s="285" t="s">
        <v>126</v>
      </c>
      <c r="B109" s="295">
        <f t="shared" si="52"/>
        <v>1</v>
      </c>
      <c r="C109" s="287"/>
      <c r="D109" s="287">
        <v>1</v>
      </c>
      <c r="E109" s="1367"/>
    </row>
    <row r="110" spans="1:18" x14ac:dyDescent="0.25">
      <c r="A110" s="3884" t="s">
        <v>129</v>
      </c>
      <c r="B110" s="3884"/>
      <c r="C110" s="3884"/>
      <c r="D110" s="3884"/>
      <c r="E110" s="3884"/>
      <c r="F110" s="3885"/>
      <c r="G110" s="1372"/>
      <c r="H110" s="1372"/>
      <c r="I110" s="1372"/>
      <c r="J110" s="1372"/>
      <c r="K110" s="1372"/>
      <c r="L110" s="1372"/>
      <c r="M110" s="1372"/>
      <c r="N110" s="1372"/>
      <c r="O110" s="1372"/>
    </row>
    <row r="111" spans="1:18" ht="15" customHeight="1" x14ac:dyDescent="0.25">
      <c r="A111" s="3886" t="s">
        <v>130</v>
      </c>
      <c r="B111" s="3887" t="s">
        <v>131</v>
      </c>
      <c r="C111" s="3888"/>
      <c r="D111" s="3889"/>
      <c r="E111" s="3887" t="s">
        <v>132</v>
      </c>
      <c r="F111" s="3889"/>
      <c r="G111" s="3887" t="s">
        <v>133</v>
      </c>
      <c r="H111" s="3890"/>
      <c r="I111" s="3891" t="s">
        <v>134</v>
      </c>
      <c r="J111" s="3892"/>
      <c r="K111" s="3865" t="s">
        <v>135</v>
      </c>
      <c r="L111" s="3867" t="s">
        <v>136</v>
      </c>
      <c r="M111" s="3868"/>
      <c r="N111" s="3865"/>
      <c r="O111" s="3867" t="s">
        <v>137</v>
      </c>
      <c r="P111" s="3865"/>
      <c r="Q111" s="3867" t="s">
        <v>138</v>
      </c>
      <c r="R111" s="3865"/>
    </row>
    <row r="112" spans="1:18" x14ac:dyDescent="0.25">
      <c r="A112" s="3292"/>
      <c r="B112" s="3279"/>
      <c r="C112" s="3876"/>
      <c r="D112" s="3877"/>
      <c r="E112" s="3279"/>
      <c r="F112" s="3877"/>
      <c r="G112" s="3279"/>
      <c r="H112" s="3879"/>
      <c r="I112" s="3299"/>
      <c r="J112" s="3893"/>
      <c r="K112" s="3265"/>
      <c r="L112" s="3269"/>
      <c r="M112" s="3869"/>
      <c r="N112" s="3866"/>
      <c r="O112" s="3269"/>
      <c r="P112" s="3866"/>
      <c r="Q112" s="3269"/>
      <c r="R112" s="3866"/>
    </row>
    <row r="113" spans="1:20" ht="31.5" x14ac:dyDescent="0.25">
      <c r="A113" s="3255"/>
      <c r="B113" s="1373" t="s">
        <v>139</v>
      </c>
      <c r="C113" s="1373" t="s">
        <v>140</v>
      </c>
      <c r="D113" s="1374" t="s">
        <v>141</v>
      </c>
      <c r="E113" s="1375" t="s">
        <v>142</v>
      </c>
      <c r="F113" s="1376" t="s">
        <v>143</v>
      </c>
      <c r="G113" s="1375" t="s">
        <v>144</v>
      </c>
      <c r="H113" s="1377" t="s">
        <v>145</v>
      </c>
      <c r="I113" s="1378" t="s">
        <v>142</v>
      </c>
      <c r="J113" s="1379" t="s">
        <v>143</v>
      </c>
      <c r="K113" s="3866"/>
      <c r="L113" s="1373" t="s">
        <v>146</v>
      </c>
      <c r="M113" s="1380" t="s">
        <v>140</v>
      </c>
      <c r="N113" s="305" t="s">
        <v>147</v>
      </c>
      <c r="O113" s="1373" t="s">
        <v>144</v>
      </c>
      <c r="P113" s="1381" t="s">
        <v>145</v>
      </c>
      <c r="Q113" s="1373" t="s">
        <v>148</v>
      </c>
      <c r="R113" s="1381" t="s">
        <v>149</v>
      </c>
    </row>
    <row r="114" spans="1:20" x14ac:dyDescent="0.25">
      <c r="A114" s="1382" t="s">
        <v>150</v>
      </c>
      <c r="B114" s="308">
        <f>SUM(C114:D114)</f>
        <v>0</v>
      </c>
      <c r="C114" s="1383"/>
      <c r="D114" s="1165"/>
      <c r="E114" s="1383"/>
      <c r="F114" s="1165"/>
      <c r="G114" s="1383"/>
      <c r="H114" s="1384"/>
      <c r="I114" s="1385"/>
      <c r="J114" s="1386"/>
      <c r="K114" s="1387"/>
      <c r="L114" s="1383"/>
      <c r="M114" s="1388"/>
      <c r="N114" s="1389"/>
      <c r="O114" s="1383"/>
      <c r="P114" s="1389"/>
      <c r="Q114" s="316"/>
      <c r="R114" s="317"/>
    </row>
    <row r="115" spans="1:20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1383"/>
      <c r="R115" s="1389"/>
    </row>
    <row r="116" spans="1:20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x14ac:dyDescent="0.25">
      <c r="A117" s="1390" t="s">
        <v>32</v>
      </c>
      <c r="B117" s="1391">
        <f>SUM(C117:D117)</f>
        <v>0</v>
      </c>
      <c r="C117" s="1391">
        <f t="shared" ref="C117:K117" si="53">SUM(C114:C116)</f>
        <v>0</v>
      </c>
      <c r="D117" s="1392">
        <f t="shared" si="53"/>
        <v>0</v>
      </c>
      <c r="E117" s="1391">
        <f t="shared" si="53"/>
        <v>0</v>
      </c>
      <c r="F117" s="1392">
        <f t="shared" si="53"/>
        <v>0</v>
      </c>
      <c r="G117" s="1391">
        <f t="shared" si="53"/>
        <v>0</v>
      </c>
      <c r="H117" s="1393">
        <f t="shared" si="53"/>
        <v>0</v>
      </c>
      <c r="I117" s="1394">
        <f t="shared" si="53"/>
        <v>0</v>
      </c>
      <c r="J117" s="1395">
        <f t="shared" si="53"/>
        <v>0</v>
      </c>
      <c r="K117" s="1392">
        <f t="shared" si="53"/>
        <v>0</v>
      </c>
      <c r="L117" s="1391">
        <f>SUM(L114)</f>
        <v>0</v>
      </c>
      <c r="M117" s="1396">
        <f t="shared" ref="M117:P117" si="54">SUM(M114)</f>
        <v>0</v>
      </c>
      <c r="N117" s="1397">
        <f>SUM(N114)</f>
        <v>0</v>
      </c>
      <c r="O117" s="1391">
        <f t="shared" si="54"/>
        <v>0</v>
      </c>
      <c r="P117" s="1397">
        <f t="shared" si="54"/>
        <v>0</v>
      </c>
      <c r="Q117" s="1391">
        <f>SUM(Q115:Q116)</f>
        <v>0</v>
      </c>
      <c r="R117" s="1396">
        <f>SUM(R115:R116)</f>
        <v>0</v>
      </c>
    </row>
    <row r="118" spans="1:20" x14ac:dyDescent="0.25">
      <c r="A118" s="3870" t="s">
        <v>153</v>
      </c>
      <c r="B118" s="3870"/>
      <c r="C118" s="3870"/>
      <c r="D118" s="3870"/>
      <c r="E118" s="3870"/>
      <c r="F118" s="3871"/>
      <c r="G118" s="1398"/>
      <c r="H118" s="1398"/>
      <c r="I118" s="1398"/>
      <c r="J118" s="1398"/>
      <c r="K118" s="1398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3872" t="s">
        <v>130</v>
      </c>
      <c r="B119" s="3873" t="s">
        <v>131</v>
      </c>
      <c r="C119" s="3874"/>
      <c r="D119" s="3875"/>
      <c r="E119" s="3873" t="s">
        <v>132</v>
      </c>
      <c r="F119" s="3874"/>
      <c r="G119" s="3874"/>
      <c r="H119" s="3875"/>
      <c r="I119" s="3873" t="s">
        <v>133</v>
      </c>
      <c r="J119" s="3878"/>
      <c r="K119" s="3880" t="s">
        <v>154</v>
      </c>
      <c r="L119" s="3881" t="s">
        <v>155</v>
      </c>
      <c r="M119" s="3882"/>
      <c r="N119" s="346"/>
      <c r="O119" s="346"/>
      <c r="P119" s="346"/>
      <c r="Q119" s="346"/>
      <c r="R119" s="346"/>
      <c r="S119" s="346"/>
      <c r="T119" s="346"/>
    </row>
    <row r="120" spans="1:20" x14ac:dyDescent="0.25">
      <c r="A120" s="3274"/>
      <c r="B120" s="3279"/>
      <c r="C120" s="3876"/>
      <c r="D120" s="3877"/>
      <c r="E120" s="3279"/>
      <c r="F120" s="3876"/>
      <c r="G120" s="3876"/>
      <c r="H120" s="3877"/>
      <c r="I120" s="3279"/>
      <c r="J120" s="3879"/>
      <c r="K120" s="3265"/>
      <c r="L120" s="3287"/>
      <c r="M120" s="3883"/>
      <c r="N120" s="346"/>
      <c r="O120" s="346"/>
      <c r="P120" s="346"/>
      <c r="Q120" s="346"/>
      <c r="R120" s="346"/>
      <c r="S120" s="346"/>
      <c r="T120" s="346"/>
    </row>
    <row r="121" spans="1:20" ht="63" x14ac:dyDescent="0.25">
      <c r="A121" s="3275"/>
      <c r="B121" s="1373" t="s">
        <v>139</v>
      </c>
      <c r="C121" s="1373" t="s">
        <v>140</v>
      </c>
      <c r="D121" s="1399" t="s">
        <v>141</v>
      </c>
      <c r="E121" s="1375" t="s">
        <v>142</v>
      </c>
      <c r="F121" s="1400" t="s">
        <v>143</v>
      </c>
      <c r="G121" s="1375" t="s">
        <v>156</v>
      </c>
      <c r="H121" s="1400" t="s">
        <v>157</v>
      </c>
      <c r="I121" s="1375" t="s">
        <v>144</v>
      </c>
      <c r="J121" s="1377" t="s">
        <v>145</v>
      </c>
      <c r="K121" s="3866"/>
      <c r="L121" s="1401" t="s">
        <v>158</v>
      </c>
      <c r="M121" s="1402" t="s">
        <v>159</v>
      </c>
      <c r="N121" s="346"/>
      <c r="O121" s="346"/>
      <c r="P121" s="346"/>
      <c r="Q121" s="346"/>
      <c r="R121" s="346"/>
      <c r="S121" s="346"/>
      <c r="T121" s="346"/>
    </row>
    <row r="122" spans="1:20" x14ac:dyDescent="0.25">
      <c r="A122" s="1382" t="s">
        <v>160</v>
      </c>
      <c r="B122" s="308">
        <f>SUM(C122:D122)</f>
        <v>11944</v>
      </c>
      <c r="C122" s="1383">
        <v>11913</v>
      </c>
      <c r="D122" s="1165">
        <v>31</v>
      </c>
      <c r="E122" s="1403"/>
      <c r="F122" s="1180"/>
      <c r="G122" s="1403"/>
      <c r="H122" s="1180"/>
      <c r="I122" s="1383">
        <v>47953</v>
      </c>
      <c r="J122" s="1384"/>
      <c r="K122" s="1180"/>
      <c r="L122" s="1383">
        <v>606</v>
      </c>
      <c r="M122" s="1389">
        <v>527</v>
      </c>
      <c r="N122" s="346"/>
      <c r="O122" s="346"/>
      <c r="P122" s="346"/>
      <c r="Q122" s="346"/>
      <c r="R122" s="346"/>
      <c r="S122" s="346"/>
      <c r="T122" s="346"/>
    </row>
    <row r="123" spans="1:20" x14ac:dyDescent="0.25">
      <c r="A123" s="318" t="s">
        <v>161</v>
      </c>
      <c r="B123" s="308">
        <f t="shared" ref="B123:B124" si="55">SUM(C123:D123)</f>
        <v>17834</v>
      </c>
      <c r="C123" s="319">
        <v>16867</v>
      </c>
      <c r="D123" s="320">
        <v>967</v>
      </c>
      <c r="E123" s="319">
        <v>14930</v>
      </c>
      <c r="F123" s="320">
        <v>17</v>
      </c>
      <c r="G123" s="319">
        <v>2883</v>
      </c>
      <c r="H123" s="320">
        <v>4</v>
      </c>
      <c r="I123" s="319">
        <v>53820</v>
      </c>
      <c r="J123" s="321">
        <v>1035</v>
      </c>
      <c r="K123" s="320">
        <v>13963</v>
      </c>
      <c r="L123" s="319">
        <v>312</v>
      </c>
      <c r="M123" s="353">
        <v>715</v>
      </c>
      <c r="N123" s="346"/>
      <c r="O123" s="346"/>
      <c r="P123" s="346"/>
      <c r="Q123" s="346"/>
      <c r="R123" s="346"/>
      <c r="S123" s="346"/>
      <c r="T123" s="346"/>
    </row>
    <row r="124" spans="1:20" x14ac:dyDescent="0.25">
      <c r="A124" s="354" t="s">
        <v>128</v>
      </c>
      <c r="B124" s="325">
        <f t="shared" si="55"/>
        <v>4024</v>
      </c>
      <c r="C124" s="326">
        <v>4024</v>
      </c>
      <c r="D124" s="355"/>
      <c r="E124" s="332"/>
      <c r="F124" s="356"/>
      <c r="G124" s="332"/>
      <c r="H124" s="356"/>
      <c r="I124" s="326">
        <v>8554</v>
      </c>
      <c r="J124" s="357"/>
      <c r="K124" s="356"/>
      <c r="L124" s="326">
        <v>221</v>
      </c>
      <c r="M124" s="358">
        <v>201</v>
      </c>
      <c r="N124" s="346"/>
      <c r="O124" s="346"/>
      <c r="P124" s="346"/>
      <c r="Q124" s="346"/>
      <c r="R124" s="346"/>
      <c r="S124" s="346"/>
      <c r="T124" s="346"/>
    </row>
    <row r="125" spans="1:20" ht="19.5" x14ac:dyDescent="0.25">
      <c r="A125" s="1404" t="s">
        <v>162</v>
      </c>
      <c r="B125" s="1405"/>
      <c r="C125" s="1405"/>
      <c r="D125" s="361"/>
      <c r="E125" s="1406"/>
      <c r="F125" s="1406"/>
      <c r="G125" s="1406"/>
      <c r="H125" s="1406"/>
      <c r="I125" s="1407"/>
      <c r="J125" s="3"/>
      <c r="K125" s="1407"/>
      <c r="L125" s="3"/>
      <c r="M125" s="364"/>
    </row>
    <row r="126" spans="1:20" ht="15" customHeight="1" x14ac:dyDescent="0.25">
      <c r="A126" s="3856" t="s">
        <v>163</v>
      </c>
      <c r="B126" s="3857" t="s">
        <v>164</v>
      </c>
      <c r="C126" s="3858" t="s">
        <v>165</v>
      </c>
      <c r="D126" s="3859"/>
      <c r="E126" s="3859"/>
      <c r="F126" s="3859"/>
      <c r="G126" s="3859"/>
      <c r="H126" s="3859"/>
      <c r="I126" s="3859"/>
      <c r="J126" s="3859"/>
      <c r="K126" s="3859"/>
      <c r="L126" s="3860"/>
      <c r="M126" s="3857" t="s">
        <v>166</v>
      </c>
    </row>
    <row r="127" spans="1:20" ht="21" x14ac:dyDescent="0.25">
      <c r="A127" s="3441"/>
      <c r="B127" s="3255"/>
      <c r="C127" s="1261" t="s">
        <v>80</v>
      </c>
      <c r="D127" s="1185" t="s">
        <v>167</v>
      </c>
      <c r="E127" s="1185" t="s">
        <v>51</v>
      </c>
      <c r="F127" s="1185" t="s">
        <v>81</v>
      </c>
      <c r="G127" s="1185" t="s">
        <v>168</v>
      </c>
      <c r="H127" s="1186" t="s">
        <v>169</v>
      </c>
      <c r="I127" s="1186" t="s">
        <v>170</v>
      </c>
      <c r="J127" s="1185" t="s">
        <v>171</v>
      </c>
      <c r="K127" s="1186" t="s">
        <v>172</v>
      </c>
      <c r="L127" s="1408" t="s">
        <v>173</v>
      </c>
      <c r="M127" s="3255"/>
    </row>
    <row r="128" spans="1:20" x14ac:dyDescent="0.25">
      <c r="A128" s="1279" t="s">
        <v>174</v>
      </c>
      <c r="B128" s="1165"/>
      <c r="C128" s="1383"/>
      <c r="D128" s="1409"/>
      <c r="E128" s="1409"/>
      <c r="F128" s="1409"/>
      <c r="G128" s="1409"/>
      <c r="H128" s="1409"/>
      <c r="I128" s="1409"/>
      <c r="J128" s="1409"/>
      <c r="K128" s="1409"/>
      <c r="L128" s="1165"/>
      <c r="M128" s="1410"/>
    </row>
    <row r="129" spans="1:76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x14ac:dyDescent="0.25">
      <c r="A131" s="4" t="s">
        <v>177</v>
      </c>
      <c r="B131" s="1411"/>
      <c r="C131" s="1411"/>
      <c r="D131" s="1411"/>
      <c r="E131" s="1411"/>
      <c r="F131" s="1411"/>
      <c r="G131" s="1411"/>
      <c r="H131" s="1411"/>
      <c r="I131" s="1411"/>
      <c r="J131" s="1411"/>
      <c r="K131" s="1411"/>
      <c r="L131" s="1411"/>
      <c r="M131" s="1411"/>
      <c r="N131" s="1411"/>
      <c r="O131" s="1411"/>
      <c r="P131" s="1411"/>
      <c r="Q131" s="1411"/>
      <c r="R131" s="1411"/>
      <c r="S131" s="1411"/>
      <c r="T131" s="1411"/>
      <c r="U131" s="1411"/>
      <c r="V131" s="1411"/>
      <c r="W131" s="1411"/>
      <c r="X131" s="1411"/>
      <c r="Y131" s="1411"/>
      <c r="Z131" s="1411"/>
      <c r="AA131" s="1411"/>
      <c r="AB131" s="1411"/>
      <c r="AC131" s="1411"/>
      <c r="AD131" s="1411"/>
      <c r="AE131" s="1411"/>
      <c r="AF131" s="1411"/>
      <c r="AG131" s="1411"/>
      <c r="AH131" s="1411"/>
      <c r="AI131" s="1411"/>
      <c r="AJ131" s="1411"/>
      <c r="AK131" s="1411"/>
      <c r="AL131" s="1411"/>
      <c r="AM131" s="1411"/>
      <c r="AN131" s="1411"/>
      <c r="AO131" s="1412"/>
      <c r="AP131" s="1412"/>
      <c r="AQ131" s="225"/>
      <c r="AR131" s="225"/>
    </row>
    <row r="132" spans="1:76" ht="15" customHeight="1" x14ac:dyDescent="0.25">
      <c r="A132" s="3861" t="s">
        <v>178</v>
      </c>
      <c r="B132" s="3862" t="s">
        <v>4</v>
      </c>
      <c r="C132" s="3863"/>
      <c r="D132" s="3851"/>
      <c r="E132" s="3844" t="s">
        <v>5</v>
      </c>
      <c r="F132" s="3854"/>
      <c r="G132" s="3854"/>
      <c r="H132" s="3854"/>
      <c r="I132" s="3854"/>
      <c r="J132" s="3854"/>
      <c r="K132" s="3854"/>
      <c r="L132" s="3854"/>
      <c r="M132" s="3854"/>
      <c r="N132" s="3854"/>
      <c r="O132" s="3854"/>
      <c r="P132" s="3854"/>
      <c r="Q132" s="3854"/>
      <c r="R132" s="3854"/>
      <c r="S132" s="3854"/>
      <c r="T132" s="3854"/>
      <c r="U132" s="3854"/>
      <c r="V132" s="3854"/>
      <c r="W132" s="3854"/>
      <c r="X132" s="3854"/>
      <c r="Y132" s="3854"/>
      <c r="Z132" s="3854"/>
      <c r="AA132" s="3854"/>
      <c r="AB132" s="3854"/>
      <c r="AC132" s="3854"/>
      <c r="AD132" s="3854"/>
      <c r="AE132" s="3854"/>
      <c r="AF132" s="3854"/>
      <c r="AG132" s="3854"/>
      <c r="AH132" s="3854"/>
      <c r="AI132" s="3854"/>
      <c r="AJ132" s="3854"/>
      <c r="AK132" s="3854"/>
      <c r="AL132" s="3854"/>
      <c r="AM132" s="3854"/>
      <c r="AN132" s="3855"/>
      <c r="AO132" s="3849" t="s">
        <v>179</v>
      </c>
      <c r="AP132" s="3850" t="s">
        <v>100</v>
      </c>
      <c r="AQ132" s="3850" t="s">
        <v>8</v>
      </c>
      <c r="AR132" s="3851" t="s">
        <v>9</v>
      </c>
    </row>
    <row r="133" spans="1:76" x14ac:dyDescent="0.25">
      <c r="A133" s="3259"/>
      <c r="B133" s="3262"/>
      <c r="C133" s="3864"/>
      <c r="D133" s="3852"/>
      <c r="E133" s="3853" t="s">
        <v>11</v>
      </c>
      <c r="F133" s="3848"/>
      <c r="G133" s="3844" t="s">
        <v>12</v>
      </c>
      <c r="H133" s="3848"/>
      <c r="I133" s="3844" t="s">
        <v>13</v>
      </c>
      <c r="J133" s="3848"/>
      <c r="K133" s="3844" t="s">
        <v>14</v>
      </c>
      <c r="L133" s="3848"/>
      <c r="M133" s="3844" t="s">
        <v>15</v>
      </c>
      <c r="N133" s="3848"/>
      <c r="O133" s="3844" t="s">
        <v>16</v>
      </c>
      <c r="P133" s="3848"/>
      <c r="Q133" s="3854" t="s">
        <v>17</v>
      </c>
      <c r="R133" s="3848"/>
      <c r="S133" s="3844" t="s">
        <v>18</v>
      </c>
      <c r="T133" s="3848"/>
      <c r="U133" s="3844" t="s">
        <v>19</v>
      </c>
      <c r="V133" s="3848"/>
      <c r="W133" s="3844" t="s">
        <v>20</v>
      </c>
      <c r="X133" s="3848"/>
      <c r="Y133" s="3844" t="s">
        <v>21</v>
      </c>
      <c r="Z133" s="3848"/>
      <c r="AA133" s="3844" t="s">
        <v>22</v>
      </c>
      <c r="AB133" s="3848"/>
      <c r="AC133" s="3844" t="s">
        <v>23</v>
      </c>
      <c r="AD133" s="3848"/>
      <c r="AE133" s="3844" t="s">
        <v>24</v>
      </c>
      <c r="AF133" s="3848"/>
      <c r="AG133" s="3844" t="s">
        <v>25</v>
      </c>
      <c r="AH133" s="3848"/>
      <c r="AI133" s="3844" t="s">
        <v>26</v>
      </c>
      <c r="AJ133" s="3848"/>
      <c r="AK133" s="3844" t="s">
        <v>27</v>
      </c>
      <c r="AL133" s="3848"/>
      <c r="AM133" s="3854" t="s">
        <v>28</v>
      </c>
      <c r="AN133" s="3855"/>
      <c r="AO133" s="3246"/>
      <c r="AP133" s="3247"/>
      <c r="AQ133" s="3247"/>
      <c r="AR133" s="3249"/>
    </row>
    <row r="134" spans="1:76" x14ac:dyDescent="0.25">
      <c r="A134" s="3189"/>
      <c r="B134" s="1413" t="s">
        <v>29</v>
      </c>
      <c r="C134" s="1414" t="s">
        <v>30</v>
      </c>
      <c r="D134" s="1415" t="s">
        <v>31</v>
      </c>
      <c r="E134" s="1416" t="s">
        <v>30</v>
      </c>
      <c r="F134" s="1417" t="s">
        <v>31</v>
      </c>
      <c r="G134" s="1416" t="s">
        <v>30</v>
      </c>
      <c r="H134" s="1417" t="s">
        <v>31</v>
      </c>
      <c r="I134" s="1416" t="s">
        <v>30</v>
      </c>
      <c r="J134" s="1417" t="s">
        <v>31</v>
      </c>
      <c r="K134" s="1416" t="s">
        <v>30</v>
      </c>
      <c r="L134" s="1417" t="s">
        <v>31</v>
      </c>
      <c r="M134" s="1416" t="s">
        <v>30</v>
      </c>
      <c r="N134" s="1417" t="s">
        <v>31</v>
      </c>
      <c r="O134" s="1416" t="s">
        <v>30</v>
      </c>
      <c r="P134" s="1417" t="s">
        <v>31</v>
      </c>
      <c r="Q134" s="1416" t="s">
        <v>30</v>
      </c>
      <c r="R134" s="1417" t="s">
        <v>31</v>
      </c>
      <c r="S134" s="1416" t="s">
        <v>30</v>
      </c>
      <c r="T134" s="1417" t="s">
        <v>31</v>
      </c>
      <c r="U134" s="1416" t="s">
        <v>30</v>
      </c>
      <c r="V134" s="1417" t="s">
        <v>31</v>
      </c>
      <c r="W134" s="1416" t="s">
        <v>30</v>
      </c>
      <c r="X134" s="1417" t="s">
        <v>31</v>
      </c>
      <c r="Y134" s="1416" t="s">
        <v>30</v>
      </c>
      <c r="Z134" s="1417" t="s">
        <v>31</v>
      </c>
      <c r="AA134" s="1416" t="s">
        <v>30</v>
      </c>
      <c r="AB134" s="1417" t="s">
        <v>31</v>
      </c>
      <c r="AC134" s="1416" t="s">
        <v>30</v>
      </c>
      <c r="AD134" s="1417" t="s">
        <v>31</v>
      </c>
      <c r="AE134" s="1416" t="s">
        <v>30</v>
      </c>
      <c r="AF134" s="1417" t="s">
        <v>31</v>
      </c>
      <c r="AG134" s="1416" t="s">
        <v>30</v>
      </c>
      <c r="AH134" s="1417" t="s">
        <v>31</v>
      </c>
      <c r="AI134" s="1416" t="s">
        <v>30</v>
      </c>
      <c r="AJ134" s="1417" t="s">
        <v>31</v>
      </c>
      <c r="AK134" s="1416" t="s">
        <v>30</v>
      </c>
      <c r="AL134" s="1417" t="s">
        <v>31</v>
      </c>
      <c r="AM134" s="1416" t="s">
        <v>30</v>
      </c>
      <c r="AN134" s="1418" t="s">
        <v>31</v>
      </c>
      <c r="AO134" s="3245"/>
      <c r="AP134" s="3224"/>
      <c r="AQ134" s="3224"/>
      <c r="AR134" s="3852"/>
    </row>
    <row r="135" spans="1:76" ht="22.5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1419"/>
      <c r="AR135" s="1420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x14ac:dyDescent="0.25">
      <c r="A137" s="1421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3809" t="s">
        <v>184</v>
      </c>
      <c r="B139" s="3800"/>
      <c r="C139" s="3843" t="s">
        <v>32</v>
      </c>
      <c r="D139" s="3844" t="s">
        <v>84</v>
      </c>
      <c r="E139" s="3845"/>
      <c r="F139" s="3845"/>
      <c r="G139" s="3845"/>
      <c r="H139" s="3846"/>
      <c r="I139" s="3809" t="s">
        <v>100</v>
      </c>
      <c r="J139" s="3847" t="s">
        <v>6</v>
      </c>
      <c r="K139" s="3800" t="s">
        <v>7</v>
      </c>
    </row>
    <row r="140" spans="1:76" ht="21" x14ac:dyDescent="0.25">
      <c r="A140" s="3841"/>
      <c r="B140" s="3842"/>
      <c r="C140" s="3189"/>
      <c r="D140" s="1422" t="s">
        <v>185</v>
      </c>
      <c r="E140" s="1423" t="s">
        <v>186</v>
      </c>
      <c r="F140" s="1423" t="s">
        <v>187</v>
      </c>
      <c r="G140" s="1423" t="s">
        <v>188</v>
      </c>
      <c r="H140" s="1408" t="s">
        <v>189</v>
      </c>
      <c r="I140" s="3841"/>
      <c r="J140" s="3245"/>
      <c r="K140" s="3842"/>
    </row>
    <row r="141" spans="1:76" x14ac:dyDescent="0.25">
      <c r="A141" s="3837" t="s">
        <v>190</v>
      </c>
      <c r="B141" s="1424" t="s">
        <v>191</v>
      </c>
      <c r="C141" s="1425">
        <f>SUM(D141:H141)</f>
        <v>0</v>
      </c>
      <c r="D141" s="1426"/>
      <c r="E141" s="1427"/>
      <c r="F141" s="1427"/>
      <c r="G141" s="1427"/>
      <c r="H141" s="1428"/>
      <c r="I141" s="407"/>
      <c r="J141" s="1429"/>
      <c r="K141" s="1430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2.5" x14ac:dyDescent="0.25">
      <c r="A142" s="3211"/>
      <c r="B142" s="410" t="s">
        <v>192</v>
      </c>
      <c r="C142" s="411">
        <f>SUM(D142:H142)</f>
        <v>0</v>
      </c>
      <c r="D142" s="1431"/>
      <c r="E142" s="1432"/>
      <c r="F142" s="1432"/>
      <c r="G142" s="1432"/>
      <c r="H142" s="1433"/>
      <c r="I142" s="407"/>
      <c r="J142" s="1434"/>
      <c r="K142" s="1435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x14ac:dyDescent="0.25">
      <c r="A143" s="3212"/>
      <c r="B143" s="417" t="s">
        <v>193</v>
      </c>
      <c r="C143" s="418">
        <f>SUM(D143:H143)</f>
        <v>0</v>
      </c>
      <c r="D143" s="1436"/>
      <c r="E143" s="1437"/>
      <c r="F143" s="1437"/>
      <c r="G143" s="1437"/>
      <c r="H143" s="1438"/>
      <c r="I143" s="407"/>
      <c r="J143" s="1439"/>
      <c r="K143" s="1440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2.5" x14ac:dyDescent="0.25">
      <c r="A144" s="3824" t="s">
        <v>194</v>
      </c>
      <c r="B144" s="1441" t="s">
        <v>195</v>
      </c>
      <c r="C144" s="1425">
        <f>SUM(I144)</f>
        <v>0</v>
      </c>
      <c r="D144" s="1442"/>
      <c r="E144" s="1443"/>
      <c r="F144" s="1443"/>
      <c r="G144" s="1443"/>
      <c r="H144" s="1444"/>
      <c r="I144" s="1445"/>
      <c r="J144" s="1446"/>
      <c r="K144" s="1447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2.5" x14ac:dyDescent="0.25">
      <c r="A145" s="3212"/>
      <c r="B145" s="43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1448"/>
      <c r="J145" s="1439"/>
      <c r="K145" s="1440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x14ac:dyDescent="0.25">
      <c r="A146" s="3211" t="s">
        <v>197</v>
      </c>
      <c r="B146" s="24" t="s">
        <v>80</v>
      </c>
      <c r="C146" s="436">
        <f>SUM(D146:I146)</f>
        <v>0</v>
      </c>
      <c r="D146" s="1449"/>
      <c r="E146" s="1450"/>
      <c r="F146" s="1450"/>
      <c r="G146" s="1450"/>
      <c r="H146" s="1428"/>
      <c r="I146" s="1451"/>
      <c r="J146" s="1452"/>
      <c r="K146" s="1453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x14ac:dyDescent="0.25">
      <c r="A147" s="3211"/>
      <c r="B147" s="24" t="s">
        <v>81</v>
      </c>
      <c r="C147" s="436">
        <f>SUM(D147:I147)</f>
        <v>0</v>
      </c>
      <c r="D147" s="1449"/>
      <c r="E147" s="1450"/>
      <c r="F147" s="1450"/>
      <c r="G147" s="1450"/>
      <c r="H147" s="1454"/>
      <c r="I147" s="1451"/>
      <c r="J147" s="1452"/>
      <c r="K147" s="1453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x14ac:dyDescent="0.25">
      <c r="A148" s="3211"/>
      <c r="B148" s="36" t="s">
        <v>51</v>
      </c>
      <c r="C148" s="436">
        <f>SUM(D148:I148)</f>
        <v>0</v>
      </c>
      <c r="D148" s="1431"/>
      <c r="E148" s="1432"/>
      <c r="F148" s="1432"/>
      <c r="G148" s="1432"/>
      <c r="H148" s="1433"/>
      <c r="I148" s="1455"/>
      <c r="J148" s="1434"/>
      <c r="K148" s="1435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x14ac:dyDescent="0.25">
      <c r="A149" s="3212"/>
      <c r="B149" s="444" t="s">
        <v>108</v>
      </c>
      <c r="C149" s="374">
        <f>SUM(D149:I149)</f>
        <v>0</v>
      </c>
      <c r="D149" s="1436"/>
      <c r="E149" s="1437"/>
      <c r="F149" s="1437"/>
      <c r="G149" s="1437"/>
      <c r="H149" s="1438"/>
      <c r="I149" s="1456"/>
      <c r="J149" s="1439"/>
      <c r="K149" s="1440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x14ac:dyDescent="0.25">
      <c r="A150" s="4" t="s">
        <v>198</v>
      </c>
      <c r="AN150" s="3"/>
      <c r="AO150" s="3"/>
    </row>
    <row r="151" spans="1:75" ht="15" customHeight="1" x14ac:dyDescent="0.25">
      <c r="A151" s="3838" t="s">
        <v>49</v>
      </c>
      <c r="B151" s="3838" t="s">
        <v>199</v>
      </c>
      <c r="C151" s="3840" t="s">
        <v>29</v>
      </c>
      <c r="D151" s="3834" t="s">
        <v>30</v>
      </c>
      <c r="E151" s="3835" t="s">
        <v>31</v>
      </c>
      <c r="F151" s="3816" t="s">
        <v>5</v>
      </c>
      <c r="G151" s="3817"/>
      <c r="H151" s="3817"/>
      <c r="I151" s="3817"/>
      <c r="J151" s="3817"/>
      <c r="K151" s="3817"/>
      <c r="L151" s="3817"/>
      <c r="M151" s="3817"/>
      <c r="N151" s="3817"/>
      <c r="O151" s="3817"/>
      <c r="P151" s="3817"/>
      <c r="Q151" s="3817"/>
      <c r="R151" s="3817"/>
      <c r="S151" s="3817"/>
      <c r="T151" s="3817"/>
      <c r="U151" s="3817"/>
      <c r="V151" s="3817"/>
      <c r="W151" s="3817"/>
      <c r="X151" s="3817"/>
      <c r="Y151" s="3817"/>
      <c r="Z151" s="3817"/>
      <c r="AA151" s="3817"/>
      <c r="AB151" s="3817"/>
      <c r="AC151" s="3817"/>
      <c r="AD151" s="3817"/>
      <c r="AE151" s="3817"/>
      <c r="AF151" s="3817"/>
      <c r="AG151" s="3817"/>
      <c r="AH151" s="3817"/>
      <c r="AI151" s="3817"/>
      <c r="AJ151" s="3817"/>
      <c r="AK151" s="3817"/>
      <c r="AL151" s="3817"/>
      <c r="AM151" s="3819"/>
      <c r="AN151" s="3834" t="s">
        <v>6</v>
      </c>
      <c r="AO151" s="3835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3807" t="s">
        <v>93</v>
      </c>
      <c r="G152" s="3808"/>
      <c r="H152" s="3807" t="s">
        <v>13</v>
      </c>
      <c r="I152" s="3808"/>
      <c r="J152" s="3807" t="s">
        <v>14</v>
      </c>
      <c r="K152" s="3808"/>
      <c r="L152" s="3807" t="s">
        <v>15</v>
      </c>
      <c r="M152" s="3808"/>
      <c r="N152" s="3807" t="s">
        <v>16</v>
      </c>
      <c r="O152" s="3808"/>
      <c r="P152" s="3804" t="s">
        <v>17</v>
      </c>
      <c r="Q152" s="3808"/>
      <c r="R152" s="3807" t="s">
        <v>18</v>
      </c>
      <c r="S152" s="3808"/>
      <c r="T152" s="3807" t="s">
        <v>19</v>
      </c>
      <c r="U152" s="3808"/>
      <c r="V152" s="3807" t="s">
        <v>20</v>
      </c>
      <c r="W152" s="3808"/>
      <c r="X152" s="3807" t="s">
        <v>21</v>
      </c>
      <c r="Y152" s="3808"/>
      <c r="Z152" s="3807" t="s">
        <v>22</v>
      </c>
      <c r="AA152" s="3808"/>
      <c r="AB152" s="3807" t="s">
        <v>23</v>
      </c>
      <c r="AC152" s="3808"/>
      <c r="AD152" s="3807" t="s">
        <v>24</v>
      </c>
      <c r="AE152" s="3808"/>
      <c r="AF152" s="3807" t="s">
        <v>25</v>
      </c>
      <c r="AG152" s="3808"/>
      <c r="AH152" s="3807" t="s">
        <v>26</v>
      </c>
      <c r="AI152" s="3808"/>
      <c r="AJ152" s="3807" t="s">
        <v>27</v>
      </c>
      <c r="AK152" s="3808"/>
      <c r="AL152" s="3807" t="s">
        <v>200</v>
      </c>
      <c r="AM152" s="3827"/>
      <c r="AN152" s="3229"/>
      <c r="AO152" s="3209"/>
    </row>
    <row r="153" spans="1:75" x14ac:dyDescent="0.25">
      <c r="A153" s="3839"/>
      <c r="B153" s="3839"/>
      <c r="C153" s="3238"/>
      <c r="D153" s="3829"/>
      <c r="E153" s="3801"/>
      <c r="F153" s="1457" t="s">
        <v>71</v>
      </c>
      <c r="G153" s="1458" t="s">
        <v>31</v>
      </c>
      <c r="H153" s="1457" t="s">
        <v>71</v>
      </c>
      <c r="I153" s="1458" t="s">
        <v>31</v>
      </c>
      <c r="J153" s="1457" t="s">
        <v>71</v>
      </c>
      <c r="K153" s="1458" t="s">
        <v>31</v>
      </c>
      <c r="L153" s="1457" t="s">
        <v>71</v>
      </c>
      <c r="M153" s="1458" t="s">
        <v>31</v>
      </c>
      <c r="N153" s="1457" t="s">
        <v>71</v>
      </c>
      <c r="O153" s="1458" t="s">
        <v>31</v>
      </c>
      <c r="P153" s="1457" t="s">
        <v>71</v>
      </c>
      <c r="Q153" s="1458" t="s">
        <v>31</v>
      </c>
      <c r="R153" s="1457" t="s">
        <v>71</v>
      </c>
      <c r="S153" s="1458" t="s">
        <v>31</v>
      </c>
      <c r="T153" s="1457" t="s">
        <v>71</v>
      </c>
      <c r="U153" s="1458" t="s">
        <v>31</v>
      </c>
      <c r="V153" s="1457" t="s">
        <v>71</v>
      </c>
      <c r="W153" s="1458" t="s">
        <v>31</v>
      </c>
      <c r="X153" s="1457" t="s">
        <v>71</v>
      </c>
      <c r="Y153" s="1458" t="s">
        <v>31</v>
      </c>
      <c r="Z153" s="1457" t="s">
        <v>71</v>
      </c>
      <c r="AA153" s="1458" t="s">
        <v>31</v>
      </c>
      <c r="AB153" s="1457" t="s">
        <v>71</v>
      </c>
      <c r="AC153" s="1458" t="s">
        <v>31</v>
      </c>
      <c r="AD153" s="1457" t="s">
        <v>71</v>
      </c>
      <c r="AE153" s="1458" t="s">
        <v>31</v>
      </c>
      <c r="AF153" s="1457" t="s">
        <v>71</v>
      </c>
      <c r="AG153" s="1458" t="s">
        <v>31</v>
      </c>
      <c r="AH153" s="1457" t="s">
        <v>71</v>
      </c>
      <c r="AI153" s="1458" t="s">
        <v>31</v>
      </c>
      <c r="AJ153" s="1457" t="s">
        <v>71</v>
      </c>
      <c r="AK153" s="1458" t="s">
        <v>31</v>
      </c>
      <c r="AL153" s="1457" t="s">
        <v>71</v>
      </c>
      <c r="AM153" s="1459" t="s">
        <v>31</v>
      </c>
      <c r="AN153" s="3829"/>
      <c r="AO153" s="3801"/>
    </row>
    <row r="154" spans="1:75" x14ac:dyDescent="0.25">
      <c r="A154" s="3824" t="s">
        <v>80</v>
      </c>
      <c r="B154" s="1460" t="s">
        <v>201</v>
      </c>
      <c r="C154" s="1425">
        <f>SUM(D154:E154)</f>
        <v>0</v>
      </c>
      <c r="D154" s="1461">
        <f>+F154+H154+J154+L154+N154+P154+R154+T154+V154+X154+Z154+AB154+AD154+AF154+AH154+AJ154+AL154</f>
        <v>0</v>
      </c>
      <c r="E154" s="1462">
        <f>+G154+I154+K154+M154+O154+Q154+S154+U154+W154+Y154+AA154+AC154+AE154+AG154+AI154+AK154+AM154</f>
        <v>0</v>
      </c>
      <c r="F154" s="1463"/>
      <c r="G154" s="1464"/>
      <c r="H154" s="1463"/>
      <c r="I154" s="1464"/>
      <c r="J154" s="1463"/>
      <c r="K154" s="1464"/>
      <c r="L154" s="1463"/>
      <c r="M154" s="1464"/>
      <c r="N154" s="1463"/>
      <c r="O154" s="1464"/>
      <c r="P154" s="1463"/>
      <c r="Q154" s="1464"/>
      <c r="R154" s="1463"/>
      <c r="S154" s="1464"/>
      <c r="T154" s="1463"/>
      <c r="U154" s="1464"/>
      <c r="V154" s="1463"/>
      <c r="W154" s="1464"/>
      <c r="X154" s="1463"/>
      <c r="Y154" s="1464"/>
      <c r="Z154" s="1463"/>
      <c r="AA154" s="1464"/>
      <c r="AB154" s="1463"/>
      <c r="AC154" s="1464"/>
      <c r="AD154" s="1463"/>
      <c r="AE154" s="1464"/>
      <c r="AF154" s="1463"/>
      <c r="AG154" s="1464"/>
      <c r="AH154" s="1463"/>
      <c r="AI154" s="1464"/>
      <c r="AJ154" s="1463"/>
      <c r="AK154" s="1464"/>
      <c r="AL154" s="1463"/>
      <c r="AM154" s="1465"/>
      <c r="AN154" s="1466"/>
      <c r="AO154" s="1464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x14ac:dyDescent="0.25">
      <c r="A161" s="3212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x14ac:dyDescent="0.25">
      <c r="A162" s="3824" t="s">
        <v>51</v>
      </c>
      <c r="B162" s="1460" t="s">
        <v>201</v>
      </c>
      <c r="C162" s="1425">
        <f t="shared" si="79"/>
        <v>0</v>
      </c>
      <c r="D162" s="1461">
        <f t="shared" si="73"/>
        <v>0</v>
      </c>
      <c r="E162" s="1462">
        <f t="shared" si="73"/>
        <v>0</v>
      </c>
      <c r="F162" s="1463"/>
      <c r="G162" s="1464"/>
      <c r="H162" s="1463"/>
      <c r="I162" s="1464"/>
      <c r="J162" s="1463"/>
      <c r="K162" s="1464"/>
      <c r="L162" s="1463"/>
      <c r="M162" s="1464"/>
      <c r="N162" s="1463"/>
      <c r="O162" s="1464"/>
      <c r="P162" s="1463"/>
      <c r="Q162" s="1464"/>
      <c r="R162" s="1463"/>
      <c r="S162" s="1464"/>
      <c r="T162" s="1463"/>
      <c r="U162" s="1464"/>
      <c r="V162" s="1463"/>
      <c r="W162" s="1464"/>
      <c r="X162" s="1463"/>
      <c r="Y162" s="1464"/>
      <c r="Z162" s="1463"/>
      <c r="AA162" s="1464"/>
      <c r="AB162" s="1463"/>
      <c r="AC162" s="1464"/>
      <c r="AD162" s="1463"/>
      <c r="AE162" s="1464"/>
      <c r="AF162" s="1463"/>
      <c r="AG162" s="1464"/>
      <c r="AH162" s="1463"/>
      <c r="AI162" s="1464"/>
      <c r="AJ162" s="1463"/>
      <c r="AK162" s="1464"/>
      <c r="AL162" s="1463"/>
      <c r="AM162" s="1465"/>
      <c r="AN162" s="1466"/>
      <c r="AO162" s="1464"/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x14ac:dyDescent="0.25">
      <c r="A163" s="3211"/>
      <c r="B163" s="105" t="s">
        <v>203</v>
      </c>
      <c r="C163" s="411">
        <f t="shared" si="79"/>
        <v>3</v>
      </c>
      <c r="D163" s="386">
        <f t="shared" si="73"/>
        <v>2</v>
      </c>
      <c r="E163" s="393">
        <f>+G163+I163+K163+M163+O163+Q163+S163+U163+W163+Y163+AA163+AC163+AE163+AG163+AI163+AK163+AM163</f>
        <v>1</v>
      </c>
      <c r="F163" s="40"/>
      <c r="G163" s="41"/>
      <c r="H163" s="40"/>
      <c r="I163" s="41"/>
      <c r="J163" s="40"/>
      <c r="K163" s="41"/>
      <c r="L163" s="40"/>
      <c r="M163" s="41"/>
      <c r="N163" s="40">
        <v>1</v>
      </c>
      <c r="O163" s="41"/>
      <c r="P163" s="40"/>
      <c r="Q163" s="41"/>
      <c r="R163" s="40"/>
      <c r="S163" s="41"/>
      <c r="T163" s="40">
        <v>1</v>
      </c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>
        <v>1</v>
      </c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0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x14ac:dyDescent="0.25">
      <c r="A164" s="3211"/>
      <c r="B164" s="105" t="s">
        <v>204</v>
      </c>
      <c r="C164" s="411">
        <f>SUM(D164:E164)</f>
        <v>9</v>
      </c>
      <c r="D164" s="386">
        <f t="shared" si="73"/>
        <v>2</v>
      </c>
      <c r="E164" s="393">
        <f t="shared" si="73"/>
        <v>7</v>
      </c>
      <c r="F164" s="40"/>
      <c r="G164" s="41"/>
      <c r="H164" s="40"/>
      <c r="I164" s="41">
        <v>2</v>
      </c>
      <c r="J164" s="40"/>
      <c r="K164" s="41">
        <v>1</v>
      </c>
      <c r="L164" s="40"/>
      <c r="M164" s="41"/>
      <c r="N164" s="40"/>
      <c r="O164" s="41"/>
      <c r="P164" s="40"/>
      <c r="Q164" s="41"/>
      <c r="R164" s="40"/>
      <c r="S164" s="41">
        <v>1</v>
      </c>
      <c r="T164" s="40"/>
      <c r="U164" s="41">
        <v>1</v>
      </c>
      <c r="V164" s="40">
        <v>1</v>
      </c>
      <c r="W164" s="41">
        <v>1</v>
      </c>
      <c r="X164" s="40">
        <v>1</v>
      </c>
      <c r="Y164" s="41">
        <v>1</v>
      </c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x14ac:dyDescent="0.25">
      <c r="A167" s="3212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3805" t="s">
        <v>210</v>
      </c>
      <c r="B169" s="3825" t="s">
        <v>32</v>
      </c>
      <c r="C169" s="3816" t="s">
        <v>84</v>
      </c>
      <c r="D169" s="3817"/>
      <c r="E169" s="3817"/>
      <c r="F169" s="3817"/>
      <c r="G169" s="3817"/>
      <c r="H169" s="3817"/>
      <c r="I169" s="3817"/>
      <c r="J169" s="3817"/>
      <c r="K169" s="3817"/>
      <c r="L169" s="3817"/>
      <c r="M169" s="3817"/>
      <c r="N169" s="3817"/>
      <c r="O169" s="3817"/>
      <c r="P169" s="3817"/>
      <c r="Q169" s="3817"/>
      <c r="R169" s="3817"/>
      <c r="S169" s="3819"/>
      <c r="T169" s="3826" t="s">
        <v>6</v>
      </c>
      <c r="U169" s="3833" t="s">
        <v>7</v>
      </c>
    </row>
    <row r="170" spans="1:74" x14ac:dyDescent="0.25">
      <c r="A170" s="3187"/>
      <c r="B170" s="3215"/>
      <c r="C170" s="1467" t="s">
        <v>93</v>
      </c>
      <c r="D170" s="1468" t="s">
        <v>13</v>
      </c>
      <c r="E170" s="1468" t="s">
        <v>211</v>
      </c>
      <c r="F170" s="1468" t="s">
        <v>15</v>
      </c>
      <c r="G170" s="1468" t="s">
        <v>212</v>
      </c>
      <c r="H170" s="1468" t="s">
        <v>17</v>
      </c>
      <c r="I170" s="1468" t="s">
        <v>213</v>
      </c>
      <c r="J170" s="1468" t="s">
        <v>19</v>
      </c>
      <c r="K170" s="1468" t="s">
        <v>214</v>
      </c>
      <c r="L170" s="1468" t="s">
        <v>21</v>
      </c>
      <c r="M170" s="1468" t="s">
        <v>215</v>
      </c>
      <c r="N170" s="1468" t="s">
        <v>23</v>
      </c>
      <c r="O170" s="1468" t="s">
        <v>24</v>
      </c>
      <c r="P170" s="1468" t="s">
        <v>25</v>
      </c>
      <c r="Q170" s="1468" t="s">
        <v>26</v>
      </c>
      <c r="R170" s="1468" t="s">
        <v>27</v>
      </c>
      <c r="S170" s="1469" t="s">
        <v>200</v>
      </c>
      <c r="T170" s="3826"/>
      <c r="U170" s="3833"/>
    </row>
    <row r="171" spans="1:74" ht="22.5" x14ac:dyDescent="0.25">
      <c r="A171" s="1470" t="s">
        <v>216</v>
      </c>
      <c r="B171" s="1471">
        <f>SUM(C171:S171)</f>
        <v>86</v>
      </c>
      <c r="C171" s="85">
        <v>0</v>
      </c>
      <c r="D171" s="469">
        <v>0</v>
      </c>
      <c r="E171" s="469">
        <v>0</v>
      </c>
      <c r="F171" s="469">
        <v>0</v>
      </c>
      <c r="G171" s="469">
        <v>0</v>
      </c>
      <c r="H171" s="469">
        <v>3</v>
      </c>
      <c r="I171" s="469">
        <v>4</v>
      </c>
      <c r="J171" s="469">
        <v>3</v>
      </c>
      <c r="K171" s="469">
        <v>2</v>
      </c>
      <c r="L171" s="469">
        <v>5</v>
      </c>
      <c r="M171" s="469">
        <v>7</v>
      </c>
      <c r="N171" s="469">
        <v>8</v>
      </c>
      <c r="O171" s="469">
        <v>10</v>
      </c>
      <c r="P171" s="469">
        <v>10</v>
      </c>
      <c r="Q171" s="469">
        <v>11</v>
      </c>
      <c r="R171" s="469">
        <v>10</v>
      </c>
      <c r="S171" s="459">
        <v>13</v>
      </c>
      <c r="T171" s="189">
        <v>0</v>
      </c>
      <c r="U171" s="86">
        <v>2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ht="15" customHeight="1" x14ac:dyDescent="0.25">
      <c r="A173" s="3811" t="s">
        <v>218</v>
      </c>
      <c r="B173" s="3812" t="s">
        <v>219</v>
      </c>
      <c r="C173" s="3813" t="s">
        <v>220</v>
      </c>
      <c r="D173" s="3814"/>
      <c r="E173" s="3814"/>
      <c r="F173" s="3814"/>
      <c r="G173" s="3814"/>
      <c r="H173" s="3814"/>
      <c r="I173" s="3814"/>
      <c r="J173" s="3814"/>
      <c r="K173" s="3815"/>
      <c r="L173" s="3816" t="s">
        <v>221</v>
      </c>
      <c r="M173" s="3817"/>
      <c r="N173" s="3817"/>
      <c r="O173" s="3817"/>
      <c r="P173" s="3817"/>
      <c r="Q173" s="3817"/>
      <c r="R173" s="3817"/>
      <c r="S173" s="3817"/>
      <c r="T173" s="3818"/>
      <c r="U173" s="3816" t="s">
        <v>222</v>
      </c>
      <c r="V173" s="3817"/>
      <c r="W173" s="3817"/>
      <c r="X173" s="3817"/>
      <c r="Y173" s="3817"/>
      <c r="Z173" s="3817"/>
      <c r="AA173" s="3817"/>
      <c r="AB173" s="3817"/>
      <c r="AC173" s="3819"/>
      <c r="AD173" s="3804" t="s">
        <v>6</v>
      </c>
      <c r="AE173" s="3831" t="s">
        <v>7</v>
      </c>
    </row>
    <row r="174" spans="1:74" ht="15" customHeight="1" x14ac:dyDescent="0.25">
      <c r="A174" s="3195"/>
      <c r="B174" s="3197"/>
      <c r="C174" s="3820" t="s">
        <v>32</v>
      </c>
      <c r="D174" s="3821"/>
      <c r="E174" s="3822"/>
      <c r="F174" s="3823" t="s">
        <v>223</v>
      </c>
      <c r="G174" s="3823"/>
      <c r="H174" s="3823" t="s">
        <v>224</v>
      </c>
      <c r="I174" s="3823"/>
      <c r="J174" s="3832" t="s">
        <v>225</v>
      </c>
      <c r="K174" s="3832"/>
      <c r="L174" s="3820" t="s">
        <v>32</v>
      </c>
      <c r="M174" s="3821"/>
      <c r="N174" s="3822"/>
      <c r="O174" s="3823" t="s">
        <v>223</v>
      </c>
      <c r="P174" s="3823"/>
      <c r="Q174" s="3823" t="s">
        <v>224</v>
      </c>
      <c r="R174" s="3823"/>
      <c r="S174" s="3832" t="s">
        <v>225</v>
      </c>
      <c r="T174" s="3832"/>
      <c r="U174" s="3820" t="s">
        <v>32</v>
      </c>
      <c r="V174" s="3821"/>
      <c r="W174" s="3822"/>
      <c r="X174" s="3823" t="s">
        <v>223</v>
      </c>
      <c r="Y174" s="3823"/>
      <c r="Z174" s="3823" t="s">
        <v>224</v>
      </c>
      <c r="AA174" s="3823"/>
      <c r="AB174" s="3832" t="s">
        <v>225</v>
      </c>
      <c r="AC174" s="3836"/>
      <c r="AD174" s="3804"/>
      <c r="AE174" s="3831"/>
    </row>
    <row r="175" spans="1:74" ht="21" x14ac:dyDescent="0.25">
      <c r="A175" s="3195"/>
      <c r="B175" s="3197"/>
      <c r="C175" s="1472" t="s">
        <v>226</v>
      </c>
      <c r="D175" s="1473" t="s">
        <v>30</v>
      </c>
      <c r="E175" s="1474" t="s">
        <v>31</v>
      </c>
      <c r="F175" s="1475" t="s">
        <v>30</v>
      </c>
      <c r="G175" s="1476" t="s">
        <v>31</v>
      </c>
      <c r="H175" s="1475" t="s">
        <v>30</v>
      </c>
      <c r="I175" s="1476" t="s">
        <v>31</v>
      </c>
      <c r="J175" s="1475" t="s">
        <v>30</v>
      </c>
      <c r="K175" s="1476" t="s">
        <v>31</v>
      </c>
      <c r="L175" s="1475" t="s">
        <v>226</v>
      </c>
      <c r="M175" s="1477" t="s">
        <v>30</v>
      </c>
      <c r="N175" s="1478" t="s">
        <v>31</v>
      </c>
      <c r="O175" s="1475" t="s">
        <v>30</v>
      </c>
      <c r="P175" s="1478" t="s">
        <v>31</v>
      </c>
      <c r="Q175" s="1475" t="s">
        <v>30</v>
      </c>
      <c r="R175" s="1478" t="s">
        <v>31</v>
      </c>
      <c r="S175" s="1475" t="s">
        <v>30</v>
      </c>
      <c r="T175" s="1478" t="s">
        <v>31</v>
      </c>
      <c r="U175" s="1475" t="s">
        <v>226</v>
      </c>
      <c r="V175" s="1479" t="s">
        <v>30</v>
      </c>
      <c r="W175" s="1476" t="s">
        <v>31</v>
      </c>
      <c r="X175" s="1475" t="s">
        <v>30</v>
      </c>
      <c r="Y175" s="1476" t="s">
        <v>31</v>
      </c>
      <c r="Z175" s="1475" t="s">
        <v>30</v>
      </c>
      <c r="AA175" s="1476" t="s">
        <v>31</v>
      </c>
      <c r="AB175" s="1475" t="s">
        <v>30</v>
      </c>
      <c r="AC175" s="1480" t="s">
        <v>31</v>
      </c>
      <c r="AD175" s="3804"/>
      <c r="AE175" s="3831"/>
    </row>
    <row r="176" spans="1:74" ht="21" x14ac:dyDescent="0.25">
      <c r="A176" s="1481" t="s">
        <v>227</v>
      </c>
      <c r="B176" s="1482">
        <f>SUM(C176+L176+U176)</f>
        <v>0</v>
      </c>
      <c r="C176" s="1483">
        <f>SUM(D176:E176)</f>
        <v>0</v>
      </c>
      <c r="D176" s="1461">
        <f>SUM(F176+H176+J176)</f>
        <v>0</v>
      </c>
      <c r="E176" s="1484">
        <f>SUM(G176+I176+K176)</f>
        <v>0</v>
      </c>
      <c r="F176" s="1463"/>
      <c r="G176" s="1485"/>
      <c r="H176" s="1463"/>
      <c r="I176" s="1485"/>
      <c r="J176" s="1463"/>
      <c r="K176" s="1485"/>
      <c r="L176" s="1486">
        <f>SUM(M176:N176)</f>
        <v>0</v>
      </c>
      <c r="M176" s="1461">
        <f>SUM(O176+Q176+S176)</f>
        <v>0</v>
      </c>
      <c r="N176" s="1462">
        <f>SUM(P176+R176+T176)</f>
        <v>0</v>
      </c>
      <c r="O176" s="1463"/>
      <c r="P176" s="1464"/>
      <c r="Q176" s="1463"/>
      <c r="R176" s="1464"/>
      <c r="S176" s="1463"/>
      <c r="T176" s="1464"/>
      <c r="U176" s="1425">
        <f>SUM(V176:W176)</f>
        <v>0</v>
      </c>
      <c r="V176" s="1461">
        <f>SUM(X176+Z176+AB176)</f>
        <v>0</v>
      </c>
      <c r="W176" s="1484">
        <f>SUM(Y176+AA176+AC176)</f>
        <v>0</v>
      </c>
      <c r="X176" s="1463"/>
      <c r="Y176" s="1485"/>
      <c r="Z176" s="1463"/>
      <c r="AA176" s="1485"/>
      <c r="AB176" s="1463"/>
      <c r="AC176" s="1487"/>
      <c r="AD176" s="1488"/>
      <c r="AE176" s="1485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1" x14ac:dyDescent="0.25">
      <c r="A178" s="1481" t="s">
        <v>229</v>
      </c>
      <c r="B178" s="1482">
        <f t="shared" ref="B178:B182" si="89">SUM(C178+L178+U178)</f>
        <v>0</v>
      </c>
      <c r="C178" s="1483">
        <f t="shared" si="80"/>
        <v>0</v>
      </c>
      <c r="D178" s="1489">
        <f t="shared" si="81"/>
        <v>0</v>
      </c>
      <c r="E178" s="1490">
        <f t="shared" si="81"/>
        <v>0</v>
      </c>
      <c r="F178" s="1463"/>
      <c r="G178" s="1485"/>
      <c r="H178" s="1463"/>
      <c r="I178" s="1485"/>
      <c r="J178" s="1463"/>
      <c r="K178" s="1485"/>
      <c r="L178" s="1486">
        <f>SUM(M178:N178)</f>
        <v>0</v>
      </c>
      <c r="M178" s="1461">
        <f>SUM(O178+Q178+S178)</f>
        <v>0</v>
      </c>
      <c r="N178" s="1462">
        <f>SUM(P178+R178+T178)</f>
        <v>0</v>
      </c>
      <c r="O178" s="1463"/>
      <c r="P178" s="1464"/>
      <c r="Q178" s="1463"/>
      <c r="R178" s="1464"/>
      <c r="S178" s="1463"/>
      <c r="T178" s="1464"/>
      <c r="U178" s="1425">
        <f t="shared" si="82"/>
        <v>0</v>
      </c>
      <c r="V178" s="1461">
        <f t="shared" si="83"/>
        <v>0</v>
      </c>
      <c r="W178" s="1484">
        <f t="shared" si="83"/>
        <v>0</v>
      </c>
      <c r="X178" s="1463"/>
      <c r="Y178" s="1485"/>
      <c r="Z178" s="1463"/>
      <c r="AA178" s="1485"/>
      <c r="AB178" s="1463"/>
      <c r="AC178" s="1487"/>
      <c r="AD178" s="1488"/>
      <c r="AE178" s="1485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1481" t="s">
        <v>231</v>
      </c>
      <c r="B180" s="1482">
        <f t="shared" si="89"/>
        <v>0</v>
      </c>
      <c r="C180" s="1483">
        <f t="shared" si="80"/>
        <v>0</v>
      </c>
      <c r="D180" s="1489">
        <f t="shared" si="81"/>
        <v>0</v>
      </c>
      <c r="E180" s="1490">
        <f t="shared" si="81"/>
        <v>0</v>
      </c>
      <c r="F180" s="1463"/>
      <c r="G180" s="1485"/>
      <c r="H180" s="1463"/>
      <c r="I180" s="1485"/>
      <c r="J180" s="1463"/>
      <c r="K180" s="1485"/>
      <c r="L180" s="1486">
        <f>SUM(M180:N180)</f>
        <v>0</v>
      </c>
      <c r="M180" s="1461">
        <f>SUM(O180+Q180+S180)</f>
        <v>0</v>
      </c>
      <c r="N180" s="1462">
        <f>SUM(P180+R180+T180)</f>
        <v>0</v>
      </c>
      <c r="O180" s="1463"/>
      <c r="P180" s="1464"/>
      <c r="Q180" s="1463"/>
      <c r="R180" s="1464"/>
      <c r="S180" s="1463"/>
      <c r="T180" s="1464"/>
      <c r="U180" s="1425">
        <f t="shared" si="82"/>
        <v>0</v>
      </c>
      <c r="V180" s="1461">
        <f t="shared" si="83"/>
        <v>0</v>
      </c>
      <c r="W180" s="1484">
        <f t="shared" si="83"/>
        <v>0</v>
      </c>
      <c r="X180" s="1463"/>
      <c r="Y180" s="1485"/>
      <c r="Z180" s="1463"/>
      <c r="AA180" s="1485"/>
      <c r="AB180" s="1463"/>
      <c r="AC180" s="1487"/>
      <c r="AD180" s="1488"/>
      <c r="AE180" s="1485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31.5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2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x14ac:dyDescent="0.25">
      <c r="A184" s="1491" t="s">
        <v>235</v>
      </c>
      <c r="B184" s="514"/>
      <c r="C184" s="514"/>
      <c r="D184" s="514"/>
      <c r="E184" s="514"/>
    </row>
    <row r="185" spans="1:74" ht="31.5" x14ac:dyDescent="0.25">
      <c r="A185" s="1492" t="s">
        <v>236</v>
      </c>
      <c r="B185" s="1493" t="s">
        <v>32</v>
      </c>
      <c r="C185" s="1494" t="s">
        <v>237</v>
      </c>
      <c r="D185" s="1458" t="s">
        <v>238</v>
      </c>
    </row>
    <row r="186" spans="1:74" x14ac:dyDescent="0.25">
      <c r="A186" s="1495" t="s">
        <v>239</v>
      </c>
      <c r="B186" s="1496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x14ac:dyDescent="0.25">
      <c r="A190" s="1491" t="s">
        <v>243</v>
      </c>
      <c r="B190" s="514"/>
      <c r="C190" s="514"/>
      <c r="D190" s="514"/>
      <c r="E190" s="514"/>
    </row>
    <row r="191" spans="1:74" ht="15" customHeight="1" x14ac:dyDescent="0.25">
      <c r="A191" s="3800" t="s">
        <v>236</v>
      </c>
      <c r="B191" s="3802" t="s">
        <v>32</v>
      </c>
      <c r="C191" s="3807" t="s">
        <v>84</v>
      </c>
      <c r="D191" s="3804"/>
      <c r="E191" s="3827"/>
      <c r="F191" s="3828" t="s">
        <v>244</v>
      </c>
      <c r="G191" s="3830" t="s">
        <v>245</v>
      </c>
      <c r="H191" s="3802" t="s">
        <v>246</v>
      </c>
    </row>
    <row r="192" spans="1:74" ht="21" x14ac:dyDescent="0.25">
      <c r="A192" s="3801"/>
      <c r="B192" s="3803"/>
      <c r="C192" s="1493" t="s">
        <v>247</v>
      </c>
      <c r="D192" s="1497" t="s">
        <v>248</v>
      </c>
      <c r="E192" s="1459" t="s">
        <v>249</v>
      </c>
      <c r="F192" s="3829"/>
      <c r="G192" s="3224"/>
      <c r="H192" s="3803"/>
    </row>
    <row r="193" spans="1:75" x14ac:dyDescent="0.25">
      <c r="A193" s="1498" t="s">
        <v>250</v>
      </c>
      <c r="B193" s="1499">
        <f>SUM(C193:E193)</f>
        <v>0</v>
      </c>
      <c r="C193" s="1463"/>
      <c r="D193" s="1500"/>
      <c r="E193" s="1487"/>
      <c r="F193" s="1466"/>
      <c r="G193" s="1500"/>
      <c r="H193" s="1464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1336" t="s">
        <v>255</v>
      </c>
      <c r="B198" s="1501">
        <f t="shared" si="91"/>
        <v>0</v>
      </c>
      <c r="C198" s="87"/>
      <c r="D198" s="535"/>
      <c r="E198" s="536"/>
      <c r="F198" s="1502"/>
      <c r="G198" s="535"/>
      <c r="H198" s="1503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x14ac:dyDescent="0.25">
      <c r="A199" s="1491" t="s">
        <v>256</v>
      </c>
      <c r="B199" s="514"/>
      <c r="C199" s="514"/>
      <c r="D199" s="514"/>
      <c r="E199" s="514"/>
    </row>
    <row r="200" spans="1:75" x14ac:dyDescent="0.25">
      <c r="A200" s="3806" t="s">
        <v>236</v>
      </c>
      <c r="B200" s="3805" t="s">
        <v>32</v>
      </c>
      <c r="C200" s="3807" t="s">
        <v>84</v>
      </c>
      <c r="D200" s="3804"/>
      <c r="E200" s="3808"/>
    </row>
    <row r="201" spans="1:75" ht="21" x14ac:dyDescent="0.25">
      <c r="A201" s="3189"/>
      <c r="B201" s="3187"/>
      <c r="C201" s="1493" t="s">
        <v>247</v>
      </c>
      <c r="D201" s="1497" t="s">
        <v>248</v>
      </c>
      <c r="E201" s="1458" t="s">
        <v>249</v>
      </c>
    </row>
    <row r="202" spans="1:75" x14ac:dyDescent="0.25">
      <c r="A202" s="540" t="s">
        <v>257</v>
      </c>
      <c r="B202" s="541">
        <f>SUM(C202:E202)</f>
        <v>0</v>
      </c>
      <c r="C202" s="1463"/>
      <c r="D202" s="1500"/>
      <c r="E202" s="1485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1" x14ac:dyDescent="0.25">
      <c r="A206" s="79" t="s">
        <v>261</v>
      </c>
      <c r="B206" s="295">
        <f t="shared" si="97"/>
        <v>0</v>
      </c>
      <c r="C206" s="85"/>
      <c r="D206" s="469"/>
      <c r="E206" s="84"/>
    </row>
    <row r="207" spans="1:75" x14ac:dyDescent="0.25">
      <c r="A207" s="542" t="s">
        <v>262</v>
      </c>
    </row>
    <row r="208" spans="1:75" x14ac:dyDescent="0.25">
      <c r="A208" s="3809" t="s">
        <v>236</v>
      </c>
      <c r="B208" s="3800"/>
      <c r="C208" s="3802" t="s">
        <v>32</v>
      </c>
      <c r="D208" s="3807" t="s">
        <v>84</v>
      </c>
      <c r="E208" s="3804"/>
      <c r="F208" s="3808"/>
    </row>
    <row r="209" spans="1:6" ht="21" x14ac:dyDescent="0.25">
      <c r="A209" s="3810"/>
      <c r="B209" s="3801"/>
      <c r="C209" s="3803"/>
      <c r="D209" s="1493" t="s">
        <v>247</v>
      </c>
      <c r="E209" s="1497" t="s">
        <v>248</v>
      </c>
      <c r="F209" s="1458" t="s">
        <v>249</v>
      </c>
    </row>
    <row r="210" spans="1:6" x14ac:dyDescent="0.25">
      <c r="A210" s="3800" t="s">
        <v>263</v>
      </c>
      <c r="B210" s="1504" t="s">
        <v>264</v>
      </c>
      <c r="C210" s="544">
        <f>SUM(D210:F210)</f>
        <v>0</v>
      </c>
      <c r="D210" s="1463"/>
      <c r="E210" s="1500"/>
      <c r="F210" s="1485"/>
    </row>
    <row r="211" spans="1:6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x14ac:dyDescent="0.25">
      <c r="A212" s="3800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3801"/>
      <c r="B213" s="1505" t="s">
        <v>268</v>
      </c>
      <c r="C213" s="1506">
        <f t="shared" si="98"/>
        <v>0</v>
      </c>
      <c r="D213" s="85"/>
      <c r="E213" s="469"/>
      <c r="F213" s="84"/>
    </row>
    <row r="214" spans="1:6" x14ac:dyDescent="0.25">
      <c r="A214" s="1507" t="s">
        <v>269</v>
      </c>
      <c r="B214" s="1508"/>
      <c r="C214" s="514"/>
      <c r="D214" s="514"/>
    </row>
    <row r="215" spans="1:6" ht="15" customHeight="1" x14ac:dyDescent="0.25">
      <c r="A215" s="3800" t="s">
        <v>236</v>
      </c>
      <c r="B215" s="3802" t="s">
        <v>32</v>
      </c>
      <c r="C215" s="3804" t="s">
        <v>270</v>
      </c>
      <c r="D215" s="3804"/>
      <c r="E215" s="3804"/>
      <c r="F215" s="549"/>
    </row>
    <row r="216" spans="1:6" ht="21" x14ac:dyDescent="0.25">
      <c r="A216" s="3801"/>
      <c r="B216" s="3803"/>
      <c r="C216" s="1509" t="s">
        <v>271</v>
      </c>
      <c r="D216" s="1497" t="s">
        <v>272</v>
      </c>
      <c r="E216" s="1458" t="s">
        <v>273</v>
      </c>
    </row>
    <row r="217" spans="1:6" x14ac:dyDescent="0.25">
      <c r="A217" s="1504" t="s">
        <v>274</v>
      </c>
      <c r="B217" s="1510">
        <f>SUM(C217:E217)</f>
        <v>0</v>
      </c>
      <c r="C217" s="1466"/>
      <c r="D217" s="1500"/>
      <c r="E217" s="1485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1502"/>
      <c r="D219" s="535"/>
      <c r="E219" s="554"/>
    </row>
    <row r="220" spans="1:6" x14ac:dyDescent="0.25">
      <c r="A220" s="1507" t="s">
        <v>277</v>
      </c>
      <c r="B220" s="1508"/>
    </row>
    <row r="221" spans="1:6" x14ac:dyDescent="0.25">
      <c r="A221" s="3800" t="s">
        <v>236</v>
      </c>
      <c r="B221" s="3805" t="s">
        <v>278</v>
      </c>
    </row>
    <row r="222" spans="1:6" x14ac:dyDescent="0.25">
      <c r="A222" s="3801"/>
      <c r="B222" s="3187"/>
    </row>
    <row r="223" spans="1:6" x14ac:dyDescent="0.25">
      <c r="A223" s="1504" t="s">
        <v>279</v>
      </c>
      <c r="B223" s="277"/>
    </row>
    <row r="224" spans="1:6" x14ac:dyDescent="0.25">
      <c r="A224" s="79" t="s">
        <v>280</v>
      </c>
      <c r="B224" s="186"/>
    </row>
    <row r="239" spans="1: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98</v>
      </c>
    </row>
    <row r="240" spans="1: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00000000-0002-0000-0400-000000000000}">
      <formula1>0</formula1>
    </dataValidation>
    <dataValidation type="whole" allowBlank="1" showInputMessage="1" showErrorMessage="1" sqref="C202:E206" xr:uid="{00000000-0002-0000-0400-000001000000}">
      <formula1>0</formula1>
      <formula2>9.99999999999999E+35</formula2>
    </dataValidation>
    <dataValidation type="whole" allowBlank="1" showInputMessage="1" showErrorMessage="1" sqref="C171:U171 C32:C33 B88:B92" xr:uid="{00000000-0002-0000-0400-000002000000}">
      <formula1>0</formula1>
      <formula2>9.99999999999999E+42</formula2>
    </dataValidation>
    <dataValidation type="whole" allowBlank="1" showInputMessage="1" showErrorMessage="1" sqref="F154:AO167 X176:AE183" xr:uid="{00000000-0002-0000-0400-000003000000}">
      <formula1>0</formula1>
      <formula2>9.99999999999999E+36</formula2>
    </dataValidation>
    <dataValidation type="whole" allowBlank="1" showInputMessage="1" showErrorMessage="1" sqref="E135:AR137" xr:uid="{00000000-0002-0000-0400-000004000000}">
      <formula1>0</formula1>
      <formula2>9.99999999999999E+34</formula2>
    </dataValidation>
    <dataValidation type="whole" allowBlank="1" showInputMessage="1" showErrorMessage="1" sqref="B128:M130 F176:K183 C38" xr:uid="{00000000-0002-0000-0400-000005000000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00000000-0002-0000-0400-000006000000}">
      <formula1>0</formula1>
      <formula2>9.99999999999999E+40</formula2>
    </dataValidation>
    <dataValidation type="whole" allowBlank="1" showInputMessage="1" showErrorMessage="1" sqref="C60:X61 B67:B68 F73:AM74 C193:H198 B94:B96 D88:D92 D94:D96" xr:uid="{00000000-0002-0000-0400-000007000000}">
      <formula1>0</formula1>
      <formula2>9.99999999999999E+38</formula2>
    </dataValidation>
    <dataValidation type="whole" allowBlank="1" showInputMessage="1" showErrorMessage="1" sqref="E53:L54 P53:AC54" xr:uid="{00000000-0002-0000-0400-000008000000}">
      <formula1>0</formula1>
      <formula2>9.99999999999999E+31</formula2>
    </dataValidation>
    <dataValidation type="whole" allowBlank="1" showInputMessage="1" showErrorMessage="1" sqref="C186:D189 C101:E105 C107:E109 E13:AR26 AS13:AS18 AS26" xr:uid="{00000000-0002-0000-0400-000009000000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00000000-0002-0000-0400-00000A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Z240"/>
  <sheetViews>
    <sheetView topLeftCell="A52" workbookViewId="0">
      <selection activeCell="A4" sqref="A4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",[6]NOMBRE!B2, " (",[6]NOMBRE!C2,[6]NOMBRE!D2,[6]NOMBRE!E2,[6]NOMBRE!F2,[6]NOMBRE!G2,")")</f>
        <v>COMUNA: LINARES (07401)</v>
      </c>
    </row>
    <row r="3" spans="1:77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77" x14ac:dyDescent="0.25">
      <c r="A4" s="1" t="str">
        <f>CONCATENATE("MES: ",[6]NOMBRE!B6, " (",[6]NOMBRE!C6,[6]NOMBRE!D6,")")</f>
        <v>MES: MAYO (05)</v>
      </c>
    </row>
    <row r="5" spans="1:77" x14ac:dyDescent="0.25">
      <c r="A5" s="1" t="str">
        <f>CONCATENATE("AÑO: ",[6]NOMBRE!B7)</f>
        <v>AÑO: 2025</v>
      </c>
    </row>
    <row r="6" spans="1:77" s="3" customFormat="1" ht="15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ht="15" customHeight="1" x14ac:dyDescent="0.25">
      <c r="A9" s="4106" t="s">
        <v>3</v>
      </c>
      <c r="B9" s="4107" t="s">
        <v>4</v>
      </c>
      <c r="C9" s="4108"/>
      <c r="D9" s="4103"/>
      <c r="E9" s="4086" t="s">
        <v>5</v>
      </c>
      <c r="F9" s="4110"/>
      <c r="G9" s="4110"/>
      <c r="H9" s="4110"/>
      <c r="I9" s="4110"/>
      <c r="J9" s="4110"/>
      <c r="K9" s="4110"/>
      <c r="L9" s="4110"/>
      <c r="M9" s="4110"/>
      <c r="N9" s="4110"/>
      <c r="O9" s="4110"/>
      <c r="P9" s="4110"/>
      <c r="Q9" s="4110"/>
      <c r="R9" s="4110"/>
      <c r="S9" s="4110"/>
      <c r="T9" s="4110"/>
      <c r="U9" s="4110"/>
      <c r="V9" s="4110"/>
      <c r="W9" s="4110"/>
      <c r="X9" s="4110"/>
      <c r="Y9" s="4110"/>
      <c r="Z9" s="4110"/>
      <c r="AA9" s="4110"/>
      <c r="AB9" s="4110"/>
      <c r="AC9" s="4110"/>
      <c r="AD9" s="4110"/>
      <c r="AE9" s="4110"/>
      <c r="AF9" s="4110"/>
      <c r="AG9" s="4110"/>
      <c r="AH9" s="4110"/>
      <c r="AI9" s="4110"/>
      <c r="AJ9" s="4110"/>
      <c r="AK9" s="4110"/>
      <c r="AL9" s="4110"/>
      <c r="AM9" s="4110"/>
      <c r="AN9" s="4088"/>
      <c r="AO9" s="4111" t="s">
        <v>6</v>
      </c>
      <c r="AP9" s="4102" t="s">
        <v>7</v>
      </c>
      <c r="AQ9" s="4102" t="s">
        <v>8</v>
      </c>
      <c r="AR9" s="4102" t="s">
        <v>9</v>
      </c>
      <c r="AS9" s="4103" t="s">
        <v>10</v>
      </c>
    </row>
    <row r="10" spans="1:77" x14ac:dyDescent="0.25">
      <c r="A10" s="3259"/>
      <c r="B10" s="3262"/>
      <c r="C10" s="4109"/>
      <c r="D10" s="4075"/>
      <c r="E10" s="4100" t="s">
        <v>11</v>
      </c>
      <c r="F10" s="4104"/>
      <c r="G10" s="4100" t="s">
        <v>12</v>
      </c>
      <c r="H10" s="4105"/>
      <c r="I10" s="4100" t="s">
        <v>13</v>
      </c>
      <c r="J10" s="4105"/>
      <c r="K10" s="4100" t="s">
        <v>14</v>
      </c>
      <c r="L10" s="4105"/>
      <c r="M10" s="4100" t="s">
        <v>15</v>
      </c>
      <c r="N10" s="4105"/>
      <c r="O10" s="4100" t="s">
        <v>16</v>
      </c>
      <c r="P10" s="4105"/>
      <c r="Q10" s="4100" t="s">
        <v>17</v>
      </c>
      <c r="R10" s="4105"/>
      <c r="S10" s="4100" t="s">
        <v>18</v>
      </c>
      <c r="T10" s="4105"/>
      <c r="U10" s="4100" t="s">
        <v>19</v>
      </c>
      <c r="V10" s="4105"/>
      <c r="W10" s="4100" t="s">
        <v>20</v>
      </c>
      <c r="X10" s="4105"/>
      <c r="Y10" s="4100" t="s">
        <v>21</v>
      </c>
      <c r="Z10" s="4105"/>
      <c r="AA10" s="4100" t="s">
        <v>22</v>
      </c>
      <c r="AB10" s="4105"/>
      <c r="AC10" s="4100" t="s">
        <v>23</v>
      </c>
      <c r="AD10" s="4105"/>
      <c r="AE10" s="4100" t="s">
        <v>24</v>
      </c>
      <c r="AF10" s="4105"/>
      <c r="AG10" s="4100" t="s">
        <v>25</v>
      </c>
      <c r="AH10" s="4105"/>
      <c r="AI10" s="4100" t="s">
        <v>26</v>
      </c>
      <c r="AJ10" s="4105"/>
      <c r="AK10" s="4100" t="s">
        <v>27</v>
      </c>
      <c r="AL10" s="4105"/>
      <c r="AM10" s="4086" t="s">
        <v>28</v>
      </c>
      <c r="AN10" s="4088"/>
      <c r="AO10" s="3246"/>
      <c r="AP10" s="3247"/>
      <c r="AQ10" s="3247"/>
      <c r="AR10" s="3247"/>
      <c r="AS10" s="3249"/>
    </row>
    <row r="11" spans="1:77" x14ac:dyDescent="0.25">
      <c r="A11" s="3189"/>
      <c r="B11" s="1517" t="s">
        <v>29</v>
      </c>
      <c r="C11" s="1538" t="s">
        <v>30</v>
      </c>
      <c r="D11" s="1516" t="s">
        <v>31</v>
      </c>
      <c r="E11" s="1539" t="s">
        <v>30</v>
      </c>
      <c r="F11" s="1540" t="s">
        <v>31</v>
      </c>
      <c r="G11" s="1539" t="s">
        <v>30</v>
      </c>
      <c r="H11" s="1540" t="s">
        <v>31</v>
      </c>
      <c r="I11" s="1539" t="s">
        <v>30</v>
      </c>
      <c r="J11" s="1540" t="s">
        <v>31</v>
      </c>
      <c r="K11" s="1539" t="s">
        <v>30</v>
      </c>
      <c r="L11" s="1540" t="s">
        <v>31</v>
      </c>
      <c r="M11" s="1539" t="s">
        <v>30</v>
      </c>
      <c r="N11" s="1540" t="s">
        <v>31</v>
      </c>
      <c r="O11" s="1539" t="s">
        <v>30</v>
      </c>
      <c r="P11" s="1540" t="s">
        <v>31</v>
      </c>
      <c r="Q11" s="1539" t="s">
        <v>30</v>
      </c>
      <c r="R11" s="1540" t="s">
        <v>31</v>
      </c>
      <c r="S11" s="1539" t="s">
        <v>30</v>
      </c>
      <c r="T11" s="1540" t="s">
        <v>31</v>
      </c>
      <c r="U11" s="1539" t="s">
        <v>30</v>
      </c>
      <c r="V11" s="1540" t="s">
        <v>31</v>
      </c>
      <c r="W11" s="1539" t="s">
        <v>30</v>
      </c>
      <c r="X11" s="1540" t="s">
        <v>31</v>
      </c>
      <c r="Y11" s="1539" t="s">
        <v>30</v>
      </c>
      <c r="Z11" s="1540" t="s">
        <v>31</v>
      </c>
      <c r="AA11" s="1539" t="s">
        <v>30</v>
      </c>
      <c r="AB11" s="1540" t="s">
        <v>31</v>
      </c>
      <c r="AC11" s="1539" t="s">
        <v>30</v>
      </c>
      <c r="AD11" s="1540" t="s">
        <v>31</v>
      </c>
      <c r="AE11" s="1539" t="s">
        <v>30</v>
      </c>
      <c r="AF11" s="1540" t="s">
        <v>31</v>
      </c>
      <c r="AG11" s="1539" t="s">
        <v>30</v>
      </c>
      <c r="AH11" s="1540" t="s">
        <v>31</v>
      </c>
      <c r="AI11" s="1539" t="s">
        <v>30</v>
      </c>
      <c r="AJ11" s="1540" t="s">
        <v>31</v>
      </c>
      <c r="AK11" s="1539" t="s">
        <v>30</v>
      </c>
      <c r="AL11" s="1540" t="s">
        <v>31</v>
      </c>
      <c r="AM11" s="1539" t="s">
        <v>30</v>
      </c>
      <c r="AN11" s="1541" t="s">
        <v>31</v>
      </c>
      <c r="AO11" s="3245"/>
      <c r="AP11" s="3224"/>
      <c r="AQ11" s="3224"/>
      <c r="AR11" s="3224"/>
      <c r="AS11" s="3927"/>
    </row>
    <row r="12" spans="1:77" x14ac:dyDescent="0.25">
      <c r="A12" s="1542" t="s">
        <v>32</v>
      </c>
      <c r="B12" s="1543">
        <f>SUM(B13:B26)</f>
        <v>0</v>
      </c>
      <c r="C12" s="1544">
        <f>SUM(C13:C26)</f>
        <v>0</v>
      </c>
      <c r="D12" s="16">
        <f>SUM(D13:D26)</f>
        <v>0</v>
      </c>
      <c r="E12" s="1545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1545">
        <f t="shared" si="0"/>
        <v>0</v>
      </c>
      <c r="J12" s="18">
        <f t="shared" si="0"/>
        <v>0</v>
      </c>
      <c r="K12" s="1545">
        <f t="shared" si="0"/>
        <v>0</v>
      </c>
      <c r="L12" s="18">
        <f t="shared" si="0"/>
        <v>0</v>
      </c>
      <c r="M12" s="1545">
        <f t="shared" si="0"/>
        <v>0</v>
      </c>
      <c r="N12" s="18">
        <f t="shared" si="0"/>
        <v>0</v>
      </c>
      <c r="O12" s="1545">
        <f t="shared" si="0"/>
        <v>0</v>
      </c>
      <c r="P12" s="18">
        <f t="shared" si="0"/>
        <v>0</v>
      </c>
      <c r="Q12" s="1545">
        <f t="shared" si="0"/>
        <v>0</v>
      </c>
      <c r="R12" s="18">
        <f t="shared" si="0"/>
        <v>0</v>
      </c>
      <c r="S12" s="1545">
        <f t="shared" si="0"/>
        <v>0</v>
      </c>
      <c r="T12" s="18">
        <f t="shared" si="0"/>
        <v>0</v>
      </c>
      <c r="U12" s="1545">
        <f>SUM(U13:U26)</f>
        <v>0</v>
      </c>
      <c r="V12" s="18">
        <f>SUM(V13:V26)</f>
        <v>0</v>
      </c>
      <c r="W12" s="1545">
        <f t="shared" si="0"/>
        <v>0</v>
      </c>
      <c r="X12" s="18">
        <f t="shared" si="0"/>
        <v>0</v>
      </c>
      <c r="Y12" s="1545">
        <f t="shared" si="0"/>
        <v>0</v>
      </c>
      <c r="Z12" s="18">
        <f t="shared" si="0"/>
        <v>0</v>
      </c>
      <c r="AA12" s="1545">
        <f t="shared" si="0"/>
        <v>0</v>
      </c>
      <c r="AB12" s="18">
        <f t="shared" si="0"/>
        <v>0</v>
      </c>
      <c r="AC12" s="1545">
        <f t="shared" si="0"/>
        <v>0</v>
      </c>
      <c r="AD12" s="18">
        <f t="shared" si="0"/>
        <v>0</v>
      </c>
      <c r="AE12" s="1545">
        <f t="shared" si="0"/>
        <v>0</v>
      </c>
      <c r="AF12" s="18">
        <f t="shared" si="0"/>
        <v>0</v>
      </c>
      <c r="AG12" s="1545">
        <f t="shared" si="0"/>
        <v>0</v>
      </c>
      <c r="AH12" s="18">
        <f t="shared" si="0"/>
        <v>0</v>
      </c>
      <c r="AI12" s="1545">
        <f t="shared" si="0"/>
        <v>0</v>
      </c>
      <c r="AJ12" s="18">
        <f t="shared" si="0"/>
        <v>0</v>
      </c>
      <c r="AK12" s="1545">
        <f t="shared" si="0"/>
        <v>0</v>
      </c>
      <c r="AL12" s="18">
        <f t="shared" si="0"/>
        <v>0</v>
      </c>
      <c r="AM12" s="1545">
        <f t="shared" si="0"/>
        <v>0</v>
      </c>
      <c r="AN12" s="20">
        <f t="shared" si="0"/>
        <v>0</v>
      </c>
      <c r="AO12" s="21">
        <f>SUM(AO13:AO26)</f>
        <v>0</v>
      </c>
      <c r="AP12" s="1546">
        <f>SUM(AP13:AP26)</f>
        <v>0</v>
      </c>
      <c r="AQ12" s="1546">
        <f>SUM(AQ13:AQ26)</f>
        <v>0</v>
      </c>
      <c r="AR12" s="1546">
        <f>SUM(AR13:AR26)</f>
        <v>0</v>
      </c>
      <c r="AS12" s="1547">
        <f>SUM(AS13:AS26)</f>
        <v>0</v>
      </c>
    </row>
    <row r="13" spans="1:77" x14ac:dyDescent="0.25">
      <c r="A13" s="24" t="s">
        <v>33</v>
      </c>
      <c r="B13" s="25">
        <f>SUM(C13:D13)</f>
        <v>0</v>
      </c>
      <c r="C13" s="1548">
        <f>SUM(E13+G13+I13+K13+M13+O13+Q13+S13+U13+W13+Y13+AA13+AC13+AE13+AG13+AI13+AK13+AM13)</f>
        <v>0</v>
      </c>
      <c r="D13" s="1536">
        <f>SUM(F13+H13+J13+L13+N13+P13+R13+T13+V13+X13+Z13+AB13+AD13+AF13+AH13+AJ13+AL13+AN13)</f>
        <v>0</v>
      </c>
      <c r="E13" s="1520"/>
      <c r="F13" s="1521"/>
      <c r="G13" s="1520"/>
      <c r="H13" s="1521"/>
      <c r="I13" s="1520"/>
      <c r="J13" s="486"/>
      <c r="K13" s="1520"/>
      <c r="L13" s="1521"/>
      <c r="M13" s="1520"/>
      <c r="N13" s="1521"/>
      <c r="O13" s="1520"/>
      <c r="P13" s="1521"/>
      <c r="Q13" s="1520"/>
      <c r="R13" s="1521"/>
      <c r="S13" s="1520"/>
      <c r="T13" s="1521"/>
      <c r="U13" s="1520"/>
      <c r="V13" s="1521"/>
      <c r="W13" s="1520"/>
      <c r="X13" s="1521"/>
      <c r="Y13" s="1520"/>
      <c r="Z13" s="1521"/>
      <c r="AA13" s="1520"/>
      <c r="AB13" s="1521"/>
      <c r="AC13" s="1520"/>
      <c r="AD13" s="1521"/>
      <c r="AE13" s="1520"/>
      <c r="AF13" s="1521"/>
      <c r="AG13" s="1520"/>
      <c r="AH13" s="1521"/>
      <c r="AI13" s="1520"/>
      <c r="AJ13" s="1521"/>
      <c r="AK13" s="1520"/>
      <c r="AL13" s="1521"/>
      <c r="AM13" s="1520"/>
      <c r="AN13" s="1521"/>
      <c r="AO13" s="1549"/>
      <c r="AP13" s="1514"/>
      <c r="AQ13" s="1514"/>
      <c r="AR13" s="1514"/>
      <c r="AS13" s="1515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x14ac:dyDescent="0.25">
      <c r="A26" s="79" t="s">
        <v>46</v>
      </c>
      <c r="B26" s="80">
        <f t="shared" si="1"/>
        <v>0</v>
      </c>
      <c r="C26" s="1550">
        <f>SUM(E26+G26+I26+K26+M26+O26+Q26+S26+U26+W26+Y26+AA26+AC26+AE26+AG26+AI26+AK26+AM26)</f>
        <v>0</v>
      </c>
      <c r="D26" s="1274">
        <f>SUM(F26+H26+J26+L26+N26+P26+R26+T26+V26+X26+Z26+AB26+AD26+AF26+AH26+AJ26+AL26+AN26)</f>
        <v>0</v>
      </c>
      <c r="E26" s="83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x14ac:dyDescent="0.25">
      <c r="A27" s="4" t="s">
        <v>47</v>
      </c>
      <c r="B27" s="5"/>
      <c r="C27" s="5"/>
      <c r="D27" s="5"/>
      <c r="E27" s="5"/>
      <c r="F27" s="1551"/>
      <c r="G27" s="1551" t="s">
        <v>48</v>
      </c>
      <c r="H27" s="1552"/>
      <c r="I27" s="1552"/>
      <c r="J27" s="1551"/>
      <c r="K27" s="1551"/>
      <c r="L27" s="1551"/>
      <c r="M27" s="1551"/>
      <c r="N27" s="1551"/>
      <c r="O27" s="1551"/>
      <c r="P27" s="1551"/>
      <c r="Q27" s="1551"/>
      <c r="R27" s="1551"/>
      <c r="S27" s="1551"/>
      <c r="T27" s="1551"/>
      <c r="U27" s="1551"/>
      <c r="V27" s="1551"/>
      <c r="W27" s="1551"/>
      <c r="X27" s="1551"/>
      <c r="Y27" s="1553"/>
      <c r="Z27" s="1553"/>
      <c r="AA27" s="1553"/>
      <c r="AB27" s="1553"/>
      <c r="AC27" s="1553"/>
      <c r="AD27" s="1553"/>
      <c r="AE27" s="1553"/>
      <c r="AF27" s="1553"/>
      <c r="AG27" s="1553"/>
      <c r="AH27" s="1553"/>
      <c r="AI27" s="1553"/>
      <c r="AJ27" s="1553"/>
      <c r="AK27" s="1553"/>
      <c r="AL27" s="1553"/>
      <c r="AM27" s="1553"/>
      <c r="AN27" s="1553"/>
      <c r="AO27" s="1553"/>
      <c r="AP27" s="1554"/>
      <c r="AQ27" s="1554"/>
      <c r="AR27" s="2"/>
      <c r="AS27" s="3"/>
    </row>
    <row r="28" spans="1:77" ht="15" customHeight="1" x14ac:dyDescent="0.25">
      <c r="A28" s="4078" t="s">
        <v>49</v>
      </c>
      <c r="B28" s="4071" t="s">
        <v>4</v>
      </c>
      <c r="C28" s="3626"/>
      <c r="D28" s="4099"/>
      <c r="E28" s="4086" t="s">
        <v>5</v>
      </c>
      <c r="F28" s="4087"/>
      <c r="G28" s="4087"/>
      <c r="H28" s="4087"/>
      <c r="I28" s="4087"/>
      <c r="J28" s="4087"/>
      <c r="K28" s="4087"/>
      <c r="L28" s="4087"/>
      <c r="M28" s="4087"/>
      <c r="N28" s="4087"/>
      <c r="O28" s="4087"/>
      <c r="P28" s="4087"/>
      <c r="Q28" s="4087"/>
      <c r="R28" s="4087"/>
      <c r="S28" s="4087"/>
      <c r="T28" s="4087"/>
      <c r="U28" s="4087"/>
      <c r="V28" s="4087"/>
      <c r="W28" s="4087"/>
      <c r="X28" s="4087"/>
      <c r="Y28" s="4087"/>
      <c r="Z28" s="4087"/>
      <c r="AA28" s="4087"/>
      <c r="AB28" s="4087"/>
      <c r="AC28" s="4087"/>
      <c r="AD28" s="4087"/>
      <c r="AE28" s="4087"/>
      <c r="AF28" s="4087"/>
      <c r="AG28" s="4087"/>
      <c r="AH28" s="4087"/>
      <c r="AI28" s="4087"/>
      <c r="AJ28" s="4087"/>
      <c r="AK28" s="4087"/>
      <c r="AL28" s="4087"/>
      <c r="AM28" s="4087"/>
      <c r="AN28" s="4088"/>
      <c r="AO28" s="4089" t="s">
        <v>6</v>
      </c>
      <c r="AP28" s="4098" t="s">
        <v>7</v>
      </c>
      <c r="AQ28" s="4098" t="s">
        <v>50</v>
      </c>
      <c r="AR28" s="4098" t="s">
        <v>8</v>
      </c>
      <c r="AS28" s="4099" t="s">
        <v>9</v>
      </c>
    </row>
    <row r="29" spans="1:77" x14ac:dyDescent="0.25">
      <c r="A29" s="3259"/>
      <c r="B29" s="3262"/>
      <c r="C29" s="3958"/>
      <c r="D29" s="3927"/>
      <c r="E29" s="4100" t="s">
        <v>11</v>
      </c>
      <c r="F29" s="4101"/>
      <c r="G29" s="4100" t="s">
        <v>12</v>
      </c>
      <c r="H29" s="4060"/>
      <c r="I29" s="4100" t="s">
        <v>13</v>
      </c>
      <c r="J29" s="4060"/>
      <c r="K29" s="4100" t="s">
        <v>14</v>
      </c>
      <c r="L29" s="4060"/>
      <c r="M29" s="4100" t="s">
        <v>15</v>
      </c>
      <c r="N29" s="4060"/>
      <c r="O29" s="4100" t="s">
        <v>16</v>
      </c>
      <c r="P29" s="4060"/>
      <c r="Q29" s="4100" t="s">
        <v>17</v>
      </c>
      <c r="R29" s="4060"/>
      <c r="S29" s="4100" t="s">
        <v>18</v>
      </c>
      <c r="T29" s="4060"/>
      <c r="U29" s="4100" t="s">
        <v>19</v>
      </c>
      <c r="V29" s="4060"/>
      <c r="W29" s="4100" t="s">
        <v>20</v>
      </c>
      <c r="X29" s="4060"/>
      <c r="Y29" s="4100" t="s">
        <v>21</v>
      </c>
      <c r="Z29" s="4060"/>
      <c r="AA29" s="4100" t="s">
        <v>22</v>
      </c>
      <c r="AB29" s="4060"/>
      <c r="AC29" s="4100" t="s">
        <v>23</v>
      </c>
      <c r="AD29" s="4060"/>
      <c r="AE29" s="4100" t="s">
        <v>24</v>
      </c>
      <c r="AF29" s="4060"/>
      <c r="AG29" s="4100" t="s">
        <v>25</v>
      </c>
      <c r="AH29" s="4060"/>
      <c r="AI29" s="4100" t="s">
        <v>26</v>
      </c>
      <c r="AJ29" s="4060"/>
      <c r="AK29" s="4100" t="s">
        <v>27</v>
      </c>
      <c r="AL29" s="4060"/>
      <c r="AM29" s="4086" t="s">
        <v>28</v>
      </c>
      <c r="AN29" s="4088"/>
      <c r="AO29" s="3246"/>
      <c r="AP29" s="3247"/>
      <c r="AQ29" s="3247"/>
      <c r="AR29" s="3247"/>
      <c r="AS29" s="3249"/>
    </row>
    <row r="30" spans="1:77" x14ac:dyDescent="0.25">
      <c r="A30" s="3189"/>
      <c r="B30" s="1517" t="s">
        <v>29</v>
      </c>
      <c r="C30" s="1538" t="s">
        <v>30</v>
      </c>
      <c r="D30" s="1511" t="s">
        <v>31</v>
      </c>
      <c r="E30" s="1517" t="s">
        <v>30</v>
      </c>
      <c r="F30" s="1513" t="s">
        <v>31</v>
      </c>
      <c r="G30" s="1517" t="s">
        <v>30</v>
      </c>
      <c r="H30" s="1513" t="s">
        <v>31</v>
      </c>
      <c r="I30" s="1517" t="s">
        <v>30</v>
      </c>
      <c r="J30" s="1513" t="s">
        <v>31</v>
      </c>
      <c r="K30" s="1517" t="s">
        <v>30</v>
      </c>
      <c r="L30" s="1513" t="s">
        <v>31</v>
      </c>
      <c r="M30" s="1517" t="s">
        <v>30</v>
      </c>
      <c r="N30" s="1513" t="s">
        <v>31</v>
      </c>
      <c r="O30" s="1517" t="s">
        <v>30</v>
      </c>
      <c r="P30" s="1513" t="s">
        <v>31</v>
      </c>
      <c r="Q30" s="1517" t="s">
        <v>30</v>
      </c>
      <c r="R30" s="1513" t="s">
        <v>31</v>
      </c>
      <c r="S30" s="1517" t="s">
        <v>30</v>
      </c>
      <c r="T30" s="1513" t="s">
        <v>31</v>
      </c>
      <c r="U30" s="1517" t="s">
        <v>30</v>
      </c>
      <c r="V30" s="1513" t="s">
        <v>31</v>
      </c>
      <c r="W30" s="1517" t="s">
        <v>30</v>
      </c>
      <c r="X30" s="1513" t="s">
        <v>31</v>
      </c>
      <c r="Y30" s="1517" t="s">
        <v>30</v>
      </c>
      <c r="Z30" s="1513" t="s">
        <v>31</v>
      </c>
      <c r="AA30" s="1517" t="s">
        <v>30</v>
      </c>
      <c r="AB30" s="1513" t="s">
        <v>31</v>
      </c>
      <c r="AC30" s="1517" t="s">
        <v>30</v>
      </c>
      <c r="AD30" s="1513" t="s">
        <v>31</v>
      </c>
      <c r="AE30" s="1517" t="s">
        <v>30</v>
      </c>
      <c r="AF30" s="1513" t="s">
        <v>31</v>
      </c>
      <c r="AG30" s="1517" t="s">
        <v>30</v>
      </c>
      <c r="AH30" s="1513" t="s">
        <v>31</v>
      </c>
      <c r="AI30" s="1517" t="s">
        <v>30</v>
      </c>
      <c r="AJ30" s="1513" t="s">
        <v>31</v>
      </c>
      <c r="AK30" s="1538" t="s">
        <v>30</v>
      </c>
      <c r="AL30" s="1513" t="s">
        <v>31</v>
      </c>
      <c r="AM30" s="1517" t="s">
        <v>30</v>
      </c>
      <c r="AN30" s="1512" t="s">
        <v>31</v>
      </c>
      <c r="AO30" s="3245"/>
      <c r="AP30" s="3224"/>
      <c r="AQ30" s="3224"/>
      <c r="AR30" s="3224"/>
      <c r="AS30" s="3927"/>
    </row>
    <row r="31" spans="1:77" x14ac:dyDescent="0.25">
      <c r="A31" s="1524" t="s">
        <v>51</v>
      </c>
      <c r="B31" s="1555">
        <f t="shared" ref="B31:B46" si="14">SUM(C31:D31)</f>
        <v>0</v>
      </c>
      <c r="C31" s="1548">
        <f t="shared" ref="C31:D34" si="15">SUM(E31+G31+I31+K31+M31+O31+Q31+S31+U31+W31+Y31+AA31+AC31+AE31+AG31+AI31+AK31+AM31)</f>
        <v>0</v>
      </c>
      <c r="D31" s="1536">
        <f t="shared" si="15"/>
        <v>0</v>
      </c>
      <c r="E31" s="1520"/>
      <c r="F31" s="1521"/>
      <c r="G31" s="1520"/>
      <c r="H31" s="486"/>
      <c r="I31" s="1520"/>
      <c r="J31" s="486"/>
      <c r="K31" s="1520"/>
      <c r="L31" s="486"/>
      <c r="M31" s="1520"/>
      <c r="N31" s="486"/>
      <c r="O31" s="1520"/>
      <c r="P31" s="486"/>
      <c r="Q31" s="1523"/>
      <c r="R31" s="486"/>
      <c r="S31" s="1520"/>
      <c r="T31" s="486"/>
      <c r="U31" s="1520"/>
      <c r="V31" s="486"/>
      <c r="W31" s="1520"/>
      <c r="X31" s="486"/>
      <c r="Y31" s="1520"/>
      <c r="Z31" s="486"/>
      <c r="AA31" s="1520"/>
      <c r="AB31" s="486"/>
      <c r="AC31" s="1523"/>
      <c r="AD31" s="486"/>
      <c r="AE31" s="1520"/>
      <c r="AF31" s="486"/>
      <c r="AG31" s="1523"/>
      <c r="AH31" s="486"/>
      <c r="AI31" s="1520"/>
      <c r="AJ31" s="486"/>
      <c r="AK31" s="1523"/>
      <c r="AL31" s="486"/>
      <c r="AM31" s="1530"/>
      <c r="AN31" s="488"/>
      <c r="AO31" s="1549"/>
      <c r="AP31" s="1514"/>
      <c r="AQ31" s="1514"/>
      <c r="AR31" s="1514"/>
      <c r="AS31" s="1515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x14ac:dyDescent="0.25">
      <c r="A48" s="1556" t="s">
        <v>68</v>
      </c>
      <c r="B48" s="127">
        <f>SUM(C48:D48)</f>
        <v>0</v>
      </c>
      <c r="C48" s="1557">
        <f>SUM(E48+G48+I48+K48+M48+O48+Q48+S48+U48+W48+Y48+AA48+AC48+AE48+AG48+AI48+AK48+AM48)</f>
        <v>0</v>
      </c>
      <c r="D48" s="1274">
        <f>SUM(F48+H48+J48+L48+N48+P48+R48+T48+V48+X48+Z48+AB48+AD48+AF48+AH48+AJ48+AL48+AN48)</f>
        <v>0</v>
      </c>
      <c r="E48" s="87"/>
      <c r="F48" s="1558"/>
      <c r="G48" s="87"/>
      <c r="H48" s="1558"/>
      <c r="I48" s="87"/>
      <c r="J48" s="1558"/>
      <c r="K48" s="87"/>
      <c r="L48" s="1558"/>
      <c r="M48" s="87"/>
      <c r="N48" s="1558"/>
      <c r="O48" s="87"/>
      <c r="P48" s="1558"/>
      <c r="Q48" s="87"/>
      <c r="R48" s="1558"/>
      <c r="S48" s="87"/>
      <c r="T48" s="1558"/>
      <c r="U48" s="87"/>
      <c r="V48" s="1558"/>
      <c r="W48" s="87"/>
      <c r="X48" s="1558"/>
      <c r="Y48" s="87"/>
      <c r="Z48" s="1558"/>
      <c r="AA48" s="87"/>
      <c r="AB48" s="1558"/>
      <c r="AC48" s="87"/>
      <c r="AD48" s="1558"/>
      <c r="AE48" s="87"/>
      <c r="AF48" s="1558"/>
      <c r="AG48" s="87"/>
      <c r="AH48" s="1558"/>
      <c r="AI48" s="87"/>
      <c r="AJ48" s="1558"/>
      <c r="AK48" s="87"/>
      <c r="AL48" s="1558"/>
      <c r="AM48" s="87"/>
      <c r="AN48" s="1559"/>
      <c r="AO48" s="131"/>
      <c r="AP48" s="132"/>
      <c r="AQ48" s="132"/>
      <c r="AR48" s="132"/>
      <c r="AS48" s="1560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5" customHeight="1" x14ac:dyDescent="0.25">
      <c r="A50" s="4090" t="s">
        <v>49</v>
      </c>
      <c r="B50" s="4084" t="s">
        <v>70</v>
      </c>
      <c r="C50" s="4091" t="s">
        <v>71</v>
      </c>
      <c r="D50" s="4093" t="s">
        <v>31</v>
      </c>
      <c r="E50" s="4081" t="s">
        <v>72</v>
      </c>
      <c r="F50" s="4095"/>
      <c r="G50" s="4095"/>
      <c r="H50" s="4095"/>
      <c r="I50" s="4095"/>
      <c r="J50" s="4095"/>
      <c r="K50" s="4095"/>
      <c r="L50" s="4082"/>
      <c r="M50" s="4096" t="s">
        <v>70</v>
      </c>
      <c r="N50" s="4084" t="s">
        <v>71</v>
      </c>
      <c r="O50" s="4093" t="s">
        <v>31</v>
      </c>
      <c r="P50" s="4081" t="s">
        <v>73</v>
      </c>
      <c r="Q50" s="4095"/>
      <c r="R50" s="4095"/>
      <c r="S50" s="4095"/>
      <c r="T50" s="4095"/>
      <c r="U50" s="4095"/>
      <c r="V50" s="4095"/>
      <c r="W50" s="4083"/>
      <c r="X50" s="4079" t="s">
        <v>74</v>
      </c>
      <c r="Y50" s="4080"/>
      <c r="Z50" s="4084" t="s">
        <v>75</v>
      </c>
      <c r="AA50" s="4093" t="s">
        <v>76</v>
      </c>
      <c r="AB50" s="4091" t="s">
        <v>6</v>
      </c>
      <c r="AC50" s="4085" t="s">
        <v>7</v>
      </c>
    </row>
    <row r="51" spans="1:75" ht="15" customHeight="1" x14ac:dyDescent="0.25">
      <c r="A51" s="3355"/>
      <c r="B51" s="3357"/>
      <c r="C51" s="3359"/>
      <c r="D51" s="3362"/>
      <c r="E51" s="4079" t="s">
        <v>14</v>
      </c>
      <c r="F51" s="4080"/>
      <c r="G51" s="4079" t="s">
        <v>15</v>
      </c>
      <c r="H51" s="4080"/>
      <c r="I51" s="4081" t="s">
        <v>16</v>
      </c>
      <c r="J51" s="4082"/>
      <c r="K51" s="4081" t="s">
        <v>77</v>
      </c>
      <c r="L51" s="4082"/>
      <c r="M51" s="3367"/>
      <c r="N51" s="3357"/>
      <c r="O51" s="3362"/>
      <c r="P51" s="4079" t="s">
        <v>14</v>
      </c>
      <c r="Q51" s="4080"/>
      <c r="R51" s="4079" t="s">
        <v>15</v>
      </c>
      <c r="S51" s="4080"/>
      <c r="T51" s="4081" t="s">
        <v>16</v>
      </c>
      <c r="U51" s="4082"/>
      <c r="V51" s="4081" t="s">
        <v>77</v>
      </c>
      <c r="W51" s="4083"/>
      <c r="X51" s="4084" t="s">
        <v>78</v>
      </c>
      <c r="Y51" s="4085" t="s">
        <v>79</v>
      </c>
      <c r="Z51" s="3357"/>
      <c r="AA51" s="3362"/>
      <c r="AB51" s="3359"/>
      <c r="AC51" s="3364"/>
    </row>
    <row r="52" spans="1:75" x14ac:dyDescent="0.25">
      <c r="A52" s="3356"/>
      <c r="B52" s="3344"/>
      <c r="C52" s="4092"/>
      <c r="D52" s="4094"/>
      <c r="E52" s="1561" t="s">
        <v>30</v>
      </c>
      <c r="F52" s="1562" t="s">
        <v>31</v>
      </c>
      <c r="G52" s="1561" t="s">
        <v>30</v>
      </c>
      <c r="H52" s="1562" t="s">
        <v>31</v>
      </c>
      <c r="I52" s="1561" t="s">
        <v>30</v>
      </c>
      <c r="J52" s="1562" t="s">
        <v>31</v>
      </c>
      <c r="K52" s="1561" t="s">
        <v>30</v>
      </c>
      <c r="L52" s="1562" t="s">
        <v>31</v>
      </c>
      <c r="M52" s="4097"/>
      <c r="N52" s="3344"/>
      <c r="O52" s="4094"/>
      <c r="P52" s="1561" t="s">
        <v>30</v>
      </c>
      <c r="Q52" s="1562" t="s">
        <v>31</v>
      </c>
      <c r="R52" s="1561" t="s">
        <v>30</v>
      </c>
      <c r="S52" s="1562" t="s">
        <v>31</v>
      </c>
      <c r="T52" s="1561" t="s">
        <v>30</v>
      </c>
      <c r="U52" s="1562" t="s">
        <v>31</v>
      </c>
      <c r="V52" s="1561" t="s">
        <v>30</v>
      </c>
      <c r="W52" s="1563" t="s">
        <v>31</v>
      </c>
      <c r="X52" s="3344"/>
      <c r="Y52" s="3346"/>
      <c r="Z52" s="3344"/>
      <c r="AA52" s="4094"/>
      <c r="AB52" s="4092"/>
      <c r="AC52" s="3346"/>
    </row>
    <row r="53" spans="1:75" x14ac:dyDescent="0.25">
      <c r="A53" s="137" t="s">
        <v>80</v>
      </c>
      <c r="B53" s="1529">
        <f>SUM(C53:D53)</f>
        <v>0</v>
      </c>
      <c r="C53" s="1564">
        <f>+E53+G53+I53+K53</f>
        <v>0</v>
      </c>
      <c r="D53" s="1565">
        <f>+F53+H53+J53+L53</f>
        <v>0</v>
      </c>
      <c r="E53" s="1566"/>
      <c r="F53" s="142"/>
      <c r="G53" s="1566"/>
      <c r="H53" s="142"/>
      <c r="I53" s="1566"/>
      <c r="J53" s="142"/>
      <c r="K53" s="1566"/>
      <c r="L53" s="142"/>
      <c r="M53" s="1565">
        <f>SUM(N53:O53)</f>
        <v>0</v>
      </c>
      <c r="N53" s="1529">
        <f>+P53+R53+T53+V53</f>
        <v>0</v>
      </c>
      <c r="O53" s="1565">
        <f>+Q53+S53+U53+W53</f>
        <v>0</v>
      </c>
      <c r="P53" s="1566"/>
      <c r="Q53" s="142"/>
      <c r="R53" s="1566"/>
      <c r="S53" s="142"/>
      <c r="T53" s="1566"/>
      <c r="U53" s="142"/>
      <c r="V53" s="1566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x14ac:dyDescent="0.25">
      <c r="A54" s="148" t="s">
        <v>81</v>
      </c>
      <c r="B54" s="149">
        <f>SUM(C54:D54)</f>
        <v>0</v>
      </c>
      <c r="C54" s="1567">
        <f>+E54+G54+I54+K54</f>
        <v>0</v>
      </c>
      <c r="D54" s="1568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1568">
        <f>SUM(N54:O54)</f>
        <v>0</v>
      </c>
      <c r="N54" s="149">
        <f>+P54+R54+T54+V54</f>
        <v>0</v>
      </c>
      <c r="O54" s="1568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x14ac:dyDescent="0.25">
      <c r="A55" s="1569" t="s">
        <v>82</v>
      </c>
      <c r="B55" s="1570"/>
      <c r="C55" s="1570"/>
      <c r="D55" s="1570"/>
      <c r="E55" s="1570"/>
      <c r="F55" s="1570"/>
      <c r="G55" s="1571"/>
      <c r="H55" s="1571"/>
      <c r="I55" s="1571"/>
      <c r="J55" s="1571"/>
      <c r="K55" s="1571"/>
      <c r="L55" s="1571"/>
      <c r="M55" s="1571"/>
      <c r="N55" s="1571"/>
      <c r="O55" s="1572"/>
      <c r="P55" s="1570"/>
      <c r="Q55" s="1571"/>
      <c r="R55" s="1571"/>
      <c r="S55" s="1572"/>
      <c r="T55" s="1570"/>
      <c r="U55" s="1571"/>
      <c r="V55" s="1572"/>
      <c r="W55" s="1573"/>
      <c r="X55" s="2"/>
    </row>
    <row r="56" spans="1:75" ht="15" customHeight="1" x14ac:dyDescent="0.25">
      <c r="A56" s="4078" t="s">
        <v>83</v>
      </c>
      <c r="B56" s="4071" t="s">
        <v>32</v>
      </c>
      <c r="C56" s="3626"/>
      <c r="D56" s="4072"/>
      <c r="E56" s="4086" t="s">
        <v>84</v>
      </c>
      <c r="F56" s="4087"/>
      <c r="G56" s="4087"/>
      <c r="H56" s="4087"/>
      <c r="I56" s="4087"/>
      <c r="J56" s="4087"/>
      <c r="K56" s="4087"/>
      <c r="L56" s="4087"/>
      <c r="M56" s="4087"/>
      <c r="N56" s="4087"/>
      <c r="O56" s="4087"/>
      <c r="P56" s="4087"/>
      <c r="Q56" s="4087"/>
      <c r="R56" s="4087"/>
      <c r="S56" s="4087"/>
      <c r="T56" s="4087"/>
      <c r="U56" s="4087"/>
      <c r="V56" s="4088"/>
      <c r="W56" s="4089" t="s">
        <v>6</v>
      </c>
      <c r="X56" s="4072" t="s">
        <v>7</v>
      </c>
    </row>
    <row r="57" spans="1:75" ht="15" customHeight="1" x14ac:dyDescent="0.25">
      <c r="A57" s="3259"/>
      <c r="B57" s="3262"/>
      <c r="C57" s="3958"/>
      <c r="D57" s="4075"/>
      <c r="E57" s="4061" t="s">
        <v>11</v>
      </c>
      <c r="F57" s="4061" t="s">
        <v>12</v>
      </c>
      <c r="G57" s="4072" t="s">
        <v>13</v>
      </c>
      <c r="H57" s="4078" t="s">
        <v>14</v>
      </c>
      <c r="I57" s="4078" t="s">
        <v>15</v>
      </c>
      <c r="J57" s="4072" t="s">
        <v>16</v>
      </c>
      <c r="K57" s="4072" t="s">
        <v>17</v>
      </c>
      <c r="L57" s="4072" t="s">
        <v>18</v>
      </c>
      <c r="M57" s="4072" t="s">
        <v>19</v>
      </c>
      <c r="N57" s="4072" t="s">
        <v>20</v>
      </c>
      <c r="O57" s="4072" t="s">
        <v>21</v>
      </c>
      <c r="P57" s="4072" t="s">
        <v>22</v>
      </c>
      <c r="Q57" s="4072" t="s">
        <v>23</v>
      </c>
      <c r="R57" s="4072" t="s">
        <v>24</v>
      </c>
      <c r="S57" s="4072" t="s">
        <v>25</v>
      </c>
      <c r="T57" s="4072" t="s">
        <v>26</v>
      </c>
      <c r="U57" s="4072" t="s">
        <v>27</v>
      </c>
      <c r="V57" s="4076" t="s">
        <v>28</v>
      </c>
      <c r="W57" s="3246"/>
      <c r="X57" s="3249"/>
    </row>
    <row r="58" spans="1:75" x14ac:dyDescent="0.25">
      <c r="A58" s="3189"/>
      <c r="B58" s="1517" t="s">
        <v>29</v>
      </c>
      <c r="C58" s="1538" t="s">
        <v>30</v>
      </c>
      <c r="D58" s="1574" t="s">
        <v>31</v>
      </c>
      <c r="E58" s="3187"/>
      <c r="F58" s="3187"/>
      <c r="G58" s="4075"/>
      <c r="H58" s="3189"/>
      <c r="I58" s="3189"/>
      <c r="J58" s="4075"/>
      <c r="K58" s="4075"/>
      <c r="L58" s="4075"/>
      <c r="M58" s="4075"/>
      <c r="N58" s="4075"/>
      <c r="O58" s="4075"/>
      <c r="P58" s="4075"/>
      <c r="Q58" s="4075"/>
      <c r="R58" s="4075"/>
      <c r="S58" s="4075"/>
      <c r="T58" s="4075"/>
      <c r="U58" s="4075"/>
      <c r="V58" s="4077"/>
      <c r="W58" s="3245"/>
      <c r="X58" s="4075"/>
    </row>
    <row r="59" spans="1:75" x14ac:dyDescent="0.25">
      <c r="A59" s="1575" t="s">
        <v>85</v>
      </c>
      <c r="B59" s="1543">
        <f>SUM(B60:B61)</f>
        <v>0</v>
      </c>
      <c r="C59" s="1544">
        <f>SUM(C60:C61)</f>
        <v>0</v>
      </c>
      <c r="D59" s="1576">
        <f t="shared" ref="D59:V59" si="30">SUM(D60:D61)</f>
        <v>0</v>
      </c>
      <c r="E59" s="1577">
        <f t="shared" si="30"/>
        <v>0</v>
      </c>
      <c r="F59" s="1577">
        <f t="shared" si="30"/>
        <v>0</v>
      </c>
      <c r="G59" s="1578">
        <f t="shared" si="30"/>
        <v>0</v>
      </c>
      <c r="H59" s="1577">
        <f t="shared" si="30"/>
        <v>0</v>
      </c>
      <c r="I59" s="1577">
        <f t="shared" si="30"/>
        <v>0</v>
      </c>
      <c r="J59" s="1553">
        <f t="shared" si="30"/>
        <v>0</v>
      </c>
      <c r="K59" s="1577">
        <f t="shared" si="30"/>
        <v>0</v>
      </c>
      <c r="L59" s="1553">
        <f t="shared" si="30"/>
        <v>0</v>
      </c>
      <c r="M59" s="1577">
        <f t="shared" si="30"/>
        <v>0</v>
      </c>
      <c r="N59" s="1553">
        <f t="shared" si="30"/>
        <v>0</v>
      </c>
      <c r="O59" s="1577">
        <f t="shared" si="30"/>
        <v>0</v>
      </c>
      <c r="P59" s="1553">
        <f t="shared" si="30"/>
        <v>0</v>
      </c>
      <c r="Q59" s="1577">
        <f t="shared" si="30"/>
        <v>0</v>
      </c>
      <c r="R59" s="1553">
        <f t="shared" si="30"/>
        <v>0</v>
      </c>
      <c r="S59" s="1577">
        <f t="shared" si="30"/>
        <v>0</v>
      </c>
      <c r="T59" s="1553">
        <f t="shared" si="30"/>
        <v>0</v>
      </c>
      <c r="U59" s="1577">
        <f t="shared" si="30"/>
        <v>0</v>
      </c>
      <c r="V59" s="1579">
        <f t="shared" si="30"/>
        <v>0</v>
      </c>
      <c r="W59" s="1580">
        <f>SUM(W60:W61)</f>
        <v>0</v>
      </c>
      <c r="X59" s="1578">
        <f>SUM(X60:X61)</f>
        <v>0</v>
      </c>
    </row>
    <row r="60" spans="1:75" x14ac:dyDescent="0.25">
      <c r="A60" s="1535" t="s">
        <v>80</v>
      </c>
      <c r="B60" s="25">
        <f>SUM(C60:D60)</f>
        <v>0</v>
      </c>
      <c r="C60" s="1581"/>
      <c r="D60" s="1582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x14ac:dyDescent="0.25">
      <c r="A61" s="182" t="s">
        <v>86</v>
      </c>
      <c r="B61" s="183">
        <f>SUM(C61:D61)</f>
        <v>0</v>
      </c>
      <c r="C61" s="1583"/>
      <c r="D61" s="1584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x14ac:dyDescent="0.25">
      <c r="A62" s="1585" t="s">
        <v>87</v>
      </c>
      <c r="B62" s="1586">
        <f>SUM(B63:B64)</f>
        <v>0</v>
      </c>
      <c r="C62" s="1587">
        <f>SUM(C63:C64)</f>
        <v>0</v>
      </c>
      <c r="D62" s="1576">
        <f t="shared" ref="D62:V62" si="31">SUM(D63:D64)</f>
        <v>0</v>
      </c>
      <c r="E62" s="1588">
        <f t="shared" si="31"/>
        <v>0</v>
      </c>
      <c r="F62" s="1553">
        <f t="shared" si="31"/>
        <v>0</v>
      </c>
      <c r="G62" s="1588">
        <f t="shared" si="31"/>
        <v>0</v>
      </c>
      <c r="H62" s="1553">
        <f t="shared" si="31"/>
        <v>0</v>
      </c>
      <c r="I62" s="1588">
        <f t="shared" si="31"/>
        <v>0</v>
      </c>
      <c r="J62" s="1553">
        <f t="shared" si="31"/>
        <v>0</v>
      </c>
      <c r="K62" s="1588">
        <f t="shared" si="31"/>
        <v>0</v>
      </c>
      <c r="L62" s="1553">
        <f t="shared" si="31"/>
        <v>0</v>
      </c>
      <c r="M62" s="1588">
        <f t="shared" si="31"/>
        <v>0</v>
      </c>
      <c r="N62" s="1553">
        <f t="shared" si="31"/>
        <v>0</v>
      </c>
      <c r="O62" s="1588">
        <f t="shared" si="31"/>
        <v>0</v>
      </c>
      <c r="P62" s="1553">
        <f t="shared" si="31"/>
        <v>0</v>
      </c>
      <c r="Q62" s="1588">
        <f t="shared" si="31"/>
        <v>0</v>
      </c>
      <c r="R62" s="1553">
        <f t="shared" si="31"/>
        <v>0</v>
      </c>
      <c r="S62" s="1588">
        <f t="shared" si="31"/>
        <v>0</v>
      </c>
      <c r="T62" s="1553">
        <f t="shared" si="31"/>
        <v>0</v>
      </c>
      <c r="U62" s="1588">
        <f t="shared" si="31"/>
        <v>0</v>
      </c>
      <c r="V62" s="1589">
        <f t="shared" si="31"/>
        <v>0</v>
      </c>
      <c r="W62" s="1590">
        <f>SUM(W63:W64)</f>
        <v>0</v>
      </c>
      <c r="X62" s="1578">
        <f>SUM(X63:X64)</f>
        <v>0</v>
      </c>
    </row>
    <row r="63" spans="1:75" x14ac:dyDescent="0.25">
      <c r="A63" s="1535" t="s">
        <v>80</v>
      </c>
      <c r="B63" s="25">
        <f>SUM(C63:D63)</f>
        <v>0</v>
      </c>
      <c r="C63" s="1581"/>
      <c r="D63" s="1582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x14ac:dyDescent="0.25">
      <c r="A64" s="182" t="s">
        <v>86</v>
      </c>
      <c r="B64" s="183">
        <f>SUM(C64:D64)</f>
        <v>0</v>
      </c>
      <c r="C64" s="889"/>
      <c r="D64" s="890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x14ac:dyDescent="0.25">
      <c r="A65" s="1591" t="s">
        <v>88</v>
      </c>
      <c r="B65" s="5"/>
    </row>
    <row r="66" spans="1:77" x14ac:dyDescent="0.25">
      <c r="A66" s="1592" t="s">
        <v>49</v>
      </c>
      <c r="B66" s="1592" t="s">
        <v>32</v>
      </c>
    </row>
    <row r="67" spans="1:77" x14ac:dyDescent="0.25">
      <c r="A67" s="1535" t="s">
        <v>80</v>
      </c>
      <c r="B67" s="1593"/>
    </row>
    <row r="68" spans="1:77" x14ac:dyDescent="0.25">
      <c r="A68" s="79" t="s">
        <v>81</v>
      </c>
      <c r="B68" s="201"/>
    </row>
    <row r="69" spans="1:77" x14ac:dyDescent="0.25">
      <c r="A69" s="4" t="s">
        <v>89</v>
      </c>
      <c r="B69" s="5"/>
      <c r="C69" s="1594"/>
      <c r="D69" s="1594"/>
      <c r="E69" s="2"/>
      <c r="F69" s="2"/>
      <c r="G69" s="2"/>
      <c r="H69" s="2"/>
      <c r="I69" s="2"/>
      <c r="J69" s="1595"/>
      <c r="K69" s="1595"/>
      <c r="L69" s="1595"/>
      <c r="M69" s="1595"/>
      <c r="N69" s="1595"/>
      <c r="O69" s="1595"/>
      <c r="P69" s="1595"/>
      <c r="Q69" s="1595"/>
      <c r="R69" s="1595"/>
      <c r="S69" s="1595"/>
      <c r="T69" s="1596"/>
      <c r="U69" s="1596"/>
    </row>
    <row r="70" spans="1:77" ht="15" customHeight="1" x14ac:dyDescent="0.25">
      <c r="A70" s="4069" t="s">
        <v>90</v>
      </c>
      <c r="B70" s="4070"/>
      <c r="C70" s="4010" t="s">
        <v>32</v>
      </c>
      <c r="D70" s="4068"/>
      <c r="E70" s="4060"/>
      <c r="F70" s="4071" t="s">
        <v>5</v>
      </c>
      <c r="G70" s="3626"/>
      <c r="H70" s="3626"/>
      <c r="I70" s="3626"/>
      <c r="J70" s="3626"/>
      <c r="K70" s="3626"/>
      <c r="L70" s="3626"/>
      <c r="M70" s="3626"/>
      <c r="N70" s="3626"/>
      <c r="O70" s="3626"/>
      <c r="P70" s="3626"/>
      <c r="Q70" s="3626"/>
      <c r="R70" s="3626"/>
      <c r="S70" s="3626"/>
      <c r="T70" s="3626"/>
      <c r="U70" s="3626"/>
      <c r="V70" s="3626"/>
      <c r="W70" s="3626"/>
      <c r="X70" s="3626"/>
      <c r="Y70" s="3626"/>
      <c r="Z70" s="3626"/>
      <c r="AA70" s="3626"/>
      <c r="AB70" s="3626"/>
      <c r="AC70" s="3626"/>
      <c r="AD70" s="3626"/>
      <c r="AE70" s="3626"/>
      <c r="AF70" s="3626"/>
      <c r="AG70" s="3626"/>
      <c r="AH70" s="3626"/>
      <c r="AI70" s="3626"/>
      <c r="AJ70" s="3626"/>
      <c r="AK70" s="3626"/>
      <c r="AL70" s="3626"/>
      <c r="AM70" s="4072"/>
    </row>
    <row r="71" spans="1:77" ht="15" customHeight="1" x14ac:dyDescent="0.25">
      <c r="A71" s="3327"/>
      <c r="B71" s="3209"/>
      <c r="C71" s="4073" t="s">
        <v>29</v>
      </c>
      <c r="D71" s="3330" t="s">
        <v>91</v>
      </c>
      <c r="E71" s="3249" t="s">
        <v>92</v>
      </c>
      <c r="F71" s="4010" t="s">
        <v>93</v>
      </c>
      <c r="G71" s="4060"/>
      <c r="H71" s="4068" t="s">
        <v>94</v>
      </c>
      <c r="I71" s="4068"/>
      <c r="J71" s="4010" t="s">
        <v>14</v>
      </c>
      <c r="K71" s="4060"/>
      <c r="L71" s="4068" t="s">
        <v>15</v>
      </c>
      <c r="M71" s="4068"/>
      <c r="N71" s="4010" t="s">
        <v>16</v>
      </c>
      <c r="O71" s="4060"/>
      <c r="P71" s="4068" t="s">
        <v>17</v>
      </c>
      <c r="Q71" s="4068"/>
      <c r="R71" s="4010" t="s">
        <v>18</v>
      </c>
      <c r="S71" s="4060"/>
      <c r="T71" s="4068" t="s">
        <v>19</v>
      </c>
      <c r="U71" s="4068"/>
      <c r="V71" s="4010" t="s">
        <v>20</v>
      </c>
      <c r="W71" s="4060"/>
      <c r="X71" s="4068" t="s">
        <v>21</v>
      </c>
      <c r="Y71" s="4068"/>
      <c r="Z71" s="4010" t="s">
        <v>22</v>
      </c>
      <c r="AA71" s="4060"/>
      <c r="AB71" s="4068" t="s">
        <v>23</v>
      </c>
      <c r="AC71" s="4068"/>
      <c r="AD71" s="4010" t="s">
        <v>24</v>
      </c>
      <c r="AE71" s="4060"/>
      <c r="AF71" s="4068" t="s">
        <v>25</v>
      </c>
      <c r="AG71" s="4068"/>
      <c r="AH71" s="4010" t="s">
        <v>26</v>
      </c>
      <c r="AI71" s="4060"/>
      <c r="AJ71" s="4010" t="s">
        <v>27</v>
      </c>
      <c r="AK71" s="4060"/>
      <c r="AL71" s="4010" t="s">
        <v>28</v>
      </c>
      <c r="AM71" s="4060"/>
    </row>
    <row r="72" spans="1:77" x14ac:dyDescent="0.25">
      <c r="A72" s="3328"/>
      <c r="B72" s="3960"/>
      <c r="C72" s="3238"/>
      <c r="D72" s="4074"/>
      <c r="E72" s="3962"/>
      <c r="F72" s="1597" t="s">
        <v>91</v>
      </c>
      <c r="G72" s="1598" t="s">
        <v>92</v>
      </c>
      <c r="H72" s="1599" t="s">
        <v>91</v>
      </c>
      <c r="I72" s="1600" t="s">
        <v>92</v>
      </c>
      <c r="J72" s="1597" t="s">
        <v>91</v>
      </c>
      <c r="K72" s="1598" t="s">
        <v>92</v>
      </c>
      <c r="L72" s="1599" t="s">
        <v>91</v>
      </c>
      <c r="M72" s="1600" t="s">
        <v>92</v>
      </c>
      <c r="N72" s="1597" t="s">
        <v>91</v>
      </c>
      <c r="O72" s="1598" t="s">
        <v>92</v>
      </c>
      <c r="P72" s="1599" t="s">
        <v>91</v>
      </c>
      <c r="Q72" s="1600" t="s">
        <v>92</v>
      </c>
      <c r="R72" s="1597" t="s">
        <v>91</v>
      </c>
      <c r="S72" s="1598" t="s">
        <v>92</v>
      </c>
      <c r="T72" s="1599" t="s">
        <v>91</v>
      </c>
      <c r="U72" s="1600" t="s">
        <v>92</v>
      </c>
      <c r="V72" s="1597" t="s">
        <v>91</v>
      </c>
      <c r="W72" s="1598" t="s">
        <v>92</v>
      </c>
      <c r="X72" s="1599" t="s">
        <v>91</v>
      </c>
      <c r="Y72" s="1600" t="s">
        <v>92</v>
      </c>
      <c r="Z72" s="1597" t="s">
        <v>91</v>
      </c>
      <c r="AA72" s="1598" t="s">
        <v>92</v>
      </c>
      <c r="AB72" s="1599" t="s">
        <v>91</v>
      </c>
      <c r="AC72" s="1600" t="s">
        <v>92</v>
      </c>
      <c r="AD72" s="1597" t="s">
        <v>91</v>
      </c>
      <c r="AE72" s="1598" t="s">
        <v>92</v>
      </c>
      <c r="AF72" s="1599" t="s">
        <v>91</v>
      </c>
      <c r="AG72" s="1600" t="s">
        <v>92</v>
      </c>
      <c r="AH72" s="1597" t="s">
        <v>91</v>
      </c>
      <c r="AI72" s="1598" t="s">
        <v>92</v>
      </c>
      <c r="AJ72" s="1597" t="s">
        <v>91</v>
      </c>
      <c r="AK72" s="1598" t="s">
        <v>92</v>
      </c>
      <c r="AL72" s="1597" t="s">
        <v>91</v>
      </c>
      <c r="AM72" s="1598" t="s">
        <v>92</v>
      </c>
    </row>
    <row r="73" spans="1:77" ht="15" customHeight="1" x14ac:dyDescent="0.25">
      <c r="A73" s="4061" t="s">
        <v>95</v>
      </c>
      <c r="B73" s="1601" t="s">
        <v>96</v>
      </c>
      <c r="C73" s="1602">
        <f>SUM(D73,E73)</f>
        <v>8</v>
      </c>
      <c r="D73" s="1603">
        <f>SUM(F73,H73,J73,L73,N73,P73,R73,T73,V73,X73,Z73,AB73,AD73,AF73,AH73,AJ73,AL73)</f>
        <v>4</v>
      </c>
      <c r="E73" s="1534">
        <f>SUM(G73,I73,K73,M73,O73,Q73,S73,U73,W73,Y73,AA73,AC73,AE73,,AG73,AI73,AK73,AM73)</f>
        <v>4</v>
      </c>
      <c r="F73" s="1604"/>
      <c r="G73" s="1605"/>
      <c r="H73" s="1604"/>
      <c r="I73" s="560"/>
      <c r="J73" s="1604"/>
      <c r="K73" s="560"/>
      <c r="L73" s="1604"/>
      <c r="M73" s="560"/>
      <c r="N73" s="1606"/>
      <c r="O73" s="561"/>
      <c r="P73" s="1604"/>
      <c r="Q73" s="560"/>
      <c r="R73" s="1606"/>
      <c r="S73" s="561">
        <v>1</v>
      </c>
      <c r="T73" s="1604"/>
      <c r="U73" s="561"/>
      <c r="V73" s="1604"/>
      <c r="W73" s="560"/>
      <c r="X73" s="1606">
        <v>4</v>
      </c>
      <c r="Y73" s="561"/>
      <c r="Z73" s="1604"/>
      <c r="AA73" s="560">
        <v>3</v>
      </c>
      <c r="AB73" s="1606"/>
      <c r="AC73" s="561"/>
      <c r="AD73" s="1604"/>
      <c r="AE73" s="560"/>
      <c r="AF73" s="1606"/>
      <c r="AG73" s="561"/>
      <c r="AH73" s="1604"/>
      <c r="AI73" s="560"/>
      <c r="AJ73" s="1604"/>
      <c r="AK73" s="560"/>
      <c r="AL73" s="1604"/>
      <c r="AM73" s="560"/>
    </row>
    <row r="74" spans="1:77" x14ac:dyDescent="0.25">
      <c r="A74" s="3187"/>
      <c r="B74" s="1607" t="s">
        <v>97</v>
      </c>
      <c r="C74" s="214">
        <f>SUM(D74,E74)</f>
        <v>0</v>
      </c>
      <c r="D74" s="1608">
        <f>SUM(F74,H74,J74,L74,N74,P74,R74,T74,V74,X74,Z74,AB74,AD74,AF74,AH74,AJ74,AL74)</f>
        <v>0</v>
      </c>
      <c r="E74" s="1609">
        <f>SUM(G74,I74,K74,M74,O74,Q74,S74,U74,W74,Y74,AA74,AC74,AE74,,AG74,AI74,AK74,AM74)</f>
        <v>0</v>
      </c>
      <c r="F74" s="217"/>
      <c r="G74" s="1610"/>
      <c r="H74" s="217"/>
      <c r="I74" s="218"/>
      <c r="J74" s="217"/>
      <c r="K74" s="218"/>
      <c r="L74" s="217"/>
      <c r="M74" s="218"/>
      <c r="N74" s="1611"/>
      <c r="O74" s="219"/>
      <c r="P74" s="217"/>
      <c r="Q74" s="218"/>
      <c r="R74" s="1611"/>
      <c r="S74" s="219"/>
      <c r="T74" s="217"/>
      <c r="U74" s="219"/>
      <c r="V74" s="217"/>
      <c r="W74" s="218"/>
      <c r="X74" s="1611"/>
      <c r="Y74" s="219"/>
      <c r="Z74" s="217"/>
      <c r="AA74" s="218"/>
      <c r="AB74" s="1611"/>
      <c r="AC74" s="219"/>
      <c r="AD74" s="217"/>
      <c r="AE74" s="218"/>
      <c r="AF74" s="1611"/>
      <c r="AG74" s="219"/>
      <c r="AH74" s="217"/>
      <c r="AI74" s="218"/>
      <c r="AJ74" s="217"/>
      <c r="AK74" s="218"/>
      <c r="AL74" s="217"/>
      <c r="AM74" s="218"/>
    </row>
    <row r="75" spans="1:77" x14ac:dyDescent="0.25">
      <c r="A75" s="4053" t="s">
        <v>32</v>
      </c>
      <c r="B75" s="4053"/>
      <c r="C75" s="1612">
        <f>SUM(D75:E75)</f>
        <v>8</v>
      </c>
      <c r="D75" s="1608">
        <f>SUM(F75,H75,J75,L75,N75,P75,R75,T75,V75,X75,Z75,AB75,AD75,AF75,AH75,AJ75,AL75)</f>
        <v>4</v>
      </c>
      <c r="E75" s="221">
        <f>SUM(G75,I75,K75,M75,O75,Q75,S75,U75,W75,Y75,AA75,AC75,AE75,,AG75,AI75,AK75,AM75)</f>
        <v>4</v>
      </c>
      <c r="F75" s="1613">
        <f t="shared" ref="F75:AM75" si="38">SUM(F73:F74)</f>
        <v>0</v>
      </c>
      <c r="G75" s="1614">
        <f t="shared" si="38"/>
        <v>0</v>
      </c>
      <c r="H75" s="1613">
        <f t="shared" si="38"/>
        <v>0</v>
      </c>
      <c r="I75" s="1614">
        <f t="shared" si="38"/>
        <v>0</v>
      </c>
      <c r="J75" s="1613">
        <f t="shared" si="38"/>
        <v>0</v>
      </c>
      <c r="K75" s="1614">
        <f t="shared" si="38"/>
        <v>0</v>
      </c>
      <c r="L75" s="1613">
        <f t="shared" si="38"/>
        <v>0</v>
      </c>
      <c r="M75" s="1614">
        <f t="shared" si="38"/>
        <v>0</v>
      </c>
      <c r="N75" s="1613">
        <f t="shared" si="38"/>
        <v>0</v>
      </c>
      <c r="O75" s="1614">
        <f t="shared" si="38"/>
        <v>0</v>
      </c>
      <c r="P75" s="1613">
        <f t="shared" si="38"/>
        <v>0</v>
      </c>
      <c r="Q75" s="1614">
        <f t="shared" si="38"/>
        <v>0</v>
      </c>
      <c r="R75" s="1613">
        <f t="shared" si="38"/>
        <v>0</v>
      </c>
      <c r="S75" s="1614">
        <f t="shared" si="38"/>
        <v>1</v>
      </c>
      <c r="T75" s="1613">
        <f t="shared" si="38"/>
        <v>0</v>
      </c>
      <c r="U75" s="1614">
        <f t="shared" si="38"/>
        <v>0</v>
      </c>
      <c r="V75" s="1613">
        <f t="shared" si="38"/>
        <v>0</v>
      </c>
      <c r="W75" s="1614">
        <f t="shared" si="38"/>
        <v>0</v>
      </c>
      <c r="X75" s="1613">
        <f t="shared" si="38"/>
        <v>4</v>
      </c>
      <c r="Y75" s="1614">
        <f t="shared" si="38"/>
        <v>0</v>
      </c>
      <c r="Z75" s="1613">
        <f t="shared" si="38"/>
        <v>0</v>
      </c>
      <c r="AA75" s="1614">
        <f t="shared" si="38"/>
        <v>3</v>
      </c>
      <c r="AB75" s="1613">
        <f t="shared" si="38"/>
        <v>0</v>
      </c>
      <c r="AC75" s="1614">
        <f t="shared" si="38"/>
        <v>0</v>
      </c>
      <c r="AD75" s="1613">
        <f t="shared" si="38"/>
        <v>0</v>
      </c>
      <c r="AE75" s="1614">
        <f t="shared" si="38"/>
        <v>0</v>
      </c>
      <c r="AF75" s="1613">
        <f t="shared" si="38"/>
        <v>0</v>
      </c>
      <c r="AG75" s="1614">
        <f t="shared" si="38"/>
        <v>0</v>
      </c>
      <c r="AH75" s="1613">
        <f t="shared" si="38"/>
        <v>0</v>
      </c>
      <c r="AI75" s="1614">
        <f t="shared" si="38"/>
        <v>0</v>
      </c>
      <c r="AJ75" s="1613">
        <f t="shared" si="38"/>
        <v>0</v>
      </c>
      <c r="AK75" s="1614">
        <f t="shared" si="38"/>
        <v>0</v>
      </c>
      <c r="AL75" s="1613">
        <f t="shared" si="38"/>
        <v>0</v>
      </c>
      <c r="AM75" s="1614">
        <f t="shared" si="38"/>
        <v>0</v>
      </c>
      <c r="BO75" s="224"/>
      <c r="BP75" s="224"/>
    </row>
    <row r="76" spans="1:77" x14ac:dyDescent="0.25">
      <c r="A76" s="4062" t="s">
        <v>98</v>
      </c>
      <c r="B76" s="4062"/>
      <c r="C76" s="4062"/>
      <c r="D76" s="4062"/>
      <c r="E76" s="4062"/>
      <c r="F76" s="4062"/>
      <c r="G76" s="4062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1615"/>
      <c r="AB76" s="1615"/>
      <c r="AC76" s="1615"/>
      <c r="AD76" s="1615"/>
      <c r="AE76" s="1616"/>
      <c r="AF76" s="1616"/>
      <c r="AG76" s="1616"/>
      <c r="AH76" s="1617"/>
      <c r="AI76" s="1618"/>
      <c r="AJ76" s="1618"/>
      <c r="AK76" s="1618"/>
      <c r="AL76" s="1618"/>
      <c r="AM76" s="1618"/>
      <c r="AN76" s="1618"/>
    </row>
    <row r="77" spans="1:77" ht="15" customHeight="1" x14ac:dyDescent="0.25">
      <c r="A77" s="4063" t="s">
        <v>49</v>
      </c>
      <c r="B77" s="4064" t="s">
        <v>99</v>
      </c>
      <c r="C77" s="4064" t="s">
        <v>32</v>
      </c>
      <c r="D77" s="4065"/>
      <c r="E77" s="3961"/>
      <c r="F77" s="4003" t="s">
        <v>5</v>
      </c>
      <c r="G77" s="4066"/>
      <c r="H77" s="4066"/>
      <c r="I77" s="4066"/>
      <c r="J77" s="4066"/>
      <c r="K77" s="4066"/>
      <c r="L77" s="4066"/>
      <c r="M77" s="4066"/>
      <c r="N77" s="4066"/>
      <c r="O77" s="4066"/>
      <c r="P77" s="4066"/>
      <c r="Q77" s="4066"/>
      <c r="R77" s="4066"/>
      <c r="S77" s="4066"/>
      <c r="T77" s="4066"/>
      <c r="U77" s="4066"/>
      <c r="V77" s="4066"/>
      <c r="W77" s="4066"/>
      <c r="X77" s="4066"/>
      <c r="Y77" s="4066"/>
      <c r="Z77" s="4066"/>
      <c r="AA77" s="4066"/>
      <c r="AB77" s="4066"/>
      <c r="AC77" s="4066"/>
      <c r="AD77" s="4066"/>
      <c r="AE77" s="4066"/>
      <c r="AF77" s="4066"/>
      <c r="AG77" s="4066"/>
      <c r="AH77" s="4066"/>
      <c r="AI77" s="4011"/>
      <c r="AJ77" s="4067" t="s">
        <v>100</v>
      </c>
      <c r="AK77" s="4058" t="s">
        <v>101</v>
      </c>
      <c r="AL77" s="4058" t="s">
        <v>6</v>
      </c>
      <c r="AM77" s="4058" t="s">
        <v>7</v>
      </c>
      <c r="AN77" s="3961" t="s">
        <v>76</v>
      </c>
    </row>
    <row r="78" spans="1:77" x14ac:dyDescent="0.25">
      <c r="A78" s="3259"/>
      <c r="B78" s="3319"/>
      <c r="C78" s="3262"/>
      <c r="D78" s="4019"/>
      <c r="E78" s="4009"/>
      <c r="F78" s="4003" t="s">
        <v>102</v>
      </c>
      <c r="G78" s="4059"/>
      <c r="H78" s="4003" t="s">
        <v>103</v>
      </c>
      <c r="I78" s="4059"/>
      <c r="J78" s="4010" t="s">
        <v>13</v>
      </c>
      <c r="K78" s="4054"/>
      <c r="L78" s="4010" t="s">
        <v>14</v>
      </c>
      <c r="M78" s="4054"/>
      <c r="N78" s="4003" t="s">
        <v>104</v>
      </c>
      <c r="O78" s="4059"/>
      <c r="P78" s="4003" t="s">
        <v>105</v>
      </c>
      <c r="Q78" s="4059"/>
      <c r="R78" s="4010" t="s">
        <v>16</v>
      </c>
      <c r="S78" s="4054"/>
      <c r="T78" s="4010" t="s">
        <v>17</v>
      </c>
      <c r="U78" s="4054"/>
      <c r="V78" s="4010" t="s">
        <v>18</v>
      </c>
      <c r="W78" s="4054"/>
      <c r="X78" s="4010" t="s">
        <v>19</v>
      </c>
      <c r="Y78" s="4054"/>
      <c r="Z78" s="4010" t="s">
        <v>20</v>
      </c>
      <c r="AA78" s="4054"/>
      <c r="AB78" s="4010" t="s">
        <v>21</v>
      </c>
      <c r="AC78" s="4054"/>
      <c r="AD78" s="4010" t="s">
        <v>22</v>
      </c>
      <c r="AE78" s="4054"/>
      <c r="AF78" s="4010" t="s">
        <v>23</v>
      </c>
      <c r="AG78" s="4054"/>
      <c r="AH78" s="4010" t="s">
        <v>24</v>
      </c>
      <c r="AI78" s="4054"/>
      <c r="AJ78" s="3246"/>
      <c r="AK78" s="3247"/>
      <c r="AL78" s="3247"/>
      <c r="AM78" s="3247"/>
      <c r="AN78" s="3249"/>
    </row>
    <row r="79" spans="1:77" x14ac:dyDescent="0.25">
      <c r="A79" s="3189"/>
      <c r="B79" s="3262"/>
      <c r="C79" s="1597" t="s">
        <v>29</v>
      </c>
      <c r="D79" s="1599" t="s">
        <v>30</v>
      </c>
      <c r="E79" s="1619" t="s">
        <v>31</v>
      </c>
      <c r="F79" s="1597" t="s">
        <v>30</v>
      </c>
      <c r="G79" s="1619" t="s">
        <v>31</v>
      </c>
      <c r="H79" s="1599" t="s">
        <v>30</v>
      </c>
      <c r="I79" s="1619" t="s">
        <v>31</v>
      </c>
      <c r="J79" s="1597" t="s">
        <v>30</v>
      </c>
      <c r="K79" s="1619" t="s">
        <v>31</v>
      </c>
      <c r="L79" s="1597" t="s">
        <v>30</v>
      </c>
      <c r="M79" s="1619" t="s">
        <v>31</v>
      </c>
      <c r="N79" s="1597" t="s">
        <v>30</v>
      </c>
      <c r="O79" s="1619" t="s">
        <v>31</v>
      </c>
      <c r="P79" s="1597" t="s">
        <v>30</v>
      </c>
      <c r="Q79" s="1619" t="s">
        <v>31</v>
      </c>
      <c r="R79" s="1597" t="s">
        <v>30</v>
      </c>
      <c r="S79" s="1619" t="s">
        <v>31</v>
      </c>
      <c r="T79" s="1597" t="s">
        <v>30</v>
      </c>
      <c r="U79" s="1619" t="s">
        <v>31</v>
      </c>
      <c r="V79" s="1597" t="s">
        <v>30</v>
      </c>
      <c r="W79" s="1619" t="s">
        <v>31</v>
      </c>
      <c r="X79" s="1597" t="s">
        <v>30</v>
      </c>
      <c r="Y79" s="1619" t="s">
        <v>31</v>
      </c>
      <c r="Z79" s="1597" t="s">
        <v>30</v>
      </c>
      <c r="AA79" s="1619" t="s">
        <v>31</v>
      </c>
      <c r="AB79" s="1597" t="s">
        <v>30</v>
      </c>
      <c r="AC79" s="1619" t="s">
        <v>31</v>
      </c>
      <c r="AD79" s="1597" t="s">
        <v>30</v>
      </c>
      <c r="AE79" s="1619" t="s">
        <v>31</v>
      </c>
      <c r="AF79" s="1597" t="s">
        <v>30</v>
      </c>
      <c r="AG79" s="1619" t="s">
        <v>31</v>
      </c>
      <c r="AH79" s="1597" t="s">
        <v>30</v>
      </c>
      <c r="AI79" s="1620" t="s">
        <v>31</v>
      </c>
      <c r="AJ79" s="3245"/>
      <c r="AK79" s="3224"/>
      <c r="AL79" s="3224"/>
      <c r="AM79" s="3224"/>
      <c r="AN79" s="4009"/>
    </row>
    <row r="80" spans="1:77" x14ac:dyDescent="0.25">
      <c r="A80" s="1621" t="s">
        <v>106</v>
      </c>
      <c r="B80" s="1622" t="s">
        <v>107</v>
      </c>
      <c r="C80" s="1623">
        <f>SUM(D80:E80)</f>
        <v>0</v>
      </c>
      <c r="D80" s="1624">
        <f>SUM(F80,H80,J80,L80,N80,P80,R80,T80,V80,X80,Z80,AB80,AD80,AF80,AH80)</f>
        <v>0</v>
      </c>
      <c r="E80" s="1625">
        <f>SUM(G80,I80,K80,M80,O80,Q80,S80,U80,W80,Y80,AA80,AC80,AE80,AG80,AI80)</f>
        <v>0</v>
      </c>
      <c r="F80" s="237"/>
      <c r="G80" s="1626"/>
      <c r="H80" s="1627"/>
      <c r="I80" s="1626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1626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x14ac:dyDescent="0.25">
      <c r="A81" s="4055" t="s">
        <v>108</v>
      </c>
      <c r="B81" s="1628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x14ac:dyDescent="0.25">
      <c r="A82" s="4055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x14ac:dyDescent="0.25">
      <c r="A83" s="1629" t="s">
        <v>62</v>
      </c>
      <c r="B83" s="1630" t="s">
        <v>111</v>
      </c>
      <c r="C83" s="1623">
        <f>SUM(D83:E83)</f>
        <v>0</v>
      </c>
      <c r="D83" s="1624">
        <f t="shared" si="39"/>
        <v>0</v>
      </c>
      <c r="E83" s="1625">
        <f t="shared" si="39"/>
        <v>0</v>
      </c>
      <c r="F83" s="1631"/>
      <c r="G83" s="1632"/>
      <c r="H83" s="1633"/>
      <c r="I83" s="1632"/>
      <c r="J83" s="1631"/>
      <c r="K83" s="1634"/>
      <c r="L83" s="1631"/>
      <c r="M83" s="1634"/>
      <c r="N83" s="1631"/>
      <c r="O83" s="1634"/>
      <c r="P83" s="1631"/>
      <c r="Q83" s="1634"/>
      <c r="R83" s="1631"/>
      <c r="S83" s="1634"/>
      <c r="T83" s="1631"/>
      <c r="U83" s="1634"/>
      <c r="V83" s="1631"/>
      <c r="W83" s="1634"/>
      <c r="X83" s="1631"/>
      <c r="Y83" s="1634"/>
      <c r="Z83" s="1631"/>
      <c r="AA83" s="1634"/>
      <c r="AB83" s="1631"/>
      <c r="AC83" s="1634"/>
      <c r="AD83" s="1631"/>
      <c r="AE83" s="1634"/>
      <c r="AF83" s="1631"/>
      <c r="AG83" s="1634"/>
      <c r="AH83" s="1631"/>
      <c r="AI83" s="1635"/>
      <c r="AJ83" s="1636"/>
      <c r="AK83" s="1637"/>
      <c r="AL83" s="1637"/>
      <c r="AM83" s="1637"/>
      <c r="AN83" s="1632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x14ac:dyDescent="0.25">
      <c r="A84" s="4" t="s">
        <v>112</v>
      </c>
      <c r="B84" s="2"/>
      <c r="C84" s="2"/>
      <c r="D84" s="2"/>
      <c r="E84" s="2"/>
      <c r="F84" s="2"/>
    </row>
    <row r="85" spans="1:77" ht="15" customHeight="1" x14ac:dyDescent="0.25">
      <c r="A85" s="4052" t="s">
        <v>90</v>
      </c>
      <c r="B85" s="4056"/>
      <c r="C85" s="4053" t="s">
        <v>113</v>
      </c>
      <c r="D85" s="4057" t="s">
        <v>114</v>
      </c>
      <c r="E85" s="4054" t="s">
        <v>115</v>
      </c>
      <c r="F85" s="4053" t="s">
        <v>116</v>
      </c>
    </row>
    <row r="86" spans="1:77" x14ac:dyDescent="0.25">
      <c r="A86" s="4052"/>
      <c r="B86" s="4056"/>
      <c r="C86" s="4053"/>
      <c r="D86" s="4057"/>
      <c r="E86" s="4054"/>
      <c r="F86" s="4053"/>
    </row>
    <row r="87" spans="1:77" x14ac:dyDescent="0.25">
      <c r="A87" s="4049" t="s">
        <v>117</v>
      </c>
      <c r="B87" s="4050"/>
      <c r="C87" s="4050"/>
      <c r="D87" s="4050"/>
      <c r="E87" s="4050"/>
      <c r="F87" s="4051"/>
    </row>
    <row r="88" spans="1:77" x14ac:dyDescent="0.25">
      <c r="A88" s="1628" t="s">
        <v>118</v>
      </c>
      <c r="B88" s="1638"/>
      <c r="C88" s="1639"/>
      <c r="D88" s="562"/>
      <c r="E88" s="1521"/>
      <c r="F88" s="1639"/>
    </row>
    <row r="89" spans="1:77" x14ac:dyDescent="0.25">
      <c r="A89" s="275" t="s">
        <v>119</v>
      </c>
      <c r="B89" s="276"/>
      <c r="C89" s="277"/>
      <c r="D89" s="278"/>
      <c r="E89" s="41"/>
      <c r="F89" s="277"/>
    </row>
    <row r="90" spans="1:77" x14ac:dyDescent="0.25">
      <c r="A90" s="275" t="s">
        <v>120</v>
      </c>
      <c r="B90" s="276"/>
      <c r="C90" s="277"/>
      <c r="D90" s="278"/>
      <c r="E90" s="41"/>
      <c r="F90" s="277"/>
    </row>
    <row r="91" spans="1:77" x14ac:dyDescent="0.25">
      <c r="A91" s="275" t="s">
        <v>121</v>
      </c>
      <c r="B91" s="276"/>
      <c r="C91" s="277"/>
      <c r="D91" s="278"/>
      <c r="E91" s="41"/>
      <c r="F91" s="277"/>
    </row>
    <row r="92" spans="1:77" x14ac:dyDescent="0.25">
      <c r="A92" s="279" t="s">
        <v>122</v>
      </c>
      <c r="B92" s="280"/>
      <c r="C92" s="177"/>
      <c r="D92" s="281"/>
      <c r="E92" s="181"/>
      <c r="F92" s="177"/>
    </row>
    <row r="93" spans="1:77" x14ac:dyDescent="0.25">
      <c r="A93" s="4049" t="s">
        <v>123</v>
      </c>
      <c r="B93" s="4050"/>
      <c r="C93" s="4050"/>
      <c r="D93" s="4050"/>
      <c r="E93" s="4050"/>
      <c r="F93" s="4051"/>
    </row>
    <row r="94" spans="1:77" x14ac:dyDescent="0.25">
      <c r="A94" s="1640" t="s">
        <v>124</v>
      </c>
      <c r="B94" s="1641"/>
      <c r="C94" s="1639"/>
      <c r="D94" s="562"/>
      <c r="E94" s="1521"/>
      <c r="F94" s="1639"/>
    </row>
    <row r="95" spans="1:77" x14ac:dyDescent="0.25">
      <c r="A95" s="254" t="s">
        <v>125</v>
      </c>
      <c r="B95" s="284"/>
      <c r="C95" s="277"/>
      <c r="D95" s="278"/>
      <c r="E95" s="41"/>
      <c r="F95" s="277"/>
    </row>
    <row r="96" spans="1:77" ht="21" x14ac:dyDescent="0.25">
      <c r="A96" s="285" t="s">
        <v>126</v>
      </c>
      <c r="B96" s="286"/>
      <c r="C96" s="287"/>
      <c r="D96" s="281"/>
      <c r="E96" s="1642"/>
      <c r="F96" s="287"/>
    </row>
    <row r="97" spans="1:18" x14ac:dyDescent="0.25">
      <c r="A97" s="4" t="s">
        <v>127</v>
      </c>
      <c r="B97" s="2"/>
      <c r="C97" s="2"/>
      <c r="D97" s="2"/>
      <c r="E97" s="2"/>
    </row>
    <row r="98" spans="1:18" ht="15" customHeight="1" x14ac:dyDescent="0.25">
      <c r="A98" s="4052" t="s">
        <v>90</v>
      </c>
      <c r="B98" s="4053" t="s">
        <v>32</v>
      </c>
      <c r="C98" s="4053" t="s">
        <v>113</v>
      </c>
      <c r="D98" s="4053" t="s">
        <v>114</v>
      </c>
      <c r="E98" s="4054" t="s">
        <v>128</v>
      </c>
    </row>
    <row r="99" spans="1:18" x14ac:dyDescent="0.25">
      <c r="A99" s="4052"/>
      <c r="B99" s="4053"/>
      <c r="C99" s="4053"/>
      <c r="D99" s="4053"/>
      <c r="E99" s="4054"/>
    </row>
    <row r="100" spans="1:18" x14ac:dyDescent="0.25">
      <c r="A100" s="1643" t="s">
        <v>117</v>
      </c>
      <c r="B100" s="1644"/>
      <c r="C100" s="1644"/>
      <c r="D100" s="1644"/>
      <c r="E100" s="1645"/>
    </row>
    <row r="101" spans="1:18" x14ac:dyDescent="0.25">
      <c r="A101" s="1628" t="s">
        <v>118</v>
      </c>
      <c r="B101" s="1646">
        <f>SUM(C101:E101)</f>
        <v>68</v>
      </c>
      <c r="C101" s="1639">
        <v>68</v>
      </c>
      <c r="D101" s="1639"/>
      <c r="E101" s="1521"/>
    </row>
    <row r="102" spans="1:18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x14ac:dyDescent="0.25">
      <c r="A103" s="275" t="s">
        <v>120</v>
      </c>
      <c r="B103" s="293">
        <f t="shared" si="51"/>
        <v>9</v>
      </c>
      <c r="C103" s="277"/>
      <c r="D103" s="277">
        <v>9</v>
      </c>
      <c r="E103" s="41"/>
    </row>
    <row r="104" spans="1:18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x14ac:dyDescent="0.25">
      <c r="A105" s="279" t="s">
        <v>122</v>
      </c>
      <c r="B105" s="294">
        <f t="shared" si="51"/>
        <v>7</v>
      </c>
      <c r="C105" s="177"/>
      <c r="D105" s="287">
        <v>7</v>
      </c>
      <c r="E105" s="181"/>
    </row>
    <row r="106" spans="1:18" x14ac:dyDescent="0.25">
      <c r="A106" s="1643" t="s">
        <v>123</v>
      </c>
      <c r="B106" s="1644"/>
      <c r="C106" s="1644"/>
      <c r="D106" s="1644"/>
      <c r="E106" s="1645"/>
    </row>
    <row r="107" spans="1:18" x14ac:dyDescent="0.25">
      <c r="A107" s="1640" t="s">
        <v>124</v>
      </c>
      <c r="B107" s="1646">
        <f>SUM(C107:E107)</f>
        <v>0</v>
      </c>
      <c r="C107" s="1639"/>
      <c r="D107" s="1639"/>
      <c r="E107" s="1521"/>
    </row>
    <row r="108" spans="1:18" x14ac:dyDescent="0.25">
      <c r="A108" s="254" t="s">
        <v>125</v>
      </c>
      <c r="B108" s="293">
        <f t="shared" ref="B108:B109" si="52">SUM(C108:E108)</f>
        <v>0</v>
      </c>
      <c r="C108" s="277"/>
      <c r="D108" s="277"/>
      <c r="E108" s="41"/>
    </row>
    <row r="109" spans="1:18" ht="21" x14ac:dyDescent="0.25">
      <c r="A109" s="285" t="s">
        <v>126</v>
      </c>
      <c r="B109" s="295">
        <f t="shared" si="52"/>
        <v>5</v>
      </c>
      <c r="C109" s="287"/>
      <c r="D109" s="287">
        <v>5</v>
      </c>
      <c r="E109" s="1642"/>
    </row>
    <row r="110" spans="1:18" x14ac:dyDescent="0.25">
      <c r="A110" s="4039" t="s">
        <v>129</v>
      </c>
      <c r="B110" s="4039"/>
      <c r="C110" s="4039"/>
      <c r="D110" s="4039"/>
      <c r="E110" s="4039"/>
      <c r="F110" s="4040"/>
      <c r="G110" s="1647"/>
      <c r="H110" s="1647"/>
      <c r="I110" s="1647"/>
      <c r="J110" s="1647"/>
      <c r="K110" s="1647"/>
      <c r="L110" s="1647"/>
      <c r="M110" s="1647"/>
      <c r="N110" s="1647"/>
      <c r="O110" s="1647"/>
    </row>
    <row r="111" spans="1:18" ht="15" customHeight="1" x14ac:dyDescent="0.25">
      <c r="A111" s="4041" t="s">
        <v>130</v>
      </c>
      <c r="B111" s="4042" t="s">
        <v>131</v>
      </c>
      <c r="C111" s="4043"/>
      <c r="D111" s="4044"/>
      <c r="E111" s="4042" t="s">
        <v>132</v>
      </c>
      <c r="F111" s="4044"/>
      <c r="G111" s="4042" t="s">
        <v>133</v>
      </c>
      <c r="H111" s="4045"/>
      <c r="I111" s="4046" t="s">
        <v>134</v>
      </c>
      <c r="J111" s="4047"/>
      <c r="K111" s="4020" t="s">
        <v>135</v>
      </c>
      <c r="L111" s="4022" t="s">
        <v>136</v>
      </c>
      <c r="M111" s="4023"/>
      <c r="N111" s="4020"/>
      <c r="O111" s="4022" t="s">
        <v>137</v>
      </c>
      <c r="P111" s="4020"/>
      <c r="Q111" s="4022" t="s">
        <v>138</v>
      </c>
      <c r="R111" s="4020"/>
    </row>
    <row r="112" spans="1:18" x14ac:dyDescent="0.25">
      <c r="A112" s="3292"/>
      <c r="B112" s="3279"/>
      <c r="C112" s="4031"/>
      <c r="D112" s="4032"/>
      <c r="E112" s="3279"/>
      <c r="F112" s="4032"/>
      <c r="G112" s="3279"/>
      <c r="H112" s="4034"/>
      <c r="I112" s="3299"/>
      <c r="J112" s="4048"/>
      <c r="K112" s="3265"/>
      <c r="L112" s="3269"/>
      <c r="M112" s="4024"/>
      <c r="N112" s="4021"/>
      <c r="O112" s="3269"/>
      <c r="P112" s="4021"/>
      <c r="Q112" s="3269"/>
      <c r="R112" s="4021"/>
    </row>
    <row r="113" spans="1:20" ht="31.5" x14ac:dyDescent="0.25">
      <c r="A113" s="3255"/>
      <c r="B113" s="1648" t="s">
        <v>139</v>
      </c>
      <c r="C113" s="1648" t="s">
        <v>140</v>
      </c>
      <c r="D113" s="1649" t="s">
        <v>141</v>
      </c>
      <c r="E113" s="1650" t="s">
        <v>142</v>
      </c>
      <c r="F113" s="1651" t="s">
        <v>143</v>
      </c>
      <c r="G113" s="1650" t="s">
        <v>144</v>
      </c>
      <c r="H113" s="1652" t="s">
        <v>145</v>
      </c>
      <c r="I113" s="1653" t="s">
        <v>142</v>
      </c>
      <c r="J113" s="1654" t="s">
        <v>143</v>
      </c>
      <c r="K113" s="4021"/>
      <c r="L113" s="1648" t="s">
        <v>146</v>
      </c>
      <c r="M113" s="1655" t="s">
        <v>140</v>
      </c>
      <c r="N113" s="305" t="s">
        <v>147</v>
      </c>
      <c r="O113" s="1648" t="s">
        <v>144</v>
      </c>
      <c r="P113" s="1656" t="s">
        <v>145</v>
      </c>
      <c r="Q113" s="1648" t="s">
        <v>148</v>
      </c>
      <c r="R113" s="1656" t="s">
        <v>149</v>
      </c>
    </row>
    <row r="114" spans="1:20" x14ac:dyDescent="0.25">
      <c r="A114" s="1657" t="s">
        <v>150</v>
      </c>
      <c r="B114" s="308">
        <f>SUM(C114:D114)</f>
        <v>0</v>
      </c>
      <c r="C114" s="1658"/>
      <c r="D114" s="1659"/>
      <c r="E114" s="1658"/>
      <c r="F114" s="1659"/>
      <c r="G114" s="1658"/>
      <c r="H114" s="563"/>
      <c r="I114" s="1660"/>
      <c r="J114" s="1661"/>
      <c r="K114" s="1659"/>
      <c r="L114" s="1658"/>
      <c r="M114" s="1662"/>
      <c r="N114" s="564"/>
      <c r="O114" s="1658"/>
      <c r="P114" s="564"/>
      <c r="Q114" s="316"/>
      <c r="R114" s="317"/>
    </row>
    <row r="115" spans="1:20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1658"/>
      <c r="R115" s="564"/>
    </row>
    <row r="116" spans="1:20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x14ac:dyDescent="0.25">
      <c r="A117" s="1663" t="s">
        <v>32</v>
      </c>
      <c r="B117" s="1664">
        <f>SUM(C117:D117)</f>
        <v>0</v>
      </c>
      <c r="C117" s="1664">
        <f t="shared" ref="C117:K117" si="53">SUM(C114:C116)</f>
        <v>0</v>
      </c>
      <c r="D117" s="1665">
        <f t="shared" si="53"/>
        <v>0</v>
      </c>
      <c r="E117" s="1664">
        <f t="shared" si="53"/>
        <v>0</v>
      </c>
      <c r="F117" s="1665">
        <f t="shared" si="53"/>
        <v>0</v>
      </c>
      <c r="G117" s="1664">
        <f t="shared" si="53"/>
        <v>0</v>
      </c>
      <c r="H117" s="1666">
        <f t="shared" si="53"/>
        <v>0</v>
      </c>
      <c r="I117" s="1667">
        <f t="shared" si="53"/>
        <v>0</v>
      </c>
      <c r="J117" s="1668">
        <f t="shared" si="53"/>
        <v>0</v>
      </c>
      <c r="K117" s="1665">
        <f t="shared" si="53"/>
        <v>0</v>
      </c>
      <c r="L117" s="1664">
        <f>SUM(L114)</f>
        <v>0</v>
      </c>
      <c r="M117" s="1669">
        <f t="shared" ref="M117:P117" si="54">SUM(M114)</f>
        <v>0</v>
      </c>
      <c r="N117" s="1670">
        <f>SUM(N114)</f>
        <v>0</v>
      </c>
      <c r="O117" s="1664">
        <f t="shared" si="54"/>
        <v>0</v>
      </c>
      <c r="P117" s="1670">
        <f t="shared" si="54"/>
        <v>0</v>
      </c>
      <c r="Q117" s="1664">
        <f>SUM(Q115:Q116)</f>
        <v>0</v>
      </c>
      <c r="R117" s="1669">
        <f>SUM(R115:R116)</f>
        <v>0</v>
      </c>
    </row>
    <row r="118" spans="1:20" x14ac:dyDescent="0.25">
      <c r="A118" s="4025" t="s">
        <v>153</v>
      </c>
      <c r="B118" s="4025"/>
      <c r="C118" s="4025"/>
      <c r="D118" s="4025"/>
      <c r="E118" s="4025"/>
      <c r="F118" s="4026"/>
      <c r="G118" s="1671"/>
      <c r="H118" s="1671"/>
      <c r="I118" s="1671"/>
      <c r="J118" s="1671"/>
      <c r="K118" s="1671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4027" t="s">
        <v>130</v>
      </c>
      <c r="B119" s="4028" t="s">
        <v>131</v>
      </c>
      <c r="C119" s="4029"/>
      <c r="D119" s="4030"/>
      <c r="E119" s="4028" t="s">
        <v>132</v>
      </c>
      <c r="F119" s="4029"/>
      <c r="G119" s="4029"/>
      <c r="H119" s="4030"/>
      <c r="I119" s="4028" t="s">
        <v>133</v>
      </c>
      <c r="J119" s="4033"/>
      <c r="K119" s="4035" t="s">
        <v>154</v>
      </c>
      <c r="L119" s="4036" t="s">
        <v>155</v>
      </c>
      <c r="M119" s="4037"/>
      <c r="N119" s="346"/>
      <c r="O119" s="346"/>
      <c r="P119" s="346"/>
      <c r="Q119" s="346"/>
      <c r="R119" s="346"/>
      <c r="S119" s="346"/>
      <c r="T119" s="346"/>
    </row>
    <row r="120" spans="1:20" x14ac:dyDescent="0.25">
      <c r="A120" s="3274"/>
      <c r="B120" s="3279"/>
      <c r="C120" s="4031"/>
      <c r="D120" s="4032"/>
      <c r="E120" s="3279"/>
      <c r="F120" s="4031"/>
      <c r="G120" s="4031"/>
      <c r="H120" s="4032"/>
      <c r="I120" s="3279"/>
      <c r="J120" s="4034"/>
      <c r="K120" s="3265"/>
      <c r="L120" s="3287"/>
      <c r="M120" s="4038"/>
      <c r="N120" s="346"/>
      <c r="O120" s="346"/>
      <c r="P120" s="346"/>
      <c r="Q120" s="346"/>
      <c r="R120" s="346"/>
      <c r="S120" s="346"/>
      <c r="T120" s="346"/>
    </row>
    <row r="121" spans="1:20" ht="63" x14ac:dyDescent="0.25">
      <c r="A121" s="3275"/>
      <c r="B121" s="1648" t="s">
        <v>139</v>
      </c>
      <c r="C121" s="1648" t="s">
        <v>140</v>
      </c>
      <c r="D121" s="1649" t="s">
        <v>141</v>
      </c>
      <c r="E121" s="1650" t="s">
        <v>142</v>
      </c>
      <c r="F121" s="1651" t="s">
        <v>143</v>
      </c>
      <c r="G121" s="1650" t="s">
        <v>156</v>
      </c>
      <c r="H121" s="1651" t="s">
        <v>157</v>
      </c>
      <c r="I121" s="1650" t="s">
        <v>144</v>
      </c>
      <c r="J121" s="1652" t="s">
        <v>145</v>
      </c>
      <c r="K121" s="4021"/>
      <c r="L121" s="1672" t="s">
        <v>158</v>
      </c>
      <c r="M121" s="1673" t="s">
        <v>159</v>
      </c>
      <c r="N121" s="346"/>
      <c r="O121" s="346"/>
      <c r="P121" s="346"/>
      <c r="Q121" s="346"/>
      <c r="R121" s="346"/>
      <c r="S121" s="346"/>
      <c r="T121" s="346"/>
    </row>
    <row r="122" spans="1:20" x14ac:dyDescent="0.25">
      <c r="A122" s="1657" t="s">
        <v>160</v>
      </c>
      <c r="B122" s="308">
        <f>SUM(C122:D122)</f>
        <v>12358</v>
      </c>
      <c r="C122" s="1658">
        <v>12331</v>
      </c>
      <c r="D122" s="1659">
        <v>27</v>
      </c>
      <c r="E122" s="1674"/>
      <c r="F122" s="1675"/>
      <c r="G122" s="1674"/>
      <c r="H122" s="1675"/>
      <c r="I122" s="1658">
        <v>49768</v>
      </c>
      <c r="J122" s="563">
        <v>16</v>
      </c>
      <c r="K122" s="1675"/>
      <c r="L122" s="1658">
        <v>541</v>
      </c>
      <c r="M122" s="564">
        <v>495</v>
      </c>
      <c r="N122" s="346"/>
      <c r="O122" s="346"/>
      <c r="P122" s="346"/>
      <c r="Q122" s="346"/>
      <c r="R122" s="346"/>
      <c r="S122" s="346"/>
      <c r="T122" s="346"/>
    </row>
    <row r="123" spans="1:20" x14ac:dyDescent="0.25">
      <c r="A123" s="318" t="s">
        <v>161</v>
      </c>
      <c r="B123" s="308">
        <f t="shared" ref="B123:B124" si="55">SUM(C123:D123)</f>
        <v>17642</v>
      </c>
      <c r="C123" s="319">
        <v>16756</v>
      </c>
      <c r="D123" s="320">
        <v>886</v>
      </c>
      <c r="E123" s="319">
        <v>14963</v>
      </c>
      <c r="F123" s="320">
        <v>17</v>
      </c>
      <c r="G123" s="319">
        <v>2658</v>
      </c>
      <c r="H123" s="320">
        <v>4</v>
      </c>
      <c r="I123" s="319">
        <v>52814</v>
      </c>
      <c r="J123" s="321">
        <v>957</v>
      </c>
      <c r="K123" s="320">
        <v>14077</v>
      </c>
      <c r="L123" s="319">
        <v>427</v>
      </c>
      <c r="M123" s="353">
        <v>712</v>
      </c>
      <c r="N123" s="346"/>
      <c r="O123" s="346"/>
      <c r="P123" s="346"/>
      <c r="Q123" s="346"/>
      <c r="R123" s="346"/>
      <c r="S123" s="346"/>
      <c r="T123" s="346"/>
    </row>
    <row r="124" spans="1:20" x14ac:dyDescent="0.25">
      <c r="A124" s="354" t="s">
        <v>128</v>
      </c>
      <c r="B124" s="325">
        <f t="shared" si="55"/>
        <v>3891</v>
      </c>
      <c r="C124" s="326">
        <v>3886</v>
      </c>
      <c r="D124" s="355">
        <v>5</v>
      </c>
      <c r="E124" s="332"/>
      <c r="F124" s="356"/>
      <c r="G124" s="332"/>
      <c r="H124" s="356"/>
      <c r="I124" s="326">
        <v>8529</v>
      </c>
      <c r="J124" s="357"/>
      <c r="K124" s="356"/>
      <c r="L124" s="326">
        <v>220</v>
      </c>
      <c r="M124" s="358">
        <v>192</v>
      </c>
      <c r="N124" s="346"/>
      <c r="O124" s="346"/>
      <c r="P124" s="346"/>
      <c r="Q124" s="346"/>
      <c r="R124" s="346"/>
      <c r="S124" s="346"/>
      <c r="T124" s="346"/>
    </row>
    <row r="125" spans="1:20" ht="19.5" x14ac:dyDescent="0.25">
      <c r="A125" s="1676" t="s">
        <v>162</v>
      </c>
      <c r="B125" s="1677"/>
      <c r="C125" s="1677"/>
      <c r="D125" s="361"/>
      <c r="E125" s="1678"/>
      <c r="F125" s="1678"/>
      <c r="G125" s="1678"/>
      <c r="H125" s="1678"/>
      <c r="I125" s="1679"/>
      <c r="J125" s="3"/>
      <c r="K125" s="1679"/>
      <c r="L125" s="3"/>
      <c r="M125" s="364"/>
    </row>
    <row r="126" spans="1:20" ht="15" customHeight="1" x14ac:dyDescent="0.25">
      <c r="A126" s="4012" t="s">
        <v>163</v>
      </c>
      <c r="B126" s="4013" t="s">
        <v>164</v>
      </c>
      <c r="C126" s="4014" t="s">
        <v>165</v>
      </c>
      <c r="D126" s="4015"/>
      <c r="E126" s="4015"/>
      <c r="F126" s="4015"/>
      <c r="G126" s="4015"/>
      <c r="H126" s="4015"/>
      <c r="I126" s="4015"/>
      <c r="J126" s="4015"/>
      <c r="K126" s="4015"/>
      <c r="L126" s="4016"/>
      <c r="M126" s="4013" t="s">
        <v>166</v>
      </c>
    </row>
    <row r="127" spans="1:20" ht="21" x14ac:dyDescent="0.25">
      <c r="A127" s="3441"/>
      <c r="B127" s="3255"/>
      <c r="C127" s="1680" t="s">
        <v>80</v>
      </c>
      <c r="D127" s="1681" t="s">
        <v>167</v>
      </c>
      <c r="E127" s="1681" t="s">
        <v>51</v>
      </c>
      <c r="F127" s="1681" t="s">
        <v>81</v>
      </c>
      <c r="G127" s="1681" t="s">
        <v>168</v>
      </c>
      <c r="H127" s="1682" t="s">
        <v>169</v>
      </c>
      <c r="I127" s="1682" t="s">
        <v>170</v>
      </c>
      <c r="J127" s="1681" t="s">
        <v>171</v>
      </c>
      <c r="K127" s="1682" t="s">
        <v>172</v>
      </c>
      <c r="L127" s="1683" t="s">
        <v>173</v>
      </c>
      <c r="M127" s="3255"/>
    </row>
    <row r="128" spans="1:20" x14ac:dyDescent="0.25">
      <c r="A128" s="1524" t="s">
        <v>174</v>
      </c>
      <c r="B128" s="1659"/>
      <c r="C128" s="1658"/>
      <c r="D128" s="1684"/>
      <c r="E128" s="1684"/>
      <c r="F128" s="1684"/>
      <c r="G128" s="1684"/>
      <c r="H128" s="1684"/>
      <c r="I128" s="1684"/>
      <c r="J128" s="1684"/>
      <c r="K128" s="1684"/>
      <c r="L128" s="1659"/>
      <c r="M128" s="1685"/>
    </row>
    <row r="129" spans="1:76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x14ac:dyDescent="0.25">
      <c r="A131" s="4" t="s">
        <v>177</v>
      </c>
      <c r="B131" s="1686"/>
      <c r="C131" s="1686"/>
      <c r="D131" s="1686"/>
      <c r="E131" s="1686"/>
      <c r="F131" s="1686"/>
      <c r="G131" s="1686"/>
      <c r="H131" s="1686"/>
      <c r="I131" s="1686"/>
      <c r="J131" s="1686"/>
      <c r="K131" s="1686"/>
      <c r="L131" s="1686"/>
      <c r="M131" s="1686"/>
      <c r="N131" s="1686"/>
      <c r="O131" s="1686"/>
      <c r="P131" s="1686"/>
      <c r="Q131" s="1686"/>
      <c r="R131" s="1686"/>
      <c r="S131" s="1686"/>
      <c r="T131" s="1686"/>
      <c r="U131" s="1686"/>
      <c r="V131" s="1686"/>
      <c r="W131" s="1686"/>
      <c r="X131" s="1686"/>
      <c r="Y131" s="1686"/>
      <c r="Z131" s="1686"/>
      <c r="AA131" s="1686"/>
      <c r="AB131" s="1686"/>
      <c r="AC131" s="1686"/>
      <c r="AD131" s="1686"/>
      <c r="AE131" s="1686"/>
      <c r="AF131" s="1686"/>
      <c r="AG131" s="1686"/>
      <c r="AH131" s="1686"/>
      <c r="AI131" s="1686"/>
      <c r="AJ131" s="1686"/>
      <c r="AK131" s="1686"/>
      <c r="AL131" s="1686"/>
      <c r="AM131" s="1686"/>
      <c r="AN131" s="1686"/>
      <c r="AO131" s="1687"/>
      <c r="AP131" s="1687"/>
      <c r="AQ131" s="225"/>
      <c r="AR131" s="225"/>
    </row>
    <row r="132" spans="1:76" ht="15" customHeight="1" x14ac:dyDescent="0.25">
      <c r="A132" s="3965" t="s">
        <v>178</v>
      </c>
      <c r="B132" s="4017" t="s">
        <v>4</v>
      </c>
      <c r="C132" s="4018"/>
      <c r="D132" s="4008"/>
      <c r="E132" s="4003" t="s">
        <v>5</v>
      </c>
      <c r="F132" s="4004"/>
      <c r="G132" s="4004"/>
      <c r="H132" s="4004"/>
      <c r="I132" s="4004"/>
      <c r="J132" s="4004"/>
      <c r="K132" s="4004"/>
      <c r="L132" s="4004"/>
      <c r="M132" s="4004"/>
      <c r="N132" s="4004"/>
      <c r="O132" s="4004"/>
      <c r="P132" s="4004"/>
      <c r="Q132" s="4004"/>
      <c r="R132" s="4004"/>
      <c r="S132" s="4004"/>
      <c r="T132" s="4004"/>
      <c r="U132" s="4004"/>
      <c r="V132" s="4004"/>
      <c r="W132" s="4004"/>
      <c r="X132" s="4004"/>
      <c r="Y132" s="4004"/>
      <c r="Z132" s="4004"/>
      <c r="AA132" s="4004"/>
      <c r="AB132" s="4004"/>
      <c r="AC132" s="4004"/>
      <c r="AD132" s="4004"/>
      <c r="AE132" s="4004"/>
      <c r="AF132" s="4004"/>
      <c r="AG132" s="4004"/>
      <c r="AH132" s="4004"/>
      <c r="AI132" s="4004"/>
      <c r="AJ132" s="4004"/>
      <c r="AK132" s="4004"/>
      <c r="AL132" s="4004"/>
      <c r="AM132" s="4004"/>
      <c r="AN132" s="4011"/>
      <c r="AO132" s="4006" t="s">
        <v>179</v>
      </c>
      <c r="AP132" s="4007" t="s">
        <v>100</v>
      </c>
      <c r="AQ132" s="4007" t="s">
        <v>8</v>
      </c>
      <c r="AR132" s="4008" t="s">
        <v>9</v>
      </c>
    </row>
    <row r="133" spans="1:76" x14ac:dyDescent="0.25">
      <c r="A133" s="3259"/>
      <c r="B133" s="3262"/>
      <c r="C133" s="4019"/>
      <c r="D133" s="4009"/>
      <c r="E133" s="4010" t="s">
        <v>11</v>
      </c>
      <c r="F133" s="4005"/>
      <c r="G133" s="4003" t="s">
        <v>12</v>
      </c>
      <c r="H133" s="4005"/>
      <c r="I133" s="4003" t="s">
        <v>13</v>
      </c>
      <c r="J133" s="4005"/>
      <c r="K133" s="4003" t="s">
        <v>14</v>
      </c>
      <c r="L133" s="4005"/>
      <c r="M133" s="4003" t="s">
        <v>15</v>
      </c>
      <c r="N133" s="4005"/>
      <c r="O133" s="4003" t="s">
        <v>16</v>
      </c>
      <c r="P133" s="4005"/>
      <c r="Q133" s="4004" t="s">
        <v>17</v>
      </c>
      <c r="R133" s="4005"/>
      <c r="S133" s="4003" t="s">
        <v>18</v>
      </c>
      <c r="T133" s="4005"/>
      <c r="U133" s="4003" t="s">
        <v>19</v>
      </c>
      <c r="V133" s="4005"/>
      <c r="W133" s="4003" t="s">
        <v>20</v>
      </c>
      <c r="X133" s="4005"/>
      <c r="Y133" s="4003" t="s">
        <v>21</v>
      </c>
      <c r="Z133" s="4005"/>
      <c r="AA133" s="4003" t="s">
        <v>22</v>
      </c>
      <c r="AB133" s="4005"/>
      <c r="AC133" s="4003" t="s">
        <v>23</v>
      </c>
      <c r="AD133" s="4005"/>
      <c r="AE133" s="4003" t="s">
        <v>24</v>
      </c>
      <c r="AF133" s="4005"/>
      <c r="AG133" s="4003" t="s">
        <v>25</v>
      </c>
      <c r="AH133" s="4005"/>
      <c r="AI133" s="4003" t="s">
        <v>26</v>
      </c>
      <c r="AJ133" s="4005"/>
      <c r="AK133" s="4003" t="s">
        <v>27</v>
      </c>
      <c r="AL133" s="4005"/>
      <c r="AM133" s="4004" t="s">
        <v>28</v>
      </c>
      <c r="AN133" s="4011"/>
      <c r="AO133" s="3246"/>
      <c r="AP133" s="3247"/>
      <c r="AQ133" s="3247"/>
      <c r="AR133" s="3249"/>
    </row>
    <row r="134" spans="1:76" x14ac:dyDescent="0.25">
      <c r="A134" s="3189"/>
      <c r="B134" s="1688" t="s">
        <v>29</v>
      </c>
      <c r="C134" s="1599" t="s">
        <v>30</v>
      </c>
      <c r="D134" s="1689" t="s">
        <v>31</v>
      </c>
      <c r="E134" s="1597" t="s">
        <v>30</v>
      </c>
      <c r="F134" s="1690" t="s">
        <v>31</v>
      </c>
      <c r="G134" s="1597" t="s">
        <v>30</v>
      </c>
      <c r="H134" s="1690" t="s">
        <v>31</v>
      </c>
      <c r="I134" s="1597" t="s">
        <v>30</v>
      </c>
      <c r="J134" s="1690" t="s">
        <v>31</v>
      </c>
      <c r="K134" s="1597" t="s">
        <v>30</v>
      </c>
      <c r="L134" s="1690" t="s">
        <v>31</v>
      </c>
      <c r="M134" s="1597" t="s">
        <v>30</v>
      </c>
      <c r="N134" s="1690" t="s">
        <v>31</v>
      </c>
      <c r="O134" s="1597" t="s">
        <v>30</v>
      </c>
      <c r="P134" s="1690" t="s">
        <v>31</v>
      </c>
      <c r="Q134" s="1597" t="s">
        <v>30</v>
      </c>
      <c r="R134" s="1690" t="s">
        <v>31</v>
      </c>
      <c r="S134" s="1597" t="s">
        <v>30</v>
      </c>
      <c r="T134" s="1690" t="s">
        <v>31</v>
      </c>
      <c r="U134" s="1597" t="s">
        <v>30</v>
      </c>
      <c r="V134" s="1690" t="s">
        <v>31</v>
      </c>
      <c r="W134" s="1597" t="s">
        <v>30</v>
      </c>
      <c r="X134" s="1690" t="s">
        <v>31</v>
      </c>
      <c r="Y134" s="1597" t="s">
        <v>30</v>
      </c>
      <c r="Z134" s="1690" t="s">
        <v>31</v>
      </c>
      <c r="AA134" s="1597" t="s">
        <v>30</v>
      </c>
      <c r="AB134" s="1690" t="s">
        <v>31</v>
      </c>
      <c r="AC134" s="1597" t="s">
        <v>30</v>
      </c>
      <c r="AD134" s="1690" t="s">
        <v>31</v>
      </c>
      <c r="AE134" s="1597" t="s">
        <v>30</v>
      </c>
      <c r="AF134" s="1690" t="s">
        <v>31</v>
      </c>
      <c r="AG134" s="1597" t="s">
        <v>30</v>
      </c>
      <c r="AH134" s="1690" t="s">
        <v>31</v>
      </c>
      <c r="AI134" s="1597" t="s">
        <v>30</v>
      </c>
      <c r="AJ134" s="1690" t="s">
        <v>31</v>
      </c>
      <c r="AK134" s="1597" t="s">
        <v>30</v>
      </c>
      <c r="AL134" s="1690" t="s">
        <v>31</v>
      </c>
      <c r="AM134" s="1597" t="s">
        <v>30</v>
      </c>
      <c r="AN134" s="1620" t="s">
        <v>31</v>
      </c>
      <c r="AO134" s="3245"/>
      <c r="AP134" s="3224"/>
      <c r="AQ134" s="3224"/>
      <c r="AR134" s="4009"/>
    </row>
    <row r="135" spans="1:76" ht="22.5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1514"/>
      <c r="AR135" s="1515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x14ac:dyDescent="0.25">
      <c r="A137" s="1691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3968" t="s">
        <v>184</v>
      </c>
      <c r="B139" s="3959"/>
      <c r="C139" s="3965" t="s">
        <v>32</v>
      </c>
      <c r="D139" s="4003" t="s">
        <v>84</v>
      </c>
      <c r="E139" s="4004"/>
      <c r="F139" s="4004"/>
      <c r="G139" s="4004"/>
      <c r="H139" s="4005"/>
      <c r="I139" s="3968" t="s">
        <v>100</v>
      </c>
      <c r="J139" s="4006" t="s">
        <v>6</v>
      </c>
      <c r="K139" s="3959" t="s">
        <v>7</v>
      </c>
    </row>
    <row r="140" spans="1:76" ht="21" x14ac:dyDescent="0.25">
      <c r="A140" s="4001"/>
      <c r="B140" s="4002"/>
      <c r="C140" s="3189"/>
      <c r="D140" s="1680" t="s">
        <v>185</v>
      </c>
      <c r="E140" s="1682" t="s">
        <v>186</v>
      </c>
      <c r="F140" s="1682" t="s">
        <v>187</v>
      </c>
      <c r="G140" s="1682" t="s">
        <v>188</v>
      </c>
      <c r="H140" s="1692" t="s">
        <v>189</v>
      </c>
      <c r="I140" s="4001"/>
      <c r="J140" s="3245"/>
      <c r="K140" s="4002"/>
    </row>
    <row r="141" spans="1:76" x14ac:dyDescent="0.25">
      <c r="A141" s="3997" t="s">
        <v>190</v>
      </c>
      <c r="B141" s="1693" t="s">
        <v>191</v>
      </c>
      <c r="C141" s="1525">
        <f>SUM(D141:H141)</f>
        <v>0</v>
      </c>
      <c r="D141" s="1694"/>
      <c r="E141" s="1695"/>
      <c r="F141" s="1695"/>
      <c r="G141" s="1695"/>
      <c r="H141" s="1696"/>
      <c r="I141" s="407"/>
      <c r="J141" s="1697"/>
      <c r="K141" s="1698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2.5" x14ac:dyDescent="0.25">
      <c r="A142" s="3211"/>
      <c r="B142" s="410" t="s">
        <v>192</v>
      </c>
      <c r="C142" s="411">
        <f>SUM(D142:H142)</f>
        <v>0</v>
      </c>
      <c r="D142" s="1699"/>
      <c r="E142" s="1700"/>
      <c r="F142" s="1700"/>
      <c r="G142" s="1700"/>
      <c r="H142" s="1701"/>
      <c r="I142" s="407"/>
      <c r="J142" s="1702"/>
      <c r="K142" s="1703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x14ac:dyDescent="0.25">
      <c r="A143" s="3212"/>
      <c r="B143" s="417" t="s">
        <v>193</v>
      </c>
      <c r="C143" s="418">
        <f>SUM(D143:H143)</f>
        <v>0</v>
      </c>
      <c r="D143" s="1704"/>
      <c r="E143" s="1705"/>
      <c r="F143" s="1705"/>
      <c r="G143" s="1705"/>
      <c r="H143" s="1706"/>
      <c r="I143" s="407"/>
      <c r="J143" s="1707"/>
      <c r="K143" s="1708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2.5" x14ac:dyDescent="0.25">
      <c r="A144" s="3983" t="s">
        <v>194</v>
      </c>
      <c r="B144" s="1709" t="s">
        <v>195</v>
      </c>
      <c r="C144" s="1525">
        <f>SUM(I144)</f>
        <v>0</v>
      </c>
      <c r="D144" s="1674"/>
      <c r="E144" s="1710"/>
      <c r="F144" s="1710"/>
      <c r="G144" s="1710"/>
      <c r="H144" s="427"/>
      <c r="I144" s="1711"/>
      <c r="J144" s="1712"/>
      <c r="K144" s="1713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2.5" x14ac:dyDescent="0.25">
      <c r="A145" s="3212"/>
      <c r="B145" s="43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1714"/>
      <c r="J145" s="1707"/>
      <c r="K145" s="1708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x14ac:dyDescent="0.25">
      <c r="A146" s="3211" t="s">
        <v>197</v>
      </c>
      <c r="B146" s="24" t="s">
        <v>80</v>
      </c>
      <c r="C146" s="436">
        <f>SUM(D146:I146)</f>
        <v>0</v>
      </c>
      <c r="D146" s="1715"/>
      <c r="E146" s="1716"/>
      <c r="F146" s="1716"/>
      <c r="G146" s="1716"/>
      <c r="H146" s="1696"/>
      <c r="I146" s="1717"/>
      <c r="J146" s="1718"/>
      <c r="K146" s="1719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x14ac:dyDescent="0.25">
      <c r="A147" s="3211"/>
      <c r="B147" s="24" t="s">
        <v>81</v>
      </c>
      <c r="C147" s="436">
        <f>SUM(D147:I147)</f>
        <v>0</v>
      </c>
      <c r="D147" s="1715"/>
      <c r="E147" s="1716"/>
      <c r="F147" s="1716"/>
      <c r="G147" s="1716"/>
      <c r="H147" s="1720"/>
      <c r="I147" s="1717"/>
      <c r="J147" s="1718"/>
      <c r="K147" s="1719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x14ac:dyDescent="0.25">
      <c r="A148" s="3211"/>
      <c r="B148" s="36" t="s">
        <v>51</v>
      </c>
      <c r="C148" s="436">
        <f>SUM(D148:I148)</f>
        <v>0</v>
      </c>
      <c r="D148" s="1699"/>
      <c r="E148" s="1700"/>
      <c r="F148" s="1700"/>
      <c r="G148" s="1700"/>
      <c r="H148" s="1701"/>
      <c r="I148" s="1721"/>
      <c r="J148" s="1702"/>
      <c r="K148" s="1703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x14ac:dyDescent="0.25">
      <c r="A149" s="3212"/>
      <c r="B149" s="444" t="s">
        <v>108</v>
      </c>
      <c r="C149" s="374">
        <f>SUM(D149:I149)</f>
        <v>0</v>
      </c>
      <c r="D149" s="1704"/>
      <c r="E149" s="1705"/>
      <c r="F149" s="1705"/>
      <c r="G149" s="1705"/>
      <c r="H149" s="1706"/>
      <c r="I149" s="1722"/>
      <c r="J149" s="1707"/>
      <c r="K149" s="1708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x14ac:dyDescent="0.25">
      <c r="A150" s="4" t="s">
        <v>198</v>
      </c>
      <c r="AN150" s="3"/>
      <c r="AO150" s="3"/>
    </row>
    <row r="151" spans="1:75" ht="15" customHeight="1" x14ac:dyDescent="0.25">
      <c r="A151" s="3998" t="s">
        <v>49</v>
      </c>
      <c r="B151" s="3998" t="s">
        <v>199</v>
      </c>
      <c r="C151" s="4000" t="s">
        <v>29</v>
      </c>
      <c r="D151" s="3994" t="s">
        <v>30</v>
      </c>
      <c r="E151" s="3995" t="s">
        <v>31</v>
      </c>
      <c r="F151" s="3975" t="s">
        <v>5</v>
      </c>
      <c r="G151" s="3976"/>
      <c r="H151" s="3976"/>
      <c r="I151" s="3976"/>
      <c r="J151" s="3976"/>
      <c r="K151" s="3976"/>
      <c r="L151" s="3976"/>
      <c r="M151" s="3976"/>
      <c r="N151" s="3976"/>
      <c r="O151" s="3976"/>
      <c r="P151" s="3976"/>
      <c r="Q151" s="3976"/>
      <c r="R151" s="3976"/>
      <c r="S151" s="3976"/>
      <c r="T151" s="3976"/>
      <c r="U151" s="3976"/>
      <c r="V151" s="3976"/>
      <c r="W151" s="3976"/>
      <c r="X151" s="3976"/>
      <c r="Y151" s="3976"/>
      <c r="Z151" s="3976"/>
      <c r="AA151" s="3976"/>
      <c r="AB151" s="3976"/>
      <c r="AC151" s="3976"/>
      <c r="AD151" s="3976"/>
      <c r="AE151" s="3976"/>
      <c r="AF151" s="3976"/>
      <c r="AG151" s="3976"/>
      <c r="AH151" s="3976"/>
      <c r="AI151" s="3976"/>
      <c r="AJ151" s="3976"/>
      <c r="AK151" s="3976"/>
      <c r="AL151" s="3976"/>
      <c r="AM151" s="3978"/>
      <c r="AN151" s="3994" t="s">
        <v>6</v>
      </c>
      <c r="AO151" s="3995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3966" t="s">
        <v>93</v>
      </c>
      <c r="G152" s="3967"/>
      <c r="H152" s="3966" t="s">
        <v>13</v>
      </c>
      <c r="I152" s="3967"/>
      <c r="J152" s="3966" t="s">
        <v>14</v>
      </c>
      <c r="K152" s="3967"/>
      <c r="L152" s="3966" t="s">
        <v>15</v>
      </c>
      <c r="M152" s="3967"/>
      <c r="N152" s="3966" t="s">
        <v>16</v>
      </c>
      <c r="O152" s="3967"/>
      <c r="P152" s="3963" t="s">
        <v>17</v>
      </c>
      <c r="Q152" s="3967"/>
      <c r="R152" s="3966" t="s">
        <v>18</v>
      </c>
      <c r="S152" s="3967"/>
      <c r="T152" s="3966" t="s">
        <v>19</v>
      </c>
      <c r="U152" s="3967"/>
      <c r="V152" s="3966" t="s">
        <v>20</v>
      </c>
      <c r="W152" s="3967"/>
      <c r="X152" s="3966" t="s">
        <v>21</v>
      </c>
      <c r="Y152" s="3967"/>
      <c r="Z152" s="3966" t="s">
        <v>22</v>
      </c>
      <c r="AA152" s="3967"/>
      <c r="AB152" s="3966" t="s">
        <v>23</v>
      </c>
      <c r="AC152" s="3967"/>
      <c r="AD152" s="3966" t="s">
        <v>24</v>
      </c>
      <c r="AE152" s="3967"/>
      <c r="AF152" s="3966" t="s">
        <v>25</v>
      </c>
      <c r="AG152" s="3967"/>
      <c r="AH152" s="3966" t="s">
        <v>26</v>
      </c>
      <c r="AI152" s="3967"/>
      <c r="AJ152" s="3966" t="s">
        <v>27</v>
      </c>
      <c r="AK152" s="3967"/>
      <c r="AL152" s="3966" t="s">
        <v>200</v>
      </c>
      <c r="AM152" s="3987"/>
      <c r="AN152" s="3229"/>
      <c r="AO152" s="3209"/>
    </row>
    <row r="153" spans="1:75" x14ac:dyDescent="0.25">
      <c r="A153" s="3999"/>
      <c r="B153" s="3999"/>
      <c r="C153" s="3238"/>
      <c r="D153" s="3989"/>
      <c r="E153" s="3960"/>
      <c r="F153" s="1724" t="s">
        <v>71</v>
      </c>
      <c r="G153" s="1725" t="s">
        <v>31</v>
      </c>
      <c r="H153" s="1724" t="s">
        <v>71</v>
      </c>
      <c r="I153" s="1725" t="s">
        <v>31</v>
      </c>
      <c r="J153" s="1724" t="s">
        <v>71</v>
      </c>
      <c r="K153" s="1725" t="s">
        <v>31</v>
      </c>
      <c r="L153" s="1724" t="s">
        <v>71</v>
      </c>
      <c r="M153" s="1725" t="s">
        <v>31</v>
      </c>
      <c r="N153" s="1724" t="s">
        <v>71</v>
      </c>
      <c r="O153" s="1725" t="s">
        <v>31</v>
      </c>
      <c r="P153" s="1724" t="s">
        <v>71</v>
      </c>
      <c r="Q153" s="1725" t="s">
        <v>31</v>
      </c>
      <c r="R153" s="1724" t="s">
        <v>71</v>
      </c>
      <c r="S153" s="1725" t="s">
        <v>31</v>
      </c>
      <c r="T153" s="1724" t="s">
        <v>71</v>
      </c>
      <c r="U153" s="1725" t="s">
        <v>31</v>
      </c>
      <c r="V153" s="1724" t="s">
        <v>71</v>
      </c>
      <c r="W153" s="1725" t="s">
        <v>31</v>
      </c>
      <c r="X153" s="1724" t="s">
        <v>71</v>
      </c>
      <c r="Y153" s="1725" t="s">
        <v>31</v>
      </c>
      <c r="Z153" s="1724" t="s">
        <v>71</v>
      </c>
      <c r="AA153" s="1725" t="s">
        <v>31</v>
      </c>
      <c r="AB153" s="1724" t="s">
        <v>71</v>
      </c>
      <c r="AC153" s="1725" t="s">
        <v>31</v>
      </c>
      <c r="AD153" s="1724" t="s">
        <v>71</v>
      </c>
      <c r="AE153" s="1725" t="s">
        <v>31</v>
      </c>
      <c r="AF153" s="1724" t="s">
        <v>71</v>
      </c>
      <c r="AG153" s="1725" t="s">
        <v>31</v>
      </c>
      <c r="AH153" s="1724" t="s">
        <v>71</v>
      </c>
      <c r="AI153" s="1725" t="s">
        <v>31</v>
      </c>
      <c r="AJ153" s="1724" t="s">
        <v>71</v>
      </c>
      <c r="AK153" s="1725" t="s">
        <v>31</v>
      </c>
      <c r="AL153" s="1724" t="s">
        <v>71</v>
      </c>
      <c r="AM153" s="1726" t="s">
        <v>31</v>
      </c>
      <c r="AN153" s="3989"/>
      <c r="AO153" s="3960"/>
    </row>
    <row r="154" spans="1:75" x14ac:dyDescent="0.25">
      <c r="A154" s="3983" t="s">
        <v>80</v>
      </c>
      <c r="B154" s="1524" t="s">
        <v>201</v>
      </c>
      <c r="C154" s="1525">
        <f>SUM(D154:E154)</f>
        <v>0</v>
      </c>
      <c r="D154" s="1518">
        <f>+F154+H154+J154+L154+N154+P154+R154+T154+V154+X154+Z154+AB154+AD154+AF154+AH154+AJ154+AL154</f>
        <v>0</v>
      </c>
      <c r="E154" s="1519">
        <f>+G154+I154+K154+M154+O154+Q154+S154+U154+W154+Y154+AA154+AC154+AE154+AG154+AI154+AK154+AM154</f>
        <v>0</v>
      </c>
      <c r="F154" s="1520"/>
      <c r="G154" s="1521"/>
      <c r="H154" s="1520"/>
      <c r="I154" s="1521"/>
      <c r="J154" s="1520"/>
      <c r="K154" s="1521"/>
      <c r="L154" s="1520"/>
      <c r="M154" s="1521"/>
      <c r="N154" s="1520"/>
      <c r="O154" s="1521"/>
      <c r="P154" s="1520"/>
      <c r="Q154" s="1521"/>
      <c r="R154" s="1520"/>
      <c r="S154" s="1521"/>
      <c r="T154" s="1520"/>
      <c r="U154" s="1521"/>
      <c r="V154" s="1520"/>
      <c r="W154" s="1521"/>
      <c r="X154" s="1520"/>
      <c r="Y154" s="1521"/>
      <c r="Z154" s="1520"/>
      <c r="AA154" s="1521"/>
      <c r="AB154" s="1520"/>
      <c r="AC154" s="1521"/>
      <c r="AD154" s="1520"/>
      <c r="AE154" s="1521"/>
      <c r="AF154" s="1520"/>
      <c r="AG154" s="1521"/>
      <c r="AH154" s="1520"/>
      <c r="AI154" s="1521"/>
      <c r="AJ154" s="1520"/>
      <c r="AK154" s="1521"/>
      <c r="AL154" s="1520"/>
      <c r="AM154" s="1522"/>
      <c r="AN154" s="1523"/>
      <c r="AO154" s="1521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x14ac:dyDescent="0.25">
      <c r="A161" s="3212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x14ac:dyDescent="0.25">
      <c r="A162" s="3983" t="s">
        <v>51</v>
      </c>
      <c r="B162" s="1524" t="s">
        <v>201</v>
      </c>
      <c r="C162" s="1525">
        <f t="shared" si="79"/>
        <v>0</v>
      </c>
      <c r="D162" s="1518">
        <f t="shared" si="73"/>
        <v>0</v>
      </c>
      <c r="E162" s="1519">
        <f t="shared" si="73"/>
        <v>0</v>
      </c>
      <c r="F162" s="1520"/>
      <c r="G162" s="1521"/>
      <c r="H162" s="1520"/>
      <c r="I162" s="1521"/>
      <c r="J162" s="1520"/>
      <c r="K162" s="1521"/>
      <c r="L162" s="1520"/>
      <c r="M162" s="1521"/>
      <c r="N162" s="1520"/>
      <c r="O162" s="1521"/>
      <c r="P162" s="1520"/>
      <c r="Q162" s="1521"/>
      <c r="R162" s="1520"/>
      <c r="S162" s="1521"/>
      <c r="T162" s="1520"/>
      <c r="U162" s="1521"/>
      <c r="V162" s="1520"/>
      <c r="W162" s="1521"/>
      <c r="X162" s="1520"/>
      <c r="Y162" s="1521"/>
      <c r="Z162" s="1520"/>
      <c r="AA162" s="1521"/>
      <c r="AB162" s="1520"/>
      <c r="AC162" s="1521"/>
      <c r="AD162" s="1520"/>
      <c r="AE162" s="1521"/>
      <c r="AF162" s="1520"/>
      <c r="AG162" s="1521"/>
      <c r="AH162" s="1520"/>
      <c r="AI162" s="1521"/>
      <c r="AJ162" s="1520"/>
      <c r="AK162" s="1521"/>
      <c r="AL162" s="1520"/>
      <c r="AM162" s="1522"/>
      <c r="AN162" s="1523"/>
      <c r="AO162" s="1521"/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x14ac:dyDescent="0.25">
      <c r="A163" s="3211"/>
      <c r="B163" s="105" t="s">
        <v>203</v>
      </c>
      <c r="C163" s="411">
        <f t="shared" si="79"/>
        <v>3</v>
      </c>
      <c r="D163" s="386">
        <f t="shared" si="73"/>
        <v>2</v>
      </c>
      <c r="E163" s="393">
        <f>+G163+I163+K163+M163+O163+Q163+S163+U163+W163+Y163+AA163+AC163+AE163+AG163+AI163+AK163+AM163</f>
        <v>1</v>
      </c>
      <c r="F163" s="40"/>
      <c r="G163" s="41"/>
      <c r="H163" s="40"/>
      <c r="I163" s="41"/>
      <c r="J163" s="40"/>
      <c r="K163" s="41"/>
      <c r="L163" s="40"/>
      <c r="M163" s="41"/>
      <c r="N163" s="40">
        <v>1</v>
      </c>
      <c r="O163" s="41"/>
      <c r="P163" s="40"/>
      <c r="Q163" s="41"/>
      <c r="R163" s="40"/>
      <c r="S163" s="41"/>
      <c r="T163" s="40">
        <v>1</v>
      </c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>
        <v>1</v>
      </c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0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x14ac:dyDescent="0.25">
      <c r="A164" s="3211"/>
      <c r="B164" s="105" t="s">
        <v>204</v>
      </c>
      <c r="C164" s="411">
        <f>SUM(D164:E164)</f>
        <v>9</v>
      </c>
      <c r="D164" s="386">
        <f t="shared" si="73"/>
        <v>2</v>
      </c>
      <c r="E164" s="393">
        <f t="shared" si="73"/>
        <v>7</v>
      </c>
      <c r="F164" s="40"/>
      <c r="G164" s="41"/>
      <c r="H164" s="40"/>
      <c r="I164" s="41">
        <v>2</v>
      </c>
      <c r="J164" s="40"/>
      <c r="K164" s="41">
        <v>1</v>
      </c>
      <c r="L164" s="40"/>
      <c r="M164" s="41"/>
      <c r="N164" s="40"/>
      <c r="O164" s="41"/>
      <c r="P164" s="40"/>
      <c r="Q164" s="41"/>
      <c r="R164" s="40"/>
      <c r="S164" s="41">
        <v>1</v>
      </c>
      <c r="T164" s="40"/>
      <c r="U164" s="41">
        <v>1</v>
      </c>
      <c r="V164" s="40">
        <v>1</v>
      </c>
      <c r="W164" s="41">
        <v>1</v>
      </c>
      <c r="X164" s="40">
        <v>1</v>
      </c>
      <c r="Y164" s="41">
        <v>1</v>
      </c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x14ac:dyDescent="0.25">
      <c r="A167" s="3212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3984" t="s">
        <v>210</v>
      </c>
      <c r="B169" s="3985" t="s">
        <v>32</v>
      </c>
      <c r="C169" s="3975" t="s">
        <v>84</v>
      </c>
      <c r="D169" s="3976"/>
      <c r="E169" s="3976"/>
      <c r="F169" s="3976"/>
      <c r="G169" s="3976"/>
      <c r="H169" s="3976"/>
      <c r="I169" s="3976"/>
      <c r="J169" s="3976"/>
      <c r="K169" s="3976"/>
      <c r="L169" s="3976"/>
      <c r="M169" s="3976"/>
      <c r="N169" s="3976"/>
      <c r="O169" s="3976"/>
      <c r="P169" s="3976"/>
      <c r="Q169" s="3976"/>
      <c r="R169" s="3976"/>
      <c r="S169" s="3978"/>
      <c r="T169" s="3986" t="s">
        <v>6</v>
      </c>
      <c r="U169" s="3993" t="s">
        <v>7</v>
      </c>
    </row>
    <row r="170" spans="1:74" x14ac:dyDescent="0.25">
      <c r="A170" s="3187"/>
      <c r="B170" s="3215"/>
      <c r="C170" s="1727" t="s">
        <v>93</v>
      </c>
      <c r="D170" s="1728" t="s">
        <v>13</v>
      </c>
      <c r="E170" s="1728" t="s">
        <v>211</v>
      </c>
      <c r="F170" s="1728" t="s">
        <v>15</v>
      </c>
      <c r="G170" s="1728" t="s">
        <v>212</v>
      </c>
      <c r="H170" s="1728" t="s">
        <v>17</v>
      </c>
      <c r="I170" s="1728" t="s">
        <v>213</v>
      </c>
      <c r="J170" s="1728" t="s">
        <v>19</v>
      </c>
      <c r="K170" s="1728" t="s">
        <v>214</v>
      </c>
      <c r="L170" s="1728" t="s">
        <v>21</v>
      </c>
      <c r="M170" s="1728" t="s">
        <v>215</v>
      </c>
      <c r="N170" s="1728" t="s">
        <v>23</v>
      </c>
      <c r="O170" s="1728" t="s">
        <v>24</v>
      </c>
      <c r="P170" s="1728" t="s">
        <v>25</v>
      </c>
      <c r="Q170" s="1728" t="s">
        <v>26</v>
      </c>
      <c r="R170" s="1728" t="s">
        <v>27</v>
      </c>
      <c r="S170" s="1729" t="s">
        <v>200</v>
      </c>
      <c r="T170" s="3986"/>
      <c r="U170" s="3993"/>
    </row>
    <row r="171" spans="1:74" ht="22.5" x14ac:dyDescent="0.25">
      <c r="A171" s="1730" t="s">
        <v>216</v>
      </c>
      <c r="B171" s="1731">
        <f>SUM(C171:S171)</f>
        <v>110</v>
      </c>
      <c r="C171" s="85">
        <v>0</v>
      </c>
      <c r="D171" s="469">
        <v>1</v>
      </c>
      <c r="E171" s="469">
        <v>1</v>
      </c>
      <c r="F171" s="469">
        <v>1</v>
      </c>
      <c r="G171" s="469">
        <v>3</v>
      </c>
      <c r="H171" s="469">
        <v>5</v>
      </c>
      <c r="I171" s="469">
        <v>4</v>
      </c>
      <c r="J171" s="469">
        <v>4</v>
      </c>
      <c r="K171" s="469">
        <v>5</v>
      </c>
      <c r="L171" s="469">
        <v>5</v>
      </c>
      <c r="M171" s="469">
        <v>6</v>
      </c>
      <c r="N171" s="469">
        <v>11</v>
      </c>
      <c r="O171" s="469">
        <v>12</v>
      </c>
      <c r="P171" s="469">
        <v>14</v>
      </c>
      <c r="Q171" s="469">
        <v>14</v>
      </c>
      <c r="R171" s="469">
        <v>12</v>
      </c>
      <c r="S171" s="459">
        <v>12</v>
      </c>
      <c r="T171" s="189">
        <v>3</v>
      </c>
      <c r="U171" s="86">
        <v>3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ht="15" customHeight="1" x14ac:dyDescent="0.25">
      <c r="A173" s="3970" t="s">
        <v>218</v>
      </c>
      <c r="B173" s="3971" t="s">
        <v>219</v>
      </c>
      <c r="C173" s="3972" t="s">
        <v>220</v>
      </c>
      <c r="D173" s="3973"/>
      <c r="E173" s="3973"/>
      <c r="F173" s="3973"/>
      <c r="G173" s="3973"/>
      <c r="H173" s="3973"/>
      <c r="I173" s="3973"/>
      <c r="J173" s="3973"/>
      <c r="K173" s="3974"/>
      <c r="L173" s="3975" t="s">
        <v>221</v>
      </c>
      <c r="M173" s="3976"/>
      <c r="N173" s="3976"/>
      <c r="O173" s="3976"/>
      <c r="P173" s="3976"/>
      <c r="Q173" s="3976"/>
      <c r="R173" s="3976"/>
      <c r="S173" s="3976"/>
      <c r="T173" s="3977"/>
      <c r="U173" s="3975" t="s">
        <v>222</v>
      </c>
      <c r="V173" s="3976"/>
      <c r="W173" s="3976"/>
      <c r="X173" s="3976"/>
      <c r="Y173" s="3976"/>
      <c r="Z173" s="3976"/>
      <c r="AA173" s="3976"/>
      <c r="AB173" s="3976"/>
      <c r="AC173" s="3978"/>
      <c r="AD173" s="3963" t="s">
        <v>6</v>
      </c>
      <c r="AE173" s="3991" t="s">
        <v>7</v>
      </c>
    </row>
    <row r="174" spans="1:74" ht="15" customHeight="1" x14ac:dyDescent="0.25">
      <c r="A174" s="3195"/>
      <c r="B174" s="3197"/>
      <c r="C174" s="3979" t="s">
        <v>32</v>
      </c>
      <c r="D174" s="3980"/>
      <c r="E174" s="3981"/>
      <c r="F174" s="3982" t="s">
        <v>223</v>
      </c>
      <c r="G174" s="3982"/>
      <c r="H174" s="3982" t="s">
        <v>224</v>
      </c>
      <c r="I174" s="3982"/>
      <c r="J174" s="3992" t="s">
        <v>225</v>
      </c>
      <c r="K174" s="3992"/>
      <c r="L174" s="3979" t="s">
        <v>32</v>
      </c>
      <c r="M174" s="3980"/>
      <c r="N174" s="3981"/>
      <c r="O174" s="3982" t="s">
        <v>223</v>
      </c>
      <c r="P174" s="3982"/>
      <c r="Q174" s="3982" t="s">
        <v>224</v>
      </c>
      <c r="R174" s="3982"/>
      <c r="S174" s="3992" t="s">
        <v>225</v>
      </c>
      <c r="T174" s="3992"/>
      <c r="U174" s="3979" t="s">
        <v>32</v>
      </c>
      <c r="V174" s="3980"/>
      <c r="W174" s="3981"/>
      <c r="X174" s="3982" t="s">
        <v>223</v>
      </c>
      <c r="Y174" s="3982"/>
      <c r="Z174" s="3982" t="s">
        <v>224</v>
      </c>
      <c r="AA174" s="3982"/>
      <c r="AB174" s="3992" t="s">
        <v>225</v>
      </c>
      <c r="AC174" s="3996"/>
      <c r="AD174" s="3963"/>
      <c r="AE174" s="3991"/>
    </row>
    <row r="175" spans="1:74" ht="21" x14ac:dyDescent="0.25">
      <c r="A175" s="3195"/>
      <c r="B175" s="3197"/>
      <c r="C175" s="1732" t="s">
        <v>226</v>
      </c>
      <c r="D175" s="1733" t="s">
        <v>30</v>
      </c>
      <c r="E175" s="1734" t="s">
        <v>31</v>
      </c>
      <c r="F175" s="1735" t="s">
        <v>30</v>
      </c>
      <c r="G175" s="1736" t="s">
        <v>31</v>
      </c>
      <c r="H175" s="1735" t="s">
        <v>30</v>
      </c>
      <c r="I175" s="1736" t="s">
        <v>31</v>
      </c>
      <c r="J175" s="1735" t="s">
        <v>30</v>
      </c>
      <c r="K175" s="1736" t="s">
        <v>31</v>
      </c>
      <c r="L175" s="1735" t="s">
        <v>226</v>
      </c>
      <c r="M175" s="1737" t="s">
        <v>30</v>
      </c>
      <c r="N175" s="1738" t="s">
        <v>31</v>
      </c>
      <c r="O175" s="1735" t="s">
        <v>30</v>
      </c>
      <c r="P175" s="1738" t="s">
        <v>31</v>
      </c>
      <c r="Q175" s="1735" t="s">
        <v>30</v>
      </c>
      <c r="R175" s="1738" t="s">
        <v>31</v>
      </c>
      <c r="S175" s="1735" t="s">
        <v>30</v>
      </c>
      <c r="T175" s="1738" t="s">
        <v>31</v>
      </c>
      <c r="U175" s="1735" t="s">
        <v>226</v>
      </c>
      <c r="V175" s="1739" t="s">
        <v>30</v>
      </c>
      <c r="W175" s="1736" t="s">
        <v>31</v>
      </c>
      <c r="X175" s="1735" t="s">
        <v>30</v>
      </c>
      <c r="Y175" s="1736" t="s">
        <v>31</v>
      </c>
      <c r="Z175" s="1735" t="s">
        <v>30</v>
      </c>
      <c r="AA175" s="1736" t="s">
        <v>31</v>
      </c>
      <c r="AB175" s="1735" t="s">
        <v>30</v>
      </c>
      <c r="AC175" s="1740" t="s">
        <v>31</v>
      </c>
      <c r="AD175" s="3963"/>
      <c r="AE175" s="3991"/>
    </row>
    <row r="176" spans="1:74" ht="21" x14ac:dyDescent="0.25">
      <c r="A176" s="1526" t="s">
        <v>227</v>
      </c>
      <c r="B176" s="1527">
        <f>SUM(C176+L176+U176)</f>
        <v>0</v>
      </c>
      <c r="C176" s="1528">
        <f>SUM(D176:E176)</f>
        <v>0</v>
      </c>
      <c r="D176" s="1518">
        <f>SUM(F176+H176+J176)</f>
        <v>0</v>
      </c>
      <c r="E176" s="485">
        <f>SUM(G176+I176+K176)</f>
        <v>0</v>
      </c>
      <c r="F176" s="1520"/>
      <c r="G176" s="486"/>
      <c r="H176" s="1520"/>
      <c r="I176" s="486"/>
      <c r="J176" s="1520"/>
      <c r="K176" s="486"/>
      <c r="L176" s="1529">
        <f>SUM(M176:N176)</f>
        <v>0</v>
      </c>
      <c r="M176" s="1518">
        <f>SUM(O176+Q176+S176)</f>
        <v>0</v>
      </c>
      <c r="N176" s="1519">
        <f>SUM(P176+R176+T176)</f>
        <v>0</v>
      </c>
      <c r="O176" s="1520"/>
      <c r="P176" s="1521"/>
      <c r="Q176" s="1520"/>
      <c r="R176" s="1521"/>
      <c r="S176" s="1520"/>
      <c r="T176" s="1521"/>
      <c r="U176" s="1525">
        <f>SUM(V176:W176)</f>
        <v>0</v>
      </c>
      <c r="V176" s="1518">
        <f>SUM(X176+Z176+AB176)</f>
        <v>0</v>
      </c>
      <c r="W176" s="485">
        <f>SUM(Y176+AA176+AC176)</f>
        <v>0</v>
      </c>
      <c r="X176" s="1520"/>
      <c r="Y176" s="486"/>
      <c r="Z176" s="1520"/>
      <c r="AA176" s="486"/>
      <c r="AB176" s="1520"/>
      <c r="AC176" s="488"/>
      <c r="AD176" s="1741"/>
      <c r="AE176" s="486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1" x14ac:dyDescent="0.25">
      <c r="A178" s="1526" t="s">
        <v>229</v>
      </c>
      <c r="B178" s="1527">
        <f t="shared" ref="B178:B182" si="89">SUM(C178+L178+U178)</f>
        <v>0</v>
      </c>
      <c r="C178" s="1528">
        <f t="shared" si="80"/>
        <v>0</v>
      </c>
      <c r="D178" s="1531">
        <f t="shared" si="81"/>
        <v>0</v>
      </c>
      <c r="E178" s="500">
        <f t="shared" si="81"/>
        <v>0</v>
      </c>
      <c r="F178" s="1520"/>
      <c r="G178" s="486"/>
      <c r="H178" s="1520"/>
      <c r="I178" s="486"/>
      <c r="J178" s="1520"/>
      <c r="K178" s="486"/>
      <c r="L178" s="1529">
        <f>SUM(M178:N178)</f>
        <v>0</v>
      </c>
      <c r="M178" s="1518">
        <f>SUM(O178+Q178+S178)</f>
        <v>0</v>
      </c>
      <c r="N178" s="1519">
        <f>SUM(P178+R178+T178)</f>
        <v>0</v>
      </c>
      <c r="O178" s="1520"/>
      <c r="P178" s="1521"/>
      <c r="Q178" s="1520"/>
      <c r="R178" s="1521"/>
      <c r="S178" s="1520"/>
      <c r="T178" s="1521"/>
      <c r="U178" s="1525">
        <f t="shared" si="82"/>
        <v>0</v>
      </c>
      <c r="V178" s="1518">
        <f t="shared" si="83"/>
        <v>0</v>
      </c>
      <c r="W178" s="485">
        <f t="shared" si="83"/>
        <v>0</v>
      </c>
      <c r="X178" s="1520"/>
      <c r="Y178" s="486"/>
      <c r="Z178" s="1520"/>
      <c r="AA178" s="486"/>
      <c r="AB178" s="1520"/>
      <c r="AC178" s="488"/>
      <c r="AD178" s="1741"/>
      <c r="AE178" s="486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1526" t="s">
        <v>231</v>
      </c>
      <c r="B180" s="1527">
        <f t="shared" si="89"/>
        <v>0</v>
      </c>
      <c r="C180" s="1528">
        <f t="shared" si="80"/>
        <v>0</v>
      </c>
      <c r="D180" s="1531">
        <f t="shared" si="81"/>
        <v>0</v>
      </c>
      <c r="E180" s="500">
        <f t="shared" si="81"/>
        <v>0</v>
      </c>
      <c r="F180" s="1520"/>
      <c r="G180" s="486"/>
      <c r="H180" s="1520"/>
      <c r="I180" s="486"/>
      <c r="J180" s="1520"/>
      <c r="K180" s="486"/>
      <c r="L180" s="1529">
        <f>SUM(M180:N180)</f>
        <v>0</v>
      </c>
      <c r="M180" s="1518">
        <f>SUM(O180+Q180+S180)</f>
        <v>0</v>
      </c>
      <c r="N180" s="1519">
        <f>SUM(P180+R180+T180)</f>
        <v>0</v>
      </c>
      <c r="O180" s="1520"/>
      <c r="P180" s="1521"/>
      <c r="Q180" s="1520"/>
      <c r="R180" s="1521"/>
      <c r="S180" s="1520"/>
      <c r="T180" s="1521"/>
      <c r="U180" s="1525">
        <f t="shared" si="82"/>
        <v>0</v>
      </c>
      <c r="V180" s="1518">
        <f t="shared" si="83"/>
        <v>0</v>
      </c>
      <c r="W180" s="485">
        <f t="shared" si="83"/>
        <v>0</v>
      </c>
      <c r="X180" s="1520"/>
      <c r="Y180" s="486"/>
      <c r="Z180" s="1520"/>
      <c r="AA180" s="486"/>
      <c r="AB180" s="1520"/>
      <c r="AC180" s="488"/>
      <c r="AD180" s="1741"/>
      <c r="AE180" s="486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31.5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2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x14ac:dyDescent="0.25">
      <c r="A184" s="1742" t="s">
        <v>235</v>
      </c>
      <c r="B184" s="514"/>
      <c r="C184" s="514"/>
      <c r="D184" s="514"/>
      <c r="E184" s="514"/>
    </row>
    <row r="185" spans="1:74" ht="31.5" x14ac:dyDescent="0.25">
      <c r="A185" s="1743" t="s">
        <v>236</v>
      </c>
      <c r="B185" s="1744" t="s">
        <v>32</v>
      </c>
      <c r="C185" s="1745" t="s">
        <v>237</v>
      </c>
      <c r="D185" s="1725" t="s">
        <v>238</v>
      </c>
    </row>
    <row r="186" spans="1:74" x14ac:dyDescent="0.25">
      <c r="A186" s="1532" t="s">
        <v>239</v>
      </c>
      <c r="B186" s="1533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x14ac:dyDescent="0.25">
      <c r="A190" s="1742" t="s">
        <v>243</v>
      </c>
      <c r="B190" s="514"/>
      <c r="C190" s="514"/>
      <c r="D190" s="514"/>
      <c r="E190" s="514"/>
    </row>
    <row r="191" spans="1:74" ht="15" customHeight="1" x14ac:dyDescent="0.25">
      <c r="A191" s="3959" t="s">
        <v>236</v>
      </c>
      <c r="B191" s="3961" t="s">
        <v>32</v>
      </c>
      <c r="C191" s="3966" t="s">
        <v>84</v>
      </c>
      <c r="D191" s="3963"/>
      <c r="E191" s="3987"/>
      <c r="F191" s="3988" t="s">
        <v>244</v>
      </c>
      <c r="G191" s="3990" t="s">
        <v>245</v>
      </c>
      <c r="H191" s="3961" t="s">
        <v>246</v>
      </c>
    </row>
    <row r="192" spans="1:74" ht="21" x14ac:dyDescent="0.25">
      <c r="A192" s="3960"/>
      <c r="B192" s="3962"/>
      <c r="C192" s="1744" t="s">
        <v>247</v>
      </c>
      <c r="D192" s="1746" t="s">
        <v>248</v>
      </c>
      <c r="E192" s="1726" t="s">
        <v>249</v>
      </c>
      <c r="F192" s="3989"/>
      <c r="G192" s="3224"/>
      <c r="H192" s="3962"/>
    </row>
    <row r="193" spans="1:75" x14ac:dyDescent="0.25">
      <c r="A193" s="1534" t="s">
        <v>250</v>
      </c>
      <c r="B193" s="1747">
        <f>SUM(C193:E193)</f>
        <v>0</v>
      </c>
      <c r="C193" s="1520"/>
      <c r="D193" s="1748"/>
      <c r="E193" s="488"/>
      <c r="F193" s="1523"/>
      <c r="G193" s="1748"/>
      <c r="H193" s="1521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1609" t="s">
        <v>255</v>
      </c>
      <c r="B198" s="1749">
        <f t="shared" si="91"/>
        <v>0</v>
      </c>
      <c r="C198" s="87"/>
      <c r="D198" s="535"/>
      <c r="E198" s="536"/>
      <c r="F198" s="1750"/>
      <c r="G198" s="535"/>
      <c r="H198" s="1751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x14ac:dyDescent="0.25">
      <c r="A199" s="1742" t="s">
        <v>256</v>
      </c>
      <c r="B199" s="514"/>
      <c r="C199" s="514"/>
      <c r="D199" s="514"/>
      <c r="E199" s="514"/>
    </row>
    <row r="200" spans="1:75" x14ac:dyDescent="0.25">
      <c r="A200" s="3965" t="s">
        <v>236</v>
      </c>
      <c r="B200" s="3964" t="s">
        <v>32</v>
      </c>
      <c r="C200" s="3966" t="s">
        <v>84</v>
      </c>
      <c r="D200" s="3963"/>
      <c r="E200" s="3967"/>
    </row>
    <row r="201" spans="1:75" ht="21" x14ac:dyDescent="0.25">
      <c r="A201" s="3189"/>
      <c r="B201" s="3187"/>
      <c r="C201" s="1744" t="s">
        <v>247</v>
      </c>
      <c r="D201" s="1746" t="s">
        <v>248</v>
      </c>
      <c r="E201" s="1725" t="s">
        <v>249</v>
      </c>
    </row>
    <row r="202" spans="1:75" x14ac:dyDescent="0.25">
      <c r="A202" s="540" t="s">
        <v>257</v>
      </c>
      <c r="B202" s="541">
        <f>SUM(C202:E202)</f>
        <v>0</v>
      </c>
      <c r="C202" s="1520"/>
      <c r="D202" s="1748"/>
      <c r="E202" s="486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1" x14ac:dyDescent="0.25">
      <c r="A206" s="79" t="s">
        <v>261</v>
      </c>
      <c r="B206" s="295">
        <f t="shared" si="97"/>
        <v>0</v>
      </c>
      <c r="C206" s="85"/>
      <c r="D206" s="469"/>
      <c r="E206" s="84"/>
    </row>
    <row r="207" spans="1:75" x14ac:dyDescent="0.25">
      <c r="A207" s="542" t="s">
        <v>262</v>
      </c>
    </row>
    <row r="208" spans="1:75" x14ac:dyDescent="0.25">
      <c r="A208" s="3968" t="s">
        <v>236</v>
      </c>
      <c r="B208" s="3959"/>
      <c r="C208" s="3961" t="s">
        <v>32</v>
      </c>
      <c r="D208" s="3966" t="s">
        <v>84</v>
      </c>
      <c r="E208" s="3963"/>
      <c r="F208" s="3967"/>
    </row>
    <row r="209" spans="1:6" ht="21" x14ac:dyDescent="0.25">
      <c r="A209" s="3969"/>
      <c r="B209" s="3960"/>
      <c r="C209" s="3962"/>
      <c r="D209" s="1744" t="s">
        <v>247</v>
      </c>
      <c r="E209" s="1746" t="s">
        <v>248</v>
      </c>
      <c r="F209" s="1725" t="s">
        <v>249</v>
      </c>
    </row>
    <row r="210" spans="1:6" x14ac:dyDescent="0.25">
      <c r="A210" s="3959" t="s">
        <v>263</v>
      </c>
      <c r="B210" s="1535" t="s">
        <v>264</v>
      </c>
      <c r="C210" s="544">
        <f>SUM(D210:F210)</f>
        <v>0</v>
      </c>
      <c r="D210" s="1520"/>
      <c r="E210" s="1748"/>
      <c r="F210" s="486"/>
    </row>
    <row r="211" spans="1:6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x14ac:dyDescent="0.25">
      <c r="A212" s="3959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3960"/>
      <c r="B213" s="1752" t="s">
        <v>268</v>
      </c>
      <c r="C213" s="1753">
        <f t="shared" si="98"/>
        <v>0</v>
      </c>
      <c r="D213" s="85"/>
      <c r="E213" s="469"/>
      <c r="F213" s="84"/>
    </row>
    <row r="214" spans="1:6" x14ac:dyDescent="0.25">
      <c r="A214" s="1754" t="s">
        <v>269</v>
      </c>
      <c r="B214" s="1755"/>
      <c r="C214" s="514"/>
      <c r="D214" s="514"/>
    </row>
    <row r="215" spans="1:6" ht="15" customHeight="1" x14ac:dyDescent="0.25">
      <c r="A215" s="3959" t="s">
        <v>236</v>
      </c>
      <c r="B215" s="3961" t="s">
        <v>32</v>
      </c>
      <c r="C215" s="3963" t="s">
        <v>270</v>
      </c>
      <c r="D215" s="3963"/>
      <c r="E215" s="3963"/>
      <c r="F215" s="549"/>
    </row>
    <row r="216" spans="1:6" ht="21" x14ac:dyDescent="0.25">
      <c r="A216" s="3960"/>
      <c r="B216" s="3962"/>
      <c r="C216" s="1756" t="s">
        <v>271</v>
      </c>
      <c r="D216" s="1746" t="s">
        <v>272</v>
      </c>
      <c r="E216" s="1725" t="s">
        <v>273</v>
      </c>
    </row>
    <row r="217" spans="1:6" x14ac:dyDescent="0.25">
      <c r="A217" s="1535" t="s">
        <v>274</v>
      </c>
      <c r="B217" s="1536">
        <f>SUM(C217:E217)</f>
        <v>0</v>
      </c>
      <c r="C217" s="1523"/>
      <c r="D217" s="1748"/>
      <c r="E217" s="486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1750"/>
      <c r="D219" s="535"/>
      <c r="E219" s="554"/>
    </row>
    <row r="220" spans="1:6" x14ac:dyDescent="0.25">
      <c r="A220" s="1754" t="s">
        <v>277</v>
      </c>
      <c r="B220" s="1755"/>
    </row>
    <row r="221" spans="1:6" x14ac:dyDescent="0.25">
      <c r="A221" s="3959" t="s">
        <v>236</v>
      </c>
      <c r="B221" s="3964" t="s">
        <v>278</v>
      </c>
    </row>
    <row r="222" spans="1:6" x14ac:dyDescent="0.25">
      <c r="A222" s="3960"/>
      <c r="B222" s="3187"/>
    </row>
    <row r="223" spans="1:6" x14ac:dyDescent="0.25">
      <c r="A223" s="1535" t="s">
        <v>279</v>
      </c>
      <c r="B223" s="277"/>
    </row>
    <row r="224" spans="1:6" x14ac:dyDescent="0.25">
      <c r="A224" s="79" t="s">
        <v>280</v>
      </c>
      <c r="B224" s="186"/>
    </row>
    <row r="239" spans="1: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130</v>
      </c>
    </row>
    <row r="240" spans="1: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00000000-0002-0000-0500-000000000000}">
      <formula1>0</formula1>
    </dataValidation>
    <dataValidation type="whole" allowBlank="1" showInputMessage="1" showErrorMessage="1" sqref="C202:E206" xr:uid="{00000000-0002-0000-0500-000001000000}">
      <formula1>0</formula1>
      <formula2>9.99999999999999E+35</formula2>
    </dataValidation>
    <dataValidation type="whole" allowBlank="1" showInputMessage="1" showErrorMessage="1" sqref="C171:U171 C32:C33 B88:B92" xr:uid="{00000000-0002-0000-0500-000002000000}">
      <formula1>0</formula1>
      <formula2>9.99999999999999E+42</formula2>
    </dataValidation>
    <dataValidation type="whole" allowBlank="1" showInputMessage="1" showErrorMessage="1" sqref="F154:AO167 X176:AE183" xr:uid="{00000000-0002-0000-0500-000003000000}">
      <formula1>0</formula1>
      <formula2>9.99999999999999E+36</formula2>
    </dataValidation>
    <dataValidation type="whole" allowBlank="1" showInputMessage="1" showErrorMessage="1" sqref="E135:AR137" xr:uid="{00000000-0002-0000-0500-000004000000}">
      <formula1>0</formula1>
      <formula2>9.99999999999999E+34</formula2>
    </dataValidation>
    <dataValidation type="whole" allowBlank="1" showInputMessage="1" showErrorMessage="1" sqref="B128:M130 F176:K183 C38" xr:uid="{00000000-0002-0000-0500-000005000000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00000000-0002-0000-0500-000006000000}">
      <formula1>0</formula1>
      <formula2>9.99999999999999E+40</formula2>
    </dataValidation>
    <dataValidation type="whole" allowBlank="1" showInputMessage="1" showErrorMessage="1" sqref="C60:X61 B67:B68 F73:AM74 C193:H198 B94:B96 D88:D92 D94:D96" xr:uid="{00000000-0002-0000-0500-000007000000}">
      <formula1>0</formula1>
      <formula2>9.99999999999999E+38</formula2>
    </dataValidation>
    <dataValidation type="whole" allowBlank="1" showInputMessage="1" showErrorMessage="1" sqref="E53:L54 P53:AC54" xr:uid="{00000000-0002-0000-0500-000008000000}">
      <formula1>0</formula1>
      <formula2>9.99999999999999E+31</formula2>
    </dataValidation>
    <dataValidation type="whole" allowBlank="1" showInputMessage="1" showErrorMessage="1" sqref="C186:D189 C101:E105 C107:E109 E13:AR26 AS13:AS18 AS26" xr:uid="{00000000-0002-0000-0500-000009000000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00000000-0002-0000-0500-00000A000000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Z240"/>
  <sheetViews>
    <sheetView topLeftCell="A61" workbookViewId="0">
      <selection activeCell="C73" sqref="C73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",[7]NOMBRE!B2, " (",[7]NOMBRE!C2,[7]NOMBRE!D2,[7]NOMBRE!E2,[7]NOMBRE!F2,[7]NOMBRE!G2,")")</f>
        <v>COMUNA: LINARES (07401)</v>
      </c>
    </row>
    <row r="3" spans="1:77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77" x14ac:dyDescent="0.25">
      <c r="A4" s="1" t="str">
        <f>CONCATENATE("MES: ",[7]NOMBRE!B6, " (",[7]NOMBRE!C6,[7]NOMBRE!D6,")")</f>
        <v>MES: JUNIO (06)</v>
      </c>
    </row>
    <row r="5" spans="1:77" x14ac:dyDescent="0.25">
      <c r="A5" s="1" t="str">
        <f>CONCATENATE("AÑO: ",[7]NOMBRE!B7)</f>
        <v>AÑO: 2025</v>
      </c>
    </row>
    <row r="6" spans="1:77" s="3" customFormat="1" ht="15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ht="15" customHeight="1" x14ac:dyDescent="0.25">
      <c r="A9" s="4208" t="s">
        <v>3</v>
      </c>
      <c r="B9" s="4209" t="s">
        <v>4</v>
      </c>
      <c r="C9" s="4210"/>
      <c r="D9" s="4211"/>
      <c r="E9" s="4239" t="s">
        <v>5</v>
      </c>
      <c r="F9" s="4213"/>
      <c r="G9" s="4213"/>
      <c r="H9" s="4213"/>
      <c r="I9" s="4213"/>
      <c r="J9" s="4213"/>
      <c r="K9" s="4213"/>
      <c r="L9" s="4213"/>
      <c r="M9" s="4213"/>
      <c r="N9" s="4213"/>
      <c r="O9" s="4213"/>
      <c r="P9" s="4213"/>
      <c r="Q9" s="4213"/>
      <c r="R9" s="4213"/>
      <c r="S9" s="4213"/>
      <c r="T9" s="4213"/>
      <c r="U9" s="4213"/>
      <c r="V9" s="4213"/>
      <c r="W9" s="4213"/>
      <c r="X9" s="4213"/>
      <c r="Y9" s="4213"/>
      <c r="Z9" s="4213"/>
      <c r="AA9" s="4213"/>
      <c r="AB9" s="4213"/>
      <c r="AC9" s="4213"/>
      <c r="AD9" s="4213"/>
      <c r="AE9" s="4213"/>
      <c r="AF9" s="4213"/>
      <c r="AG9" s="4213"/>
      <c r="AH9" s="4213"/>
      <c r="AI9" s="4213"/>
      <c r="AJ9" s="4213"/>
      <c r="AK9" s="4213"/>
      <c r="AL9" s="4213"/>
      <c r="AM9" s="4213"/>
      <c r="AN9" s="4230"/>
      <c r="AO9" s="4214" t="s">
        <v>6</v>
      </c>
      <c r="AP9" s="3990" t="s">
        <v>7</v>
      </c>
      <c r="AQ9" s="3990" t="s">
        <v>8</v>
      </c>
      <c r="AR9" s="3990" t="s">
        <v>9</v>
      </c>
      <c r="AS9" s="4211" t="s">
        <v>10</v>
      </c>
    </row>
    <row r="10" spans="1:77" x14ac:dyDescent="0.25">
      <c r="A10" s="3259"/>
      <c r="B10" s="3262"/>
      <c r="C10" s="4240"/>
      <c r="D10" s="4206"/>
      <c r="E10" s="3966" t="s">
        <v>11</v>
      </c>
      <c r="F10" s="4238"/>
      <c r="G10" s="3966" t="s">
        <v>12</v>
      </c>
      <c r="H10" s="3967"/>
      <c r="I10" s="3966" t="s">
        <v>13</v>
      </c>
      <c r="J10" s="3967"/>
      <c r="K10" s="3966" t="s">
        <v>14</v>
      </c>
      <c r="L10" s="3967"/>
      <c r="M10" s="3966" t="s">
        <v>15</v>
      </c>
      <c r="N10" s="3967"/>
      <c r="O10" s="3966" t="s">
        <v>16</v>
      </c>
      <c r="P10" s="3967"/>
      <c r="Q10" s="3966" t="s">
        <v>17</v>
      </c>
      <c r="R10" s="3967"/>
      <c r="S10" s="3966" t="s">
        <v>18</v>
      </c>
      <c r="T10" s="3967"/>
      <c r="U10" s="3966" t="s">
        <v>19</v>
      </c>
      <c r="V10" s="3967"/>
      <c r="W10" s="3966" t="s">
        <v>20</v>
      </c>
      <c r="X10" s="3967"/>
      <c r="Y10" s="3966" t="s">
        <v>21</v>
      </c>
      <c r="Z10" s="3967"/>
      <c r="AA10" s="3966" t="s">
        <v>22</v>
      </c>
      <c r="AB10" s="3967"/>
      <c r="AC10" s="3966" t="s">
        <v>23</v>
      </c>
      <c r="AD10" s="3967"/>
      <c r="AE10" s="3966" t="s">
        <v>24</v>
      </c>
      <c r="AF10" s="3967"/>
      <c r="AG10" s="3966" t="s">
        <v>25</v>
      </c>
      <c r="AH10" s="3967"/>
      <c r="AI10" s="3966" t="s">
        <v>26</v>
      </c>
      <c r="AJ10" s="3967"/>
      <c r="AK10" s="3966" t="s">
        <v>27</v>
      </c>
      <c r="AL10" s="3967"/>
      <c r="AM10" s="4239" t="s">
        <v>28</v>
      </c>
      <c r="AN10" s="4230"/>
      <c r="AO10" s="3246"/>
      <c r="AP10" s="3247"/>
      <c r="AQ10" s="3247"/>
      <c r="AR10" s="3247"/>
      <c r="AS10" s="3249"/>
    </row>
    <row r="11" spans="1:77" x14ac:dyDescent="0.25">
      <c r="A11" s="3189"/>
      <c r="B11" s="1724" t="s">
        <v>29</v>
      </c>
      <c r="C11" s="1759" t="s">
        <v>30</v>
      </c>
      <c r="D11" s="1723" t="s">
        <v>31</v>
      </c>
      <c r="E11" s="1760" t="s">
        <v>30</v>
      </c>
      <c r="F11" s="1761" t="s">
        <v>31</v>
      </c>
      <c r="G11" s="1760" t="s">
        <v>30</v>
      </c>
      <c r="H11" s="1761" t="s">
        <v>31</v>
      </c>
      <c r="I11" s="1760" t="s">
        <v>30</v>
      </c>
      <c r="J11" s="1761" t="s">
        <v>31</v>
      </c>
      <c r="K11" s="1760" t="s">
        <v>30</v>
      </c>
      <c r="L11" s="1761" t="s">
        <v>31</v>
      </c>
      <c r="M11" s="1760" t="s">
        <v>30</v>
      </c>
      <c r="N11" s="1761" t="s">
        <v>31</v>
      </c>
      <c r="O11" s="1760" t="s">
        <v>30</v>
      </c>
      <c r="P11" s="1761" t="s">
        <v>31</v>
      </c>
      <c r="Q11" s="1760" t="s">
        <v>30</v>
      </c>
      <c r="R11" s="1761" t="s">
        <v>31</v>
      </c>
      <c r="S11" s="1760" t="s">
        <v>30</v>
      </c>
      <c r="T11" s="1761" t="s">
        <v>31</v>
      </c>
      <c r="U11" s="1760" t="s">
        <v>30</v>
      </c>
      <c r="V11" s="1761" t="s">
        <v>31</v>
      </c>
      <c r="W11" s="1760" t="s">
        <v>30</v>
      </c>
      <c r="X11" s="1761" t="s">
        <v>31</v>
      </c>
      <c r="Y11" s="1760" t="s">
        <v>30</v>
      </c>
      <c r="Z11" s="1761" t="s">
        <v>31</v>
      </c>
      <c r="AA11" s="1760" t="s">
        <v>30</v>
      </c>
      <c r="AB11" s="1761" t="s">
        <v>31</v>
      </c>
      <c r="AC11" s="1760" t="s">
        <v>30</v>
      </c>
      <c r="AD11" s="1761" t="s">
        <v>31</v>
      </c>
      <c r="AE11" s="1760" t="s">
        <v>30</v>
      </c>
      <c r="AF11" s="1761" t="s">
        <v>31</v>
      </c>
      <c r="AG11" s="1760" t="s">
        <v>30</v>
      </c>
      <c r="AH11" s="1761" t="s">
        <v>31</v>
      </c>
      <c r="AI11" s="1760" t="s">
        <v>30</v>
      </c>
      <c r="AJ11" s="1761" t="s">
        <v>31</v>
      </c>
      <c r="AK11" s="1760" t="s">
        <v>30</v>
      </c>
      <c r="AL11" s="1761" t="s">
        <v>31</v>
      </c>
      <c r="AM11" s="1760" t="s">
        <v>30</v>
      </c>
      <c r="AN11" s="1762" t="s">
        <v>31</v>
      </c>
      <c r="AO11" s="3245"/>
      <c r="AP11" s="3224"/>
      <c r="AQ11" s="3224"/>
      <c r="AR11" s="3224"/>
      <c r="AS11" s="3927"/>
    </row>
    <row r="12" spans="1:77" x14ac:dyDescent="0.25">
      <c r="A12" s="1763" t="s">
        <v>32</v>
      </c>
      <c r="B12" s="1764">
        <f>SUM(B13:B26)</f>
        <v>0</v>
      </c>
      <c r="C12" s="1765">
        <f>SUM(C13:C26)</f>
        <v>0</v>
      </c>
      <c r="D12" s="16">
        <f>SUM(D13:D26)</f>
        <v>0</v>
      </c>
      <c r="E12" s="1766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1766">
        <f t="shared" si="0"/>
        <v>0</v>
      </c>
      <c r="J12" s="18">
        <f t="shared" si="0"/>
        <v>0</v>
      </c>
      <c r="K12" s="1766">
        <f t="shared" si="0"/>
        <v>0</v>
      </c>
      <c r="L12" s="18">
        <f t="shared" si="0"/>
        <v>0</v>
      </c>
      <c r="M12" s="1766">
        <f t="shared" si="0"/>
        <v>0</v>
      </c>
      <c r="N12" s="18">
        <f t="shared" si="0"/>
        <v>0</v>
      </c>
      <c r="O12" s="1766">
        <f t="shared" si="0"/>
        <v>0</v>
      </c>
      <c r="P12" s="18">
        <f t="shared" si="0"/>
        <v>0</v>
      </c>
      <c r="Q12" s="1766">
        <f t="shared" si="0"/>
        <v>0</v>
      </c>
      <c r="R12" s="18">
        <f t="shared" si="0"/>
        <v>0</v>
      </c>
      <c r="S12" s="1766">
        <f t="shared" si="0"/>
        <v>0</v>
      </c>
      <c r="T12" s="18">
        <f t="shared" si="0"/>
        <v>0</v>
      </c>
      <c r="U12" s="1766">
        <f>SUM(U13:U26)</f>
        <v>0</v>
      </c>
      <c r="V12" s="18">
        <f>SUM(V13:V26)</f>
        <v>0</v>
      </c>
      <c r="W12" s="1766">
        <f t="shared" si="0"/>
        <v>0</v>
      </c>
      <c r="X12" s="18">
        <f t="shared" si="0"/>
        <v>0</v>
      </c>
      <c r="Y12" s="1766">
        <f t="shared" si="0"/>
        <v>0</v>
      </c>
      <c r="Z12" s="18">
        <f t="shared" si="0"/>
        <v>0</v>
      </c>
      <c r="AA12" s="1766">
        <f t="shared" si="0"/>
        <v>0</v>
      </c>
      <c r="AB12" s="18">
        <f t="shared" si="0"/>
        <v>0</v>
      </c>
      <c r="AC12" s="1766">
        <f t="shared" si="0"/>
        <v>0</v>
      </c>
      <c r="AD12" s="18">
        <f t="shared" si="0"/>
        <v>0</v>
      </c>
      <c r="AE12" s="1766">
        <f t="shared" si="0"/>
        <v>0</v>
      </c>
      <c r="AF12" s="18">
        <f t="shared" si="0"/>
        <v>0</v>
      </c>
      <c r="AG12" s="1766">
        <f t="shared" si="0"/>
        <v>0</v>
      </c>
      <c r="AH12" s="18">
        <f t="shared" si="0"/>
        <v>0</v>
      </c>
      <c r="AI12" s="1766">
        <f t="shared" si="0"/>
        <v>0</v>
      </c>
      <c r="AJ12" s="18">
        <f t="shared" si="0"/>
        <v>0</v>
      </c>
      <c r="AK12" s="1766">
        <f t="shared" si="0"/>
        <v>0</v>
      </c>
      <c r="AL12" s="18">
        <f t="shared" si="0"/>
        <v>0</v>
      </c>
      <c r="AM12" s="1766">
        <f t="shared" si="0"/>
        <v>0</v>
      </c>
      <c r="AN12" s="20">
        <f t="shared" si="0"/>
        <v>0</v>
      </c>
      <c r="AO12" s="21">
        <f>SUM(AO13:AO26)</f>
        <v>0</v>
      </c>
      <c r="AP12" s="1767">
        <f>SUM(AP13:AP26)</f>
        <v>0</v>
      </c>
      <c r="AQ12" s="1767">
        <f>SUM(AQ13:AQ26)</f>
        <v>0</v>
      </c>
      <c r="AR12" s="1767">
        <f>SUM(AR13:AR26)</f>
        <v>0</v>
      </c>
      <c r="AS12" s="1768">
        <f>SUM(AS13:AS26)</f>
        <v>0</v>
      </c>
    </row>
    <row r="13" spans="1:77" x14ac:dyDescent="0.25">
      <c r="A13" s="24" t="s">
        <v>33</v>
      </c>
      <c r="B13" s="25">
        <f>SUM(C13:D13)</f>
        <v>0</v>
      </c>
      <c r="C13" s="1548">
        <f>SUM(E13+G13+I13+K13+M13+O13+Q13+S13+U13+W13+Y13+AA13+AC13+AE13+AG13+AI13+AK13+AM13)</f>
        <v>0</v>
      </c>
      <c r="D13" s="1536">
        <f>SUM(F13+H13+J13+L13+N13+P13+R13+T13+V13+X13+Z13+AB13+AD13+AF13+AH13+AJ13+AL13+AN13)</f>
        <v>0</v>
      </c>
      <c r="E13" s="1769"/>
      <c r="F13" s="1521"/>
      <c r="G13" s="1769"/>
      <c r="H13" s="1521"/>
      <c r="I13" s="1769"/>
      <c r="J13" s="1770"/>
      <c r="K13" s="1769"/>
      <c r="L13" s="1521"/>
      <c r="M13" s="1769"/>
      <c r="N13" s="1521"/>
      <c r="O13" s="1769"/>
      <c r="P13" s="1521"/>
      <c r="Q13" s="1769"/>
      <c r="R13" s="1521"/>
      <c r="S13" s="1769"/>
      <c r="T13" s="1521"/>
      <c r="U13" s="1769"/>
      <c r="V13" s="1521"/>
      <c r="W13" s="1769"/>
      <c r="X13" s="1521"/>
      <c r="Y13" s="1769"/>
      <c r="Z13" s="1521"/>
      <c r="AA13" s="1769"/>
      <c r="AB13" s="1521"/>
      <c r="AC13" s="1769"/>
      <c r="AD13" s="1521"/>
      <c r="AE13" s="1769"/>
      <c r="AF13" s="1521"/>
      <c r="AG13" s="1769"/>
      <c r="AH13" s="1521"/>
      <c r="AI13" s="1769"/>
      <c r="AJ13" s="1521"/>
      <c r="AK13" s="1769"/>
      <c r="AL13" s="1521"/>
      <c r="AM13" s="1769"/>
      <c r="AN13" s="1521"/>
      <c r="AO13" s="1771"/>
      <c r="AP13" s="567"/>
      <c r="AQ13" s="567"/>
      <c r="AR13" s="567"/>
      <c r="AS13" s="1515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x14ac:dyDescent="0.25">
      <c r="A26" s="79" t="s">
        <v>46</v>
      </c>
      <c r="B26" s="80">
        <f t="shared" si="1"/>
        <v>0</v>
      </c>
      <c r="C26" s="1772">
        <f>SUM(E26+G26+I26+K26+M26+O26+Q26+S26+U26+W26+Y26+AA26+AC26+AE26+AG26+AI26+AK26+AM26)</f>
        <v>0</v>
      </c>
      <c r="D26" s="1773">
        <f>SUM(F26+H26+J26+L26+N26+P26+R26+T26+V26+X26+Z26+AB26+AD26+AF26+AH26+AJ26+AL26+AN26)</f>
        <v>0</v>
      </c>
      <c r="E26" s="83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x14ac:dyDescent="0.25">
      <c r="A27" s="4" t="s">
        <v>47</v>
      </c>
      <c r="B27" s="5"/>
      <c r="C27" s="5"/>
      <c r="D27" s="5"/>
      <c r="E27" s="5"/>
      <c r="F27" s="1774"/>
      <c r="G27" s="1774" t="s">
        <v>48</v>
      </c>
      <c r="H27" s="1775"/>
      <c r="I27" s="1775"/>
      <c r="J27" s="1774"/>
      <c r="K27" s="1774"/>
      <c r="L27" s="1774"/>
      <c r="M27" s="1774"/>
      <c r="N27" s="1774"/>
      <c r="O27" s="1774"/>
      <c r="P27" s="1774"/>
      <c r="Q27" s="1774"/>
      <c r="R27" s="1774"/>
      <c r="S27" s="1774"/>
      <c r="T27" s="1774"/>
      <c r="U27" s="1774"/>
      <c r="V27" s="1774"/>
      <c r="W27" s="1774"/>
      <c r="X27" s="1774"/>
      <c r="Y27" s="1776"/>
      <c r="Z27" s="1776"/>
      <c r="AA27" s="1776"/>
      <c r="AB27" s="1776"/>
      <c r="AC27" s="1776"/>
      <c r="AD27" s="1776"/>
      <c r="AE27" s="1776"/>
      <c r="AF27" s="1776"/>
      <c r="AG27" s="1776"/>
      <c r="AH27" s="1776"/>
      <c r="AI27" s="1776"/>
      <c r="AJ27" s="1776"/>
      <c r="AK27" s="1776"/>
      <c r="AL27" s="1776"/>
      <c r="AM27" s="1776"/>
      <c r="AN27" s="1776"/>
      <c r="AO27" s="1776"/>
      <c r="AP27" s="1777"/>
      <c r="AQ27" s="1777"/>
      <c r="AR27" s="2"/>
      <c r="AS27" s="3"/>
    </row>
    <row r="28" spans="1:77" ht="15" customHeight="1" x14ac:dyDescent="0.25">
      <c r="A28" s="4208" t="s">
        <v>49</v>
      </c>
      <c r="B28" s="4209" t="s">
        <v>4</v>
      </c>
      <c r="C28" s="4210"/>
      <c r="D28" s="4211"/>
      <c r="E28" s="4239" t="s">
        <v>5</v>
      </c>
      <c r="F28" s="4213"/>
      <c r="G28" s="4213"/>
      <c r="H28" s="4213"/>
      <c r="I28" s="4213"/>
      <c r="J28" s="4213"/>
      <c r="K28" s="4213"/>
      <c r="L28" s="4213"/>
      <c r="M28" s="4213"/>
      <c r="N28" s="4213"/>
      <c r="O28" s="4213"/>
      <c r="P28" s="4213"/>
      <c r="Q28" s="4213"/>
      <c r="R28" s="4213"/>
      <c r="S28" s="4213"/>
      <c r="T28" s="4213"/>
      <c r="U28" s="4213"/>
      <c r="V28" s="4213"/>
      <c r="W28" s="4213"/>
      <c r="X28" s="4213"/>
      <c r="Y28" s="4213"/>
      <c r="Z28" s="4213"/>
      <c r="AA28" s="4213"/>
      <c r="AB28" s="4213"/>
      <c r="AC28" s="4213"/>
      <c r="AD28" s="4213"/>
      <c r="AE28" s="4213"/>
      <c r="AF28" s="4213"/>
      <c r="AG28" s="4213"/>
      <c r="AH28" s="4213"/>
      <c r="AI28" s="4213"/>
      <c r="AJ28" s="4213"/>
      <c r="AK28" s="4213"/>
      <c r="AL28" s="4213"/>
      <c r="AM28" s="4213"/>
      <c r="AN28" s="4230"/>
      <c r="AO28" s="4214" t="s">
        <v>6</v>
      </c>
      <c r="AP28" s="3990" t="s">
        <v>7</v>
      </c>
      <c r="AQ28" s="3990" t="s">
        <v>50</v>
      </c>
      <c r="AR28" s="3990" t="s">
        <v>8</v>
      </c>
      <c r="AS28" s="4211" t="s">
        <v>9</v>
      </c>
    </row>
    <row r="29" spans="1:77" x14ac:dyDescent="0.25">
      <c r="A29" s="3259"/>
      <c r="B29" s="3262"/>
      <c r="C29" s="3958"/>
      <c r="D29" s="4206"/>
      <c r="E29" s="3966" t="s">
        <v>11</v>
      </c>
      <c r="F29" s="4238"/>
      <c r="G29" s="3966" t="s">
        <v>12</v>
      </c>
      <c r="H29" s="3967"/>
      <c r="I29" s="3966" t="s">
        <v>13</v>
      </c>
      <c r="J29" s="3967"/>
      <c r="K29" s="3966" t="s">
        <v>14</v>
      </c>
      <c r="L29" s="3967"/>
      <c r="M29" s="3966" t="s">
        <v>15</v>
      </c>
      <c r="N29" s="3967"/>
      <c r="O29" s="3966" t="s">
        <v>16</v>
      </c>
      <c r="P29" s="3967"/>
      <c r="Q29" s="3966" t="s">
        <v>17</v>
      </c>
      <c r="R29" s="3967"/>
      <c r="S29" s="3966" t="s">
        <v>18</v>
      </c>
      <c r="T29" s="3967"/>
      <c r="U29" s="3966" t="s">
        <v>19</v>
      </c>
      <c r="V29" s="3967"/>
      <c r="W29" s="3966" t="s">
        <v>20</v>
      </c>
      <c r="X29" s="3967"/>
      <c r="Y29" s="3966" t="s">
        <v>21</v>
      </c>
      <c r="Z29" s="3967"/>
      <c r="AA29" s="3966" t="s">
        <v>22</v>
      </c>
      <c r="AB29" s="3967"/>
      <c r="AC29" s="3966" t="s">
        <v>23</v>
      </c>
      <c r="AD29" s="3967"/>
      <c r="AE29" s="3966" t="s">
        <v>24</v>
      </c>
      <c r="AF29" s="3967"/>
      <c r="AG29" s="3966" t="s">
        <v>25</v>
      </c>
      <c r="AH29" s="3967"/>
      <c r="AI29" s="3966" t="s">
        <v>26</v>
      </c>
      <c r="AJ29" s="3967"/>
      <c r="AK29" s="3966" t="s">
        <v>27</v>
      </c>
      <c r="AL29" s="3967"/>
      <c r="AM29" s="4239" t="s">
        <v>28</v>
      </c>
      <c r="AN29" s="4230"/>
      <c r="AO29" s="3246"/>
      <c r="AP29" s="3247"/>
      <c r="AQ29" s="3247"/>
      <c r="AR29" s="3247"/>
      <c r="AS29" s="3249"/>
    </row>
    <row r="30" spans="1:77" x14ac:dyDescent="0.25">
      <c r="A30" s="3189"/>
      <c r="B30" s="1724" t="s">
        <v>29</v>
      </c>
      <c r="C30" s="1759" t="s">
        <v>30</v>
      </c>
      <c r="D30" s="1778" t="s">
        <v>31</v>
      </c>
      <c r="E30" s="1724" t="s">
        <v>30</v>
      </c>
      <c r="F30" s="1779" t="s">
        <v>31</v>
      </c>
      <c r="G30" s="1724" t="s">
        <v>30</v>
      </c>
      <c r="H30" s="1779" t="s">
        <v>31</v>
      </c>
      <c r="I30" s="1724" t="s">
        <v>30</v>
      </c>
      <c r="J30" s="1779" t="s">
        <v>31</v>
      </c>
      <c r="K30" s="1724" t="s">
        <v>30</v>
      </c>
      <c r="L30" s="1779" t="s">
        <v>31</v>
      </c>
      <c r="M30" s="1724" t="s">
        <v>30</v>
      </c>
      <c r="N30" s="1779" t="s">
        <v>31</v>
      </c>
      <c r="O30" s="1724" t="s">
        <v>30</v>
      </c>
      <c r="P30" s="1779" t="s">
        <v>31</v>
      </c>
      <c r="Q30" s="1724" t="s">
        <v>30</v>
      </c>
      <c r="R30" s="1779" t="s">
        <v>31</v>
      </c>
      <c r="S30" s="1724" t="s">
        <v>30</v>
      </c>
      <c r="T30" s="1779" t="s">
        <v>31</v>
      </c>
      <c r="U30" s="1724" t="s">
        <v>30</v>
      </c>
      <c r="V30" s="1779" t="s">
        <v>31</v>
      </c>
      <c r="W30" s="1724" t="s">
        <v>30</v>
      </c>
      <c r="X30" s="1779" t="s">
        <v>31</v>
      </c>
      <c r="Y30" s="1724" t="s">
        <v>30</v>
      </c>
      <c r="Z30" s="1779" t="s">
        <v>31</v>
      </c>
      <c r="AA30" s="1724" t="s">
        <v>30</v>
      </c>
      <c r="AB30" s="1779" t="s">
        <v>31</v>
      </c>
      <c r="AC30" s="1724" t="s">
        <v>30</v>
      </c>
      <c r="AD30" s="1779" t="s">
        <v>31</v>
      </c>
      <c r="AE30" s="1724" t="s">
        <v>30</v>
      </c>
      <c r="AF30" s="1779" t="s">
        <v>31</v>
      </c>
      <c r="AG30" s="1724" t="s">
        <v>30</v>
      </c>
      <c r="AH30" s="1779" t="s">
        <v>31</v>
      </c>
      <c r="AI30" s="1724" t="s">
        <v>30</v>
      </c>
      <c r="AJ30" s="1779" t="s">
        <v>31</v>
      </c>
      <c r="AK30" s="1759" t="s">
        <v>30</v>
      </c>
      <c r="AL30" s="1779" t="s">
        <v>31</v>
      </c>
      <c r="AM30" s="1724" t="s">
        <v>30</v>
      </c>
      <c r="AN30" s="1780" t="s">
        <v>31</v>
      </c>
      <c r="AO30" s="3245"/>
      <c r="AP30" s="3224"/>
      <c r="AQ30" s="3224"/>
      <c r="AR30" s="3224"/>
      <c r="AS30" s="4206"/>
    </row>
    <row r="31" spans="1:77" x14ac:dyDescent="0.25">
      <c r="A31" s="1781" t="s">
        <v>51</v>
      </c>
      <c r="B31" s="1782">
        <f t="shared" ref="B31:B46" si="14">SUM(C31:D31)</f>
        <v>0</v>
      </c>
      <c r="C31" s="1783">
        <f t="shared" ref="C31:D34" si="15">SUM(E31+G31+I31+K31+M31+O31+Q31+S31+U31+W31+Y31+AA31+AC31+AE31+AG31+AI31+AK31+AM31)</f>
        <v>0</v>
      </c>
      <c r="D31" s="1036">
        <f t="shared" si="15"/>
        <v>0</v>
      </c>
      <c r="E31" s="1769"/>
      <c r="F31" s="1038"/>
      <c r="G31" s="1769"/>
      <c r="H31" s="1770"/>
      <c r="I31" s="1769"/>
      <c r="J31" s="1770"/>
      <c r="K31" s="1769"/>
      <c r="L31" s="1770"/>
      <c r="M31" s="1769"/>
      <c r="N31" s="1770"/>
      <c r="O31" s="1769"/>
      <c r="P31" s="1770"/>
      <c r="Q31" s="1784"/>
      <c r="R31" s="1770"/>
      <c r="S31" s="1769"/>
      <c r="T31" s="1770"/>
      <c r="U31" s="1769"/>
      <c r="V31" s="1770"/>
      <c r="W31" s="1769"/>
      <c r="X31" s="1770"/>
      <c r="Y31" s="1769"/>
      <c r="Z31" s="1770"/>
      <c r="AA31" s="1769"/>
      <c r="AB31" s="1770"/>
      <c r="AC31" s="1784"/>
      <c r="AD31" s="1770"/>
      <c r="AE31" s="1769"/>
      <c r="AF31" s="1770"/>
      <c r="AG31" s="1784"/>
      <c r="AH31" s="1770"/>
      <c r="AI31" s="1769"/>
      <c r="AJ31" s="1770"/>
      <c r="AK31" s="1784"/>
      <c r="AL31" s="1770"/>
      <c r="AM31" s="1741"/>
      <c r="AN31" s="1785"/>
      <c r="AO31" s="1771"/>
      <c r="AP31" s="567"/>
      <c r="AQ31" s="567"/>
      <c r="AR31" s="567"/>
      <c r="AS31" s="568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x14ac:dyDescent="0.25">
      <c r="A48" s="1786" t="s">
        <v>68</v>
      </c>
      <c r="B48" s="127">
        <f>SUM(C48:D48)</f>
        <v>0</v>
      </c>
      <c r="C48" s="1787">
        <f>SUM(E48+G48+I48+K48+M48+O48+Q48+S48+U48+W48+Y48+AA48+AC48+AE48+AG48+AI48+AK48+AM48)</f>
        <v>0</v>
      </c>
      <c r="D48" s="1773">
        <f>SUM(F48+H48+J48+L48+N48+P48+R48+T48+V48+X48+Z48+AB48+AD48+AF48+AH48+AJ48+AL48+AN48)</f>
        <v>0</v>
      </c>
      <c r="E48" s="87"/>
      <c r="F48" s="1788"/>
      <c r="G48" s="87"/>
      <c r="H48" s="1788"/>
      <c r="I48" s="87"/>
      <c r="J48" s="1788"/>
      <c r="K48" s="87"/>
      <c r="L48" s="1788"/>
      <c r="M48" s="87"/>
      <c r="N48" s="1788"/>
      <c r="O48" s="87"/>
      <c r="P48" s="1788"/>
      <c r="Q48" s="87"/>
      <c r="R48" s="1788"/>
      <c r="S48" s="87"/>
      <c r="T48" s="1788"/>
      <c r="U48" s="87"/>
      <c r="V48" s="1788"/>
      <c r="W48" s="87"/>
      <c r="X48" s="1788"/>
      <c r="Y48" s="87"/>
      <c r="Z48" s="1788"/>
      <c r="AA48" s="87"/>
      <c r="AB48" s="1788"/>
      <c r="AC48" s="87"/>
      <c r="AD48" s="1788"/>
      <c r="AE48" s="87"/>
      <c r="AF48" s="1788"/>
      <c r="AG48" s="87"/>
      <c r="AH48" s="1788"/>
      <c r="AI48" s="87"/>
      <c r="AJ48" s="1788"/>
      <c r="AK48" s="87"/>
      <c r="AL48" s="1788"/>
      <c r="AM48" s="87"/>
      <c r="AN48" s="1789"/>
      <c r="AO48" s="131"/>
      <c r="AP48" s="132"/>
      <c r="AQ48" s="132"/>
      <c r="AR48" s="132"/>
      <c r="AS48" s="1790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5" customHeight="1" x14ac:dyDescent="0.25">
      <c r="A50" s="4231" t="s">
        <v>49</v>
      </c>
      <c r="B50" s="4227" t="s">
        <v>70</v>
      </c>
      <c r="C50" s="4232" t="s">
        <v>71</v>
      </c>
      <c r="D50" s="4234" t="s">
        <v>31</v>
      </c>
      <c r="E50" s="4224" t="s">
        <v>72</v>
      </c>
      <c r="F50" s="4236"/>
      <c r="G50" s="4236"/>
      <c r="H50" s="4236"/>
      <c r="I50" s="4236"/>
      <c r="J50" s="4236"/>
      <c r="K50" s="4236"/>
      <c r="L50" s="4225"/>
      <c r="M50" s="4237" t="s">
        <v>70</v>
      </c>
      <c r="N50" s="4227" t="s">
        <v>71</v>
      </c>
      <c r="O50" s="4234" t="s">
        <v>31</v>
      </c>
      <c r="P50" s="4224" t="s">
        <v>73</v>
      </c>
      <c r="Q50" s="4236"/>
      <c r="R50" s="4236"/>
      <c r="S50" s="4236"/>
      <c r="T50" s="4236"/>
      <c r="U50" s="4236"/>
      <c r="V50" s="4236"/>
      <c r="W50" s="4226"/>
      <c r="X50" s="4222" t="s">
        <v>74</v>
      </c>
      <c r="Y50" s="4223"/>
      <c r="Z50" s="4227" t="s">
        <v>75</v>
      </c>
      <c r="AA50" s="4234" t="s">
        <v>76</v>
      </c>
      <c r="AB50" s="4232" t="s">
        <v>6</v>
      </c>
      <c r="AC50" s="4228" t="s">
        <v>7</v>
      </c>
    </row>
    <row r="51" spans="1:75" ht="15" customHeight="1" x14ac:dyDescent="0.25">
      <c r="A51" s="3355"/>
      <c r="B51" s="3357"/>
      <c r="C51" s="3359"/>
      <c r="D51" s="3362"/>
      <c r="E51" s="4222" t="s">
        <v>14</v>
      </c>
      <c r="F51" s="4223"/>
      <c r="G51" s="4222" t="s">
        <v>15</v>
      </c>
      <c r="H51" s="4223"/>
      <c r="I51" s="4224" t="s">
        <v>16</v>
      </c>
      <c r="J51" s="4225"/>
      <c r="K51" s="4224" t="s">
        <v>77</v>
      </c>
      <c r="L51" s="4225"/>
      <c r="M51" s="3367"/>
      <c r="N51" s="3357"/>
      <c r="O51" s="3362"/>
      <c r="P51" s="4222" t="s">
        <v>14</v>
      </c>
      <c r="Q51" s="4223"/>
      <c r="R51" s="4222" t="s">
        <v>15</v>
      </c>
      <c r="S51" s="4223"/>
      <c r="T51" s="4224" t="s">
        <v>16</v>
      </c>
      <c r="U51" s="4225"/>
      <c r="V51" s="4224" t="s">
        <v>77</v>
      </c>
      <c r="W51" s="4226"/>
      <c r="X51" s="4227" t="s">
        <v>78</v>
      </c>
      <c r="Y51" s="4228" t="s">
        <v>79</v>
      </c>
      <c r="Z51" s="3357"/>
      <c r="AA51" s="3362"/>
      <c r="AB51" s="3359"/>
      <c r="AC51" s="3364"/>
    </row>
    <row r="52" spans="1:75" x14ac:dyDescent="0.25">
      <c r="A52" s="3356"/>
      <c r="B52" s="3344"/>
      <c r="C52" s="4233"/>
      <c r="D52" s="4235"/>
      <c r="E52" s="1791" t="s">
        <v>30</v>
      </c>
      <c r="F52" s="1792" t="s">
        <v>31</v>
      </c>
      <c r="G52" s="1791" t="s">
        <v>30</v>
      </c>
      <c r="H52" s="1792" t="s">
        <v>31</v>
      </c>
      <c r="I52" s="1791" t="s">
        <v>30</v>
      </c>
      <c r="J52" s="1792" t="s">
        <v>31</v>
      </c>
      <c r="K52" s="1791" t="s">
        <v>30</v>
      </c>
      <c r="L52" s="1792" t="s">
        <v>31</v>
      </c>
      <c r="M52" s="4097"/>
      <c r="N52" s="3344"/>
      <c r="O52" s="4235"/>
      <c r="P52" s="1791" t="s">
        <v>30</v>
      </c>
      <c r="Q52" s="1792" t="s">
        <v>31</v>
      </c>
      <c r="R52" s="1791" t="s">
        <v>30</v>
      </c>
      <c r="S52" s="1792" t="s">
        <v>31</v>
      </c>
      <c r="T52" s="1791" t="s">
        <v>30</v>
      </c>
      <c r="U52" s="1792" t="s">
        <v>31</v>
      </c>
      <c r="V52" s="1791" t="s">
        <v>30</v>
      </c>
      <c r="W52" s="1793" t="s">
        <v>31</v>
      </c>
      <c r="X52" s="3344"/>
      <c r="Y52" s="3346"/>
      <c r="Z52" s="3344"/>
      <c r="AA52" s="4235"/>
      <c r="AB52" s="4233"/>
      <c r="AC52" s="3346"/>
    </row>
    <row r="53" spans="1:75" x14ac:dyDescent="0.25">
      <c r="A53" s="137" t="s">
        <v>80</v>
      </c>
      <c r="B53" s="1794">
        <f>SUM(C53:D53)</f>
        <v>0</v>
      </c>
      <c r="C53" s="1795">
        <f>+E53+G53+I53+K53</f>
        <v>0</v>
      </c>
      <c r="D53" s="1064">
        <f>+F53+H53+J53+L53</f>
        <v>0</v>
      </c>
      <c r="E53" s="1796"/>
      <c r="F53" s="142"/>
      <c r="G53" s="1796"/>
      <c r="H53" s="142"/>
      <c r="I53" s="1796"/>
      <c r="J53" s="142"/>
      <c r="K53" s="1796"/>
      <c r="L53" s="142"/>
      <c r="M53" s="1064">
        <f>SUM(N53:O53)</f>
        <v>0</v>
      </c>
      <c r="N53" s="1794">
        <f>+P53+R53+T53+V53</f>
        <v>0</v>
      </c>
      <c r="O53" s="1064">
        <f>+Q53+S53+U53+W53</f>
        <v>0</v>
      </c>
      <c r="P53" s="1796"/>
      <c r="Q53" s="142"/>
      <c r="R53" s="1796"/>
      <c r="S53" s="142"/>
      <c r="T53" s="1796"/>
      <c r="U53" s="142"/>
      <c r="V53" s="1796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x14ac:dyDescent="0.25">
      <c r="A54" s="148" t="s">
        <v>81</v>
      </c>
      <c r="B54" s="149">
        <f>SUM(C54:D54)</f>
        <v>0</v>
      </c>
      <c r="C54" s="1797">
        <f>+E54+G54+I54+K54</f>
        <v>0</v>
      </c>
      <c r="D54" s="1798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1798">
        <f>SUM(N54:O54)</f>
        <v>0</v>
      </c>
      <c r="N54" s="149">
        <f>+P54+R54+T54+V54</f>
        <v>0</v>
      </c>
      <c r="O54" s="1798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x14ac:dyDescent="0.25">
      <c r="A55" s="1569" t="s">
        <v>82</v>
      </c>
      <c r="B55" s="1570"/>
      <c r="C55" s="1570"/>
      <c r="D55" s="1570"/>
      <c r="E55" s="1570"/>
      <c r="F55" s="1570"/>
      <c r="G55" s="1799"/>
      <c r="H55" s="1799"/>
      <c r="I55" s="1799"/>
      <c r="J55" s="1799"/>
      <c r="K55" s="1799"/>
      <c r="L55" s="1799"/>
      <c r="M55" s="1799"/>
      <c r="N55" s="1799"/>
      <c r="O55" s="1800"/>
      <c r="P55" s="1570"/>
      <c r="Q55" s="1799"/>
      <c r="R55" s="1799"/>
      <c r="S55" s="1800"/>
      <c r="T55" s="1570"/>
      <c r="U55" s="1799"/>
      <c r="V55" s="1800"/>
      <c r="W55" s="1801"/>
      <c r="X55" s="2"/>
    </row>
    <row r="56" spans="1:75" ht="15" customHeight="1" x14ac:dyDescent="0.25">
      <c r="A56" s="4208" t="s">
        <v>83</v>
      </c>
      <c r="B56" s="4209" t="s">
        <v>32</v>
      </c>
      <c r="C56" s="4210"/>
      <c r="D56" s="4211"/>
      <c r="E56" s="4229" t="s">
        <v>84</v>
      </c>
      <c r="F56" s="4213"/>
      <c r="G56" s="4213"/>
      <c r="H56" s="4213"/>
      <c r="I56" s="4213"/>
      <c r="J56" s="4213"/>
      <c r="K56" s="4213"/>
      <c r="L56" s="4213"/>
      <c r="M56" s="4213"/>
      <c r="N56" s="4213"/>
      <c r="O56" s="4213"/>
      <c r="P56" s="4213"/>
      <c r="Q56" s="4213"/>
      <c r="R56" s="4213"/>
      <c r="S56" s="4213"/>
      <c r="T56" s="4213"/>
      <c r="U56" s="4213"/>
      <c r="V56" s="4230"/>
      <c r="W56" s="4214" t="s">
        <v>6</v>
      </c>
      <c r="X56" s="4211" t="s">
        <v>7</v>
      </c>
    </row>
    <row r="57" spans="1:75" ht="15" customHeight="1" x14ac:dyDescent="0.25">
      <c r="A57" s="3259"/>
      <c r="B57" s="3262"/>
      <c r="C57" s="3958"/>
      <c r="D57" s="4206"/>
      <c r="E57" s="3984" t="s">
        <v>11</v>
      </c>
      <c r="F57" s="3984" t="s">
        <v>12</v>
      </c>
      <c r="G57" s="4211" t="s">
        <v>13</v>
      </c>
      <c r="H57" s="4208" t="s">
        <v>14</v>
      </c>
      <c r="I57" s="4208" t="s">
        <v>15</v>
      </c>
      <c r="J57" s="4211" t="s">
        <v>16</v>
      </c>
      <c r="K57" s="4211" t="s">
        <v>17</v>
      </c>
      <c r="L57" s="4211" t="s">
        <v>18</v>
      </c>
      <c r="M57" s="4211" t="s">
        <v>19</v>
      </c>
      <c r="N57" s="4211" t="s">
        <v>20</v>
      </c>
      <c r="O57" s="4211" t="s">
        <v>21</v>
      </c>
      <c r="P57" s="4211" t="s">
        <v>22</v>
      </c>
      <c r="Q57" s="4211" t="s">
        <v>23</v>
      </c>
      <c r="R57" s="4211" t="s">
        <v>24</v>
      </c>
      <c r="S57" s="4211" t="s">
        <v>25</v>
      </c>
      <c r="T57" s="4211" t="s">
        <v>26</v>
      </c>
      <c r="U57" s="4211" t="s">
        <v>27</v>
      </c>
      <c r="V57" s="4220" t="s">
        <v>28</v>
      </c>
      <c r="W57" s="3246"/>
      <c r="X57" s="3249"/>
    </row>
    <row r="58" spans="1:75" x14ac:dyDescent="0.25">
      <c r="A58" s="3189"/>
      <c r="B58" s="1802" t="s">
        <v>29</v>
      </c>
      <c r="C58" s="1759" t="s">
        <v>30</v>
      </c>
      <c r="D58" s="1723" t="s">
        <v>31</v>
      </c>
      <c r="E58" s="3187"/>
      <c r="F58" s="3187"/>
      <c r="G58" s="4206"/>
      <c r="H58" s="3189"/>
      <c r="I58" s="3189"/>
      <c r="J58" s="4206"/>
      <c r="K58" s="4206"/>
      <c r="L58" s="4206"/>
      <c r="M58" s="4206"/>
      <c r="N58" s="4206"/>
      <c r="O58" s="4206"/>
      <c r="P58" s="4206"/>
      <c r="Q58" s="4206"/>
      <c r="R58" s="4206"/>
      <c r="S58" s="4206"/>
      <c r="T58" s="4206"/>
      <c r="U58" s="4206"/>
      <c r="V58" s="4221"/>
      <c r="W58" s="3245"/>
      <c r="X58" s="4206"/>
    </row>
    <row r="59" spans="1:75" x14ac:dyDescent="0.25">
      <c r="A59" s="1803" t="s">
        <v>85</v>
      </c>
      <c r="B59" s="1804">
        <f>SUM(B60:B61)</f>
        <v>0</v>
      </c>
      <c r="C59" s="1765">
        <f>SUM(C60:C61)</f>
        <v>0</v>
      </c>
      <c r="D59" s="1805">
        <f t="shared" ref="D59:V59" si="30">SUM(D60:D61)</f>
        <v>0</v>
      </c>
      <c r="E59" s="1806">
        <f t="shared" si="30"/>
        <v>0</v>
      </c>
      <c r="F59" s="1806">
        <f t="shared" si="30"/>
        <v>0</v>
      </c>
      <c r="G59" s="1807">
        <f t="shared" si="30"/>
        <v>0</v>
      </c>
      <c r="H59" s="1806">
        <f t="shared" si="30"/>
        <v>0</v>
      </c>
      <c r="I59" s="1806">
        <f t="shared" si="30"/>
        <v>0</v>
      </c>
      <c r="J59" s="1776">
        <f t="shared" si="30"/>
        <v>0</v>
      </c>
      <c r="K59" s="1806">
        <f t="shared" si="30"/>
        <v>0</v>
      </c>
      <c r="L59" s="1776">
        <f t="shared" si="30"/>
        <v>0</v>
      </c>
      <c r="M59" s="1806">
        <f t="shared" si="30"/>
        <v>0</v>
      </c>
      <c r="N59" s="1776">
        <f t="shared" si="30"/>
        <v>0</v>
      </c>
      <c r="O59" s="1806">
        <f t="shared" si="30"/>
        <v>0</v>
      </c>
      <c r="P59" s="1776">
        <f t="shared" si="30"/>
        <v>0</v>
      </c>
      <c r="Q59" s="1806">
        <f t="shared" si="30"/>
        <v>0</v>
      </c>
      <c r="R59" s="1776">
        <f t="shared" si="30"/>
        <v>0</v>
      </c>
      <c r="S59" s="1806">
        <f t="shared" si="30"/>
        <v>0</v>
      </c>
      <c r="T59" s="1776">
        <f t="shared" si="30"/>
        <v>0</v>
      </c>
      <c r="U59" s="1806">
        <f t="shared" si="30"/>
        <v>0</v>
      </c>
      <c r="V59" s="1808">
        <f t="shared" si="30"/>
        <v>0</v>
      </c>
      <c r="W59" s="1809">
        <f>SUM(W60:W61)</f>
        <v>0</v>
      </c>
      <c r="X59" s="1807">
        <f>SUM(X60:X61)</f>
        <v>0</v>
      </c>
    </row>
    <row r="60" spans="1:75" x14ac:dyDescent="0.25">
      <c r="A60" s="1810" t="s">
        <v>80</v>
      </c>
      <c r="B60" s="25">
        <f>SUM(C60:D60)</f>
        <v>0</v>
      </c>
      <c r="C60" s="1811"/>
      <c r="D60" s="1812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x14ac:dyDescent="0.25">
      <c r="A61" s="182" t="s">
        <v>86</v>
      </c>
      <c r="B61" s="183">
        <f>SUM(C61:D61)</f>
        <v>0</v>
      </c>
      <c r="C61" s="1813"/>
      <c r="D61" s="1814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x14ac:dyDescent="0.25">
      <c r="A62" s="1815" t="s">
        <v>87</v>
      </c>
      <c r="B62" s="1816">
        <f>SUM(B63:B64)</f>
        <v>0</v>
      </c>
      <c r="C62" s="1817">
        <f>SUM(C63:C64)</f>
        <v>0</v>
      </c>
      <c r="D62" s="1805">
        <f t="shared" ref="D62:V62" si="31">SUM(D63:D64)</f>
        <v>0</v>
      </c>
      <c r="E62" s="1818">
        <f t="shared" si="31"/>
        <v>0</v>
      </c>
      <c r="F62" s="1776">
        <f t="shared" si="31"/>
        <v>0</v>
      </c>
      <c r="G62" s="1818">
        <f t="shared" si="31"/>
        <v>0</v>
      </c>
      <c r="H62" s="1776">
        <f t="shared" si="31"/>
        <v>0</v>
      </c>
      <c r="I62" s="1818">
        <f t="shared" si="31"/>
        <v>0</v>
      </c>
      <c r="J62" s="1776">
        <f t="shared" si="31"/>
        <v>0</v>
      </c>
      <c r="K62" s="1818">
        <f t="shared" si="31"/>
        <v>0</v>
      </c>
      <c r="L62" s="1776">
        <f t="shared" si="31"/>
        <v>0</v>
      </c>
      <c r="M62" s="1818">
        <f t="shared" si="31"/>
        <v>0</v>
      </c>
      <c r="N62" s="1776">
        <f t="shared" si="31"/>
        <v>0</v>
      </c>
      <c r="O62" s="1818">
        <f t="shared" si="31"/>
        <v>0</v>
      </c>
      <c r="P62" s="1776">
        <f t="shared" si="31"/>
        <v>0</v>
      </c>
      <c r="Q62" s="1818">
        <f t="shared" si="31"/>
        <v>0</v>
      </c>
      <c r="R62" s="1776">
        <f t="shared" si="31"/>
        <v>0</v>
      </c>
      <c r="S62" s="1818">
        <f t="shared" si="31"/>
        <v>0</v>
      </c>
      <c r="T62" s="1776">
        <f t="shared" si="31"/>
        <v>0</v>
      </c>
      <c r="U62" s="1818">
        <f t="shared" si="31"/>
        <v>0</v>
      </c>
      <c r="V62" s="1819">
        <f t="shared" si="31"/>
        <v>0</v>
      </c>
      <c r="W62" s="1820">
        <f>SUM(W63:W64)</f>
        <v>0</v>
      </c>
      <c r="X62" s="1807">
        <f>SUM(X63:X64)</f>
        <v>0</v>
      </c>
    </row>
    <row r="63" spans="1:75" x14ac:dyDescent="0.25">
      <c r="A63" s="1821" t="s">
        <v>80</v>
      </c>
      <c r="B63" s="25">
        <f>SUM(C63:D63)</f>
        <v>0</v>
      </c>
      <c r="C63" s="1811"/>
      <c r="D63" s="1812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x14ac:dyDescent="0.25">
      <c r="A64" s="182" t="s">
        <v>86</v>
      </c>
      <c r="B64" s="183">
        <f>SUM(C64:D64)</f>
        <v>0</v>
      </c>
      <c r="C64" s="1822"/>
      <c r="D64" s="1823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x14ac:dyDescent="0.25">
      <c r="A65" s="1824" t="s">
        <v>88</v>
      </c>
      <c r="B65" s="5"/>
    </row>
    <row r="66" spans="1:77" x14ac:dyDescent="0.25">
      <c r="A66" s="1825" t="s">
        <v>49</v>
      </c>
      <c r="B66" s="1825" t="s">
        <v>32</v>
      </c>
    </row>
    <row r="67" spans="1:77" x14ac:dyDescent="0.25">
      <c r="A67" s="1821" t="s">
        <v>80</v>
      </c>
      <c r="B67" s="1826"/>
    </row>
    <row r="68" spans="1:77" x14ac:dyDescent="0.25">
      <c r="A68" s="79" t="s">
        <v>81</v>
      </c>
      <c r="B68" s="201"/>
    </row>
    <row r="69" spans="1:77" x14ac:dyDescent="0.25">
      <c r="A69" s="4" t="s">
        <v>89</v>
      </c>
      <c r="B69" s="5"/>
      <c r="C69" s="1827"/>
      <c r="D69" s="1827"/>
      <c r="E69" s="2"/>
      <c r="F69" s="2"/>
      <c r="G69" s="2"/>
      <c r="H69" s="2"/>
      <c r="I69" s="2"/>
      <c r="J69" s="1828"/>
      <c r="K69" s="1828"/>
      <c r="L69" s="1828"/>
      <c r="M69" s="1828"/>
      <c r="N69" s="1828"/>
      <c r="O69" s="1828"/>
      <c r="P69" s="1828"/>
      <c r="Q69" s="1828"/>
      <c r="R69" s="1828"/>
      <c r="S69" s="1828"/>
      <c r="T69" s="1829"/>
      <c r="U69" s="1829"/>
    </row>
    <row r="70" spans="1:77" ht="15" customHeight="1" x14ac:dyDescent="0.25">
      <c r="A70" s="4215" t="s">
        <v>90</v>
      </c>
      <c r="B70" s="3995"/>
      <c r="C70" s="4159" t="s">
        <v>32</v>
      </c>
      <c r="D70" s="3963"/>
      <c r="E70" s="3967"/>
      <c r="F70" s="4209" t="s">
        <v>5</v>
      </c>
      <c r="G70" s="4210"/>
      <c r="H70" s="4210"/>
      <c r="I70" s="4210"/>
      <c r="J70" s="4210"/>
      <c r="K70" s="4210"/>
      <c r="L70" s="4210"/>
      <c r="M70" s="4210"/>
      <c r="N70" s="4210"/>
      <c r="O70" s="4210"/>
      <c r="P70" s="4210"/>
      <c r="Q70" s="4210"/>
      <c r="R70" s="4210"/>
      <c r="S70" s="4210"/>
      <c r="T70" s="4210"/>
      <c r="U70" s="4210"/>
      <c r="V70" s="4210"/>
      <c r="W70" s="4210"/>
      <c r="X70" s="4210"/>
      <c r="Y70" s="4210"/>
      <c r="Z70" s="4210"/>
      <c r="AA70" s="4210"/>
      <c r="AB70" s="4210"/>
      <c r="AC70" s="4210"/>
      <c r="AD70" s="4210"/>
      <c r="AE70" s="4210"/>
      <c r="AF70" s="4210"/>
      <c r="AG70" s="4210"/>
      <c r="AH70" s="4210"/>
      <c r="AI70" s="4210"/>
      <c r="AJ70" s="4210"/>
      <c r="AK70" s="4210"/>
      <c r="AL70" s="4210"/>
      <c r="AM70" s="4211"/>
    </row>
    <row r="71" spans="1:77" ht="15" customHeight="1" x14ac:dyDescent="0.25">
      <c r="A71" s="3327"/>
      <c r="B71" s="3209"/>
      <c r="C71" s="4217" t="s">
        <v>29</v>
      </c>
      <c r="D71" s="3330" t="s">
        <v>91</v>
      </c>
      <c r="E71" s="3249" t="s">
        <v>92</v>
      </c>
      <c r="F71" s="4159" t="s">
        <v>93</v>
      </c>
      <c r="G71" s="3967"/>
      <c r="H71" s="3963" t="s">
        <v>94</v>
      </c>
      <c r="I71" s="3963"/>
      <c r="J71" s="4159" t="s">
        <v>14</v>
      </c>
      <c r="K71" s="3967"/>
      <c r="L71" s="3963" t="s">
        <v>15</v>
      </c>
      <c r="M71" s="3963"/>
      <c r="N71" s="4159" t="s">
        <v>16</v>
      </c>
      <c r="O71" s="3967"/>
      <c r="P71" s="3963" t="s">
        <v>17</v>
      </c>
      <c r="Q71" s="3963"/>
      <c r="R71" s="4159" t="s">
        <v>18</v>
      </c>
      <c r="S71" s="3967"/>
      <c r="T71" s="3963" t="s">
        <v>19</v>
      </c>
      <c r="U71" s="3963"/>
      <c r="V71" s="4159" t="s">
        <v>20</v>
      </c>
      <c r="W71" s="3967"/>
      <c r="X71" s="3963" t="s">
        <v>21</v>
      </c>
      <c r="Y71" s="3963"/>
      <c r="Z71" s="4159" t="s">
        <v>22</v>
      </c>
      <c r="AA71" s="3967"/>
      <c r="AB71" s="3963" t="s">
        <v>23</v>
      </c>
      <c r="AC71" s="3963"/>
      <c r="AD71" s="4159" t="s">
        <v>24</v>
      </c>
      <c r="AE71" s="3967"/>
      <c r="AF71" s="3963" t="s">
        <v>25</v>
      </c>
      <c r="AG71" s="3963"/>
      <c r="AH71" s="4159" t="s">
        <v>26</v>
      </c>
      <c r="AI71" s="3967"/>
      <c r="AJ71" s="4159" t="s">
        <v>27</v>
      </c>
      <c r="AK71" s="3967"/>
      <c r="AL71" s="4159" t="s">
        <v>28</v>
      </c>
      <c r="AM71" s="3967"/>
    </row>
    <row r="72" spans="1:77" x14ac:dyDescent="0.25">
      <c r="A72" s="3328"/>
      <c r="B72" s="4216"/>
      <c r="C72" s="3238"/>
      <c r="D72" s="4218"/>
      <c r="E72" s="4219"/>
      <c r="F72" s="1830" t="s">
        <v>91</v>
      </c>
      <c r="G72" s="1831" t="s">
        <v>92</v>
      </c>
      <c r="H72" s="1832" t="s">
        <v>91</v>
      </c>
      <c r="I72" s="1833" t="s">
        <v>92</v>
      </c>
      <c r="J72" s="1830" t="s">
        <v>91</v>
      </c>
      <c r="K72" s="1831" t="s">
        <v>92</v>
      </c>
      <c r="L72" s="1832" t="s">
        <v>91</v>
      </c>
      <c r="M72" s="1833" t="s">
        <v>92</v>
      </c>
      <c r="N72" s="1830" t="s">
        <v>91</v>
      </c>
      <c r="O72" s="1831" t="s">
        <v>92</v>
      </c>
      <c r="P72" s="1832" t="s">
        <v>91</v>
      </c>
      <c r="Q72" s="1833" t="s">
        <v>92</v>
      </c>
      <c r="R72" s="1830" t="s">
        <v>91</v>
      </c>
      <c r="S72" s="1831" t="s">
        <v>92</v>
      </c>
      <c r="T72" s="1832" t="s">
        <v>91</v>
      </c>
      <c r="U72" s="1833" t="s">
        <v>92</v>
      </c>
      <c r="V72" s="1830" t="s">
        <v>91</v>
      </c>
      <c r="W72" s="1831" t="s">
        <v>92</v>
      </c>
      <c r="X72" s="1832" t="s">
        <v>91</v>
      </c>
      <c r="Y72" s="1833" t="s">
        <v>92</v>
      </c>
      <c r="Z72" s="1830" t="s">
        <v>91</v>
      </c>
      <c r="AA72" s="1831" t="s">
        <v>92</v>
      </c>
      <c r="AB72" s="1832" t="s">
        <v>91</v>
      </c>
      <c r="AC72" s="1833" t="s">
        <v>92</v>
      </c>
      <c r="AD72" s="1830" t="s">
        <v>91</v>
      </c>
      <c r="AE72" s="1831" t="s">
        <v>92</v>
      </c>
      <c r="AF72" s="1832" t="s">
        <v>91</v>
      </c>
      <c r="AG72" s="1833" t="s">
        <v>92</v>
      </c>
      <c r="AH72" s="1830" t="s">
        <v>91</v>
      </c>
      <c r="AI72" s="1831" t="s">
        <v>92</v>
      </c>
      <c r="AJ72" s="1830" t="s">
        <v>91</v>
      </c>
      <c r="AK72" s="1831" t="s">
        <v>92</v>
      </c>
      <c r="AL72" s="1830" t="s">
        <v>91</v>
      </c>
      <c r="AM72" s="1831" t="s">
        <v>92</v>
      </c>
    </row>
    <row r="73" spans="1:77" ht="15" customHeight="1" x14ac:dyDescent="0.25">
      <c r="A73" s="3984" t="s">
        <v>95</v>
      </c>
      <c r="B73" s="1834" t="s">
        <v>96</v>
      </c>
      <c r="C73" s="1835">
        <f>SUM(D73,E73)</f>
        <v>14</v>
      </c>
      <c r="D73" s="1836">
        <f>SUM(F73,H73,J73,L73,N73,P73,R73,T73,V73,X73,Z73,AB73,AD73,AF73,AH73,AJ73,AL73)</f>
        <v>5</v>
      </c>
      <c r="E73" s="1837">
        <f>SUM(G73,I73,K73,M73,O73,Q73,S73,U73,W73,Y73,AA73,AC73,AE73,,AG73,AI73,AK73,AM73)</f>
        <v>9</v>
      </c>
      <c r="F73" s="1838"/>
      <c r="G73" s="1839"/>
      <c r="H73" s="1838"/>
      <c r="I73" s="1840"/>
      <c r="J73" s="1838"/>
      <c r="K73" s="1840"/>
      <c r="L73" s="1838"/>
      <c r="M73" s="1840"/>
      <c r="N73" s="1841"/>
      <c r="O73" s="1842"/>
      <c r="P73" s="1838"/>
      <c r="Q73" s="1840"/>
      <c r="R73" s="1841"/>
      <c r="S73" s="1842">
        <v>1</v>
      </c>
      <c r="T73" s="1838"/>
      <c r="U73" s="1842"/>
      <c r="V73" s="1838"/>
      <c r="W73" s="1840"/>
      <c r="X73" s="1841">
        <v>5</v>
      </c>
      <c r="Y73" s="1842"/>
      <c r="Z73" s="1838"/>
      <c r="AA73" s="1840">
        <v>8</v>
      </c>
      <c r="AB73" s="1841"/>
      <c r="AC73" s="1842"/>
      <c r="AD73" s="1838"/>
      <c r="AE73" s="1840"/>
      <c r="AF73" s="1841"/>
      <c r="AG73" s="1842"/>
      <c r="AH73" s="1838"/>
      <c r="AI73" s="1840"/>
      <c r="AJ73" s="1838"/>
      <c r="AK73" s="1840"/>
      <c r="AL73" s="1838"/>
      <c r="AM73" s="1840"/>
    </row>
    <row r="74" spans="1:77" x14ac:dyDescent="0.25">
      <c r="A74" s="3187"/>
      <c r="B74" s="1843" t="s">
        <v>97</v>
      </c>
      <c r="C74" s="214">
        <f>SUM(D74,E74)</f>
        <v>0</v>
      </c>
      <c r="D74" s="1844">
        <f>SUM(F74,H74,J74,L74,N74,P74,R74,T74,V74,X74,Z74,AB74,AD74,AF74,AH74,AJ74,AL74)</f>
        <v>0</v>
      </c>
      <c r="E74" s="1845">
        <f>SUM(G74,I74,K74,M74,O74,Q74,S74,U74,W74,Y74,AA74,AC74,AE74,,AG74,AI74,AK74,AM74)</f>
        <v>0</v>
      </c>
      <c r="F74" s="217"/>
      <c r="G74" s="1846"/>
      <c r="H74" s="217"/>
      <c r="I74" s="218"/>
      <c r="J74" s="217"/>
      <c r="K74" s="218"/>
      <c r="L74" s="217"/>
      <c r="M74" s="218"/>
      <c r="N74" s="1847"/>
      <c r="O74" s="219"/>
      <c r="P74" s="217"/>
      <c r="Q74" s="218"/>
      <c r="R74" s="1847"/>
      <c r="S74" s="219"/>
      <c r="T74" s="217"/>
      <c r="U74" s="219"/>
      <c r="V74" s="217"/>
      <c r="W74" s="218"/>
      <c r="X74" s="1847"/>
      <c r="Y74" s="219"/>
      <c r="Z74" s="217"/>
      <c r="AA74" s="218"/>
      <c r="AB74" s="1847"/>
      <c r="AC74" s="219"/>
      <c r="AD74" s="217"/>
      <c r="AE74" s="218"/>
      <c r="AF74" s="1847"/>
      <c r="AG74" s="219"/>
      <c r="AH74" s="217"/>
      <c r="AI74" s="218"/>
      <c r="AJ74" s="217"/>
      <c r="AK74" s="218"/>
      <c r="AL74" s="217"/>
      <c r="AM74" s="218"/>
    </row>
    <row r="75" spans="1:77" x14ac:dyDescent="0.25">
      <c r="A75" s="4199" t="s">
        <v>32</v>
      </c>
      <c r="B75" s="4199"/>
      <c r="C75" s="1848">
        <f>SUM(D75:E75)</f>
        <v>14</v>
      </c>
      <c r="D75" s="1844">
        <f>SUM(F75,H75,J75,L75,N75,P75,R75,T75,V75,X75,Z75,AB75,AD75,AF75,AH75,AJ75,AL75)</f>
        <v>5</v>
      </c>
      <c r="E75" s="221">
        <f>SUM(G75,I75,K75,M75,O75,Q75,S75,U75,W75,Y75,AA75,AC75,AE75,,AG75,AI75,AK75,AM75)</f>
        <v>9</v>
      </c>
      <c r="F75" s="1849">
        <f t="shared" ref="F75:AM75" si="38">SUM(F73:F74)</f>
        <v>0</v>
      </c>
      <c r="G75" s="1850">
        <f t="shared" si="38"/>
        <v>0</v>
      </c>
      <c r="H75" s="1849">
        <f t="shared" si="38"/>
        <v>0</v>
      </c>
      <c r="I75" s="1850">
        <f t="shared" si="38"/>
        <v>0</v>
      </c>
      <c r="J75" s="1849">
        <f t="shared" si="38"/>
        <v>0</v>
      </c>
      <c r="K75" s="1850">
        <f t="shared" si="38"/>
        <v>0</v>
      </c>
      <c r="L75" s="1849">
        <f t="shared" si="38"/>
        <v>0</v>
      </c>
      <c r="M75" s="1850">
        <f t="shared" si="38"/>
        <v>0</v>
      </c>
      <c r="N75" s="1849">
        <f t="shared" si="38"/>
        <v>0</v>
      </c>
      <c r="O75" s="1850">
        <f t="shared" si="38"/>
        <v>0</v>
      </c>
      <c r="P75" s="1849">
        <f t="shared" si="38"/>
        <v>0</v>
      </c>
      <c r="Q75" s="1850">
        <f t="shared" si="38"/>
        <v>0</v>
      </c>
      <c r="R75" s="1849">
        <f t="shared" si="38"/>
        <v>0</v>
      </c>
      <c r="S75" s="1850">
        <f t="shared" si="38"/>
        <v>1</v>
      </c>
      <c r="T75" s="1849">
        <f t="shared" si="38"/>
        <v>0</v>
      </c>
      <c r="U75" s="1850">
        <f t="shared" si="38"/>
        <v>0</v>
      </c>
      <c r="V75" s="1849">
        <f t="shared" si="38"/>
        <v>0</v>
      </c>
      <c r="W75" s="1850">
        <f t="shared" si="38"/>
        <v>0</v>
      </c>
      <c r="X75" s="1849">
        <f t="shared" si="38"/>
        <v>5</v>
      </c>
      <c r="Y75" s="1850">
        <f t="shared" si="38"/>
        <v>0</v>
      </c>
      <c r="Z75" s="1849">
        <f t="shared" si="38"/>
        <v>0</v>
      </c>
      <c r="AA75" s="1850">
        <f t="shared" si="38"/>
        <v>8</v>
      </c>
      <c r="AB75" s="1849">
        <f t="shared" si="38"/>
        <v>0</v>
      </c>
      <c r="AC75" s="1850">
        <f t="shared" si="38"/>
        <v>0</v>
      </c>
      <c r="AD75" s="1849">
        <f t="shared" si="38"/>
        <v>0</v>
      </c>
      <c r="AE75" s="1850">
        <f t="shared" si="38"/>
        <v>0</v>
      </c>
      <c r="AF75" s="1849">
        <f t="shared" si="38"/>
        <v>0</v>
      </c>
      <c r="AG75" s="1850">
        <f t="shared" si="38"/>
        <v>0</v>
      </c>
      <c r="AH75" s="1849">
        <f t="shared" si="38"/>
        <v>0</v>
      </c>
      <c r="AI75" s="1850">
        <f t="shared" si="38"/>
        <v>0</v>
      </c>
      <c r="AJ75" s="1849">
        <f t="shared" si="38"/>
        <v>0</v>
      </c>
      <c r="AK75" s="1850">
        <f t="shared" si="38"/>
        <v>0</v>
      </c>
      <c r="AL75" s="1849">
        <f t="shared" si="38"/>
        <v>0</v>
      </c>
      <c r="AM75" s="1850">
        <f t="shared" si="38"/>
        <v>0</v>
      </c>
      <c r="BO75" s="224"/>
      <c r="BP75" s="224"/>
    </row>
    <row r="76" spans="1:77" x14ac:dyDescent="0.25">
      <c r="A76" s="4207" t="s">
        <v>98</v>
      </c>
      <c r="B76" s="4207"/>
      <c r="C76" s="4207"/>
      <c r="D76" s="4207"/>
      <c r="E76" s="4207"/>
      <c r="F76" s="4207"/>
      <c r="G76" s="4207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1851"/>
      <c r="AB76" s="1851"/>
      <c r="AC76" s="1851"/>
      <c r="AD76" s="1851"/>
      <c r="AE76" s="1852"/>
      <c r="AF76" s="1852"/>
      <c r="AG76" s="1852"/>
      <c r="AH76" s="1853"/>
      <c r="AI76" s="1854"/>
      <c r="AJ76" s="1854"/>
      <c r="AK76" s="1854"/>
      <c r="AL76" s="1854"/>
      <c r="AM76" s="1854"/>
      <c r="AN76" s="1854"/>
    </row>
    <row r="77" spans="1:77" ht="15" customHeight="1" x14ac:dyDescent="0.25">
      <c r="A77" s="4208" t="s">
        <v>49</v>
      </c>
      <c r="B77" s="4209" t="s">
        <v>99</v>
      </c>
      <c r="C77" s="4209" t="s">
        <v>32</v>
      </c>
      <c r="D77" s="4210"/>
      <c r="E77" s="4211"/>
      <c r="F77" s="4150" t="s">
        <v>5</v>
      </c>
      <c r="G77" s="4213"/>
      <c r="H77" s="4213"/>
      <c r="I77" s="4213"/>
      <c r="J77" s="4213"/>
      <c r="K77" s="4213"/>
      <c r="L77" s="4213"/>
      <c r="M77" s="4213"/>
      <c r="N77" s="4213"/>
      <c r="O77" s="4213"/>
      <c r="P77" s="4213"/>
      <c r="Q77" s="4213"/>
      <c r="R77" s="4213"/>
      <c r="S77" s="4213"/>
      <c r="T77" s="4213"/>
      <c r="U77" s="4213"/>
      <c r="V77" s="4213"/>
      <c r="W77" s="4213"/>
      <c r="X77" s="4213"/>
      <c r="Y77" s="4213"/>
      <c r="Z77" s="4213"/>
      <c r="AA77" s="4213"/>
      <c r="AB77" s="4213"/>
      <c r="AC77" s="4213"/>
      <c r="AD77" s="4213"/>
      <c r="AE77" s="4213"/>
      <c r="AF77" s="4213"/>
      <c r="AG77" s="4213"/>
      <c r="AH77" s="4213"/>
      <c r="AI77" s="4161"/>
      <c r="AJ77" s="4214" t="s">
        <v>100</v>
      </c>
      <c r="AK77" s="4204" t="s">
        <v>101</v>
      </c>
      <c r="AL77" s="4204" t="s">
        <v>6</v>
      </c>
      <c r="AM77" s="4204" t="s">
        <v>7</v>
      </c>
      <c r="AN77" s="4205" t="s">
        <v>76</v>
      </c>
    </row>
    <row r="78" spans="1:77" x14ac:dyDescent="0.25">
      <c r="A78" s="3259"/>
      <c r="B78" s="3319"/>
      <c r="C78" s="3262"/>
      <c r="D78" s="4212"/>
      <c r="E78" s="4158"/>
      <c r="F78" s="4150" t="s">
        <v>102</v>
      </c>
      <c r="G78" s="4154"/>
      <c r="H78" s="4150" t="s">
        <v>103</v>
      </c>
      <c r="I78" s="4154"/>
      <c r="J78" s="4159" t="s">
        <v>13</v>
      </c>
      <c r="K78" s="4200"/>
      <c r="L78" s="4159" t="s">
        <v>14</v>
      </c>
      <c r="M78" s="4200"/>
      <c r="N78" s="4150" t="s">
        <v>104</v>
      </c>
      <c r="O78" s="4154"/>
      <c r="P78" s="4150" t="s">
        <v>105</v>
      </c>
      <c r="Q78" s="4154"/>
      <c r="R78" s="4159" t="s">
        <v>16</v>
      </c>
      <c r="S78" s="4200"/>
      <c r="T78" s="4159" t="s">
        <v>17</v>
      </c>
      <c r="U78" s="4200"/>
      <c r="V78" s="4159" t="s">
        <v>18</v>
      </c>
      <c r="W78" s="4200"/>
      <c r="X78" s="4159" t="s">
        <v>19</v>
      </c>
      <c r="Y78" s="4200"/>
      <c r="Z78" s="4159" t="s">
        <v>20</v>
      </c>
      <c r="AA78" s="4200"/>
      <c r="AB78" s="4159" t="s">
        <v>21</v>
      </c>
      <c r="AC78" s="4200"/>
      <c r="AD78" s="4159" t="s">
        <v>22</v>
      </c>
      <c r="AE78" s="4200"/>
      <c r="AF78" s="4159" t="s">
        <v>23</v>
      </c>
      <c r="AG78" s="4200"/>
      <c r="AH78" s="4159" t="s">
        <v>24</v>
      </c>
      <c r="AI78" s="4200"/>
      <c r="AJ78" s="3246"/>
      <c r="AK78" s="3247"/>
      <c r="AL78" s="3247"/>
      <c r="AM78" s="3247"/>
      <c r="AN78" s="3249"/>
    </row>
    <row r="79" spans="1:77" x14ac:dyDescent="0.25">
      <c r="A79" s="3189"/>
      <c r="B79" s="3262"/>
      <c r="C79" s="1830" t="s">
        <v>29</v>
      </c>
      <c r="D79" s="1832" t="s">
        <v>30</v>
      </c>
      <c r="E79" s="1855" t="s">
        <v>31</v>
      </c>
      <c r="F79" s="1830" t="s">
        <v>30</v>
      </c>
      <c r="G79" s="1855" t="s">
        <v>31</v>
      </c>
      <c r="H79" s="1832" t="s">
        <v>30</v>
      </c>
      <c r="I79" s="1855" t="s">
        <v>31</v>
      </c>
      <c r="J79" s="1830" t="s">
        <v>30</v>
      </c>
      <c r="K79" s="1855" t="s">
        <v>31</v>
      </c>
      <c r="L79" s="1830" t="s">
        <v>30</v>
      </c>
      <c r="M79" s="1855" t="s">
        <v>31</v>
      </c>
      <c r="N79" s="1830" t="s">
        <v>30</v>
      </c>
      <c r="O79" s="1855" t="s">
        <v>31</v>
      </c>
      <c r="P79" s="1830" t="s">
        <v>30</v>
      </c>
      <c r="Q79" s="1855" t="s">
        <v>31</v>
      </c>
      <c r="R79" s="1830" t="s">
        <v>30</v>
      </c>
      <c r="S79" s="1855" t="s">
        <v>31</v>
      </c>
      <c r="T79" s="1830" t="s">
        <v>30</v>
      </c>
      <c r="U79" s="1855" t="s">
        <v>31</v>
      </c>
      <c r="V79" s="1830" t="s">
        <v>30</v>
      </c>
      <c r="W79" s="1855" t="s">
        <v>31</v>
      </c>
      <c r="X79" s="1830" t="s">
        <v>30</v>
      </c>
      <c r="Y79" s="1855" t="s">
        <v>31</v>
      </c>
      <c r="Z79" s="1830" t="s">
        <v>30</v>
      </c>
      <c r="AA79" s="1855" t="s">
        <v>31</v>
      </c>
      <c r="AB79" s="1830" t="s">
        <v>30</v>
      </c>
      <c r="AC79" s="1855" t="s">
        <v>31</v>
      </c>
      <c r="AD79" s="1830" t="s">
        <v>30</v>
      </c>
      <c r="AE79" s="1855" t="s">
        <v>31</v>
      </c>
      <c r="AF79" s="1830" t="s">
        <v>30</v>
      </c>
      <c r="AG79" s="1855" t="s">
        <v>31</v>
      </c>
      <c r="AH79" s="1830" t="s">
        <v>30</v>
      </c>
      <c r="AI79" s="1856" t="s">
        <v>31</v>
      </c>
      <c r="AJ79" s="3245"/>
      <c r="AK79" s="3224"/>
      <c r="AL79" s="3224"/>
      <c r="AM79" s="3224"/>
      <c r="AN79" s="4206"/>
    </row>
    <row r="80" spans="1:77" x14ac:dyDescent="0.25">
      <c r="A80" s="1857" t="s">
        <v>106</v>
      </c>
      <c r="B80" s="1858" t="s">
        <v>107</v>
      </c>
      <c r="C80" s="1859">
        <f>SUM(D80:E80)</f>
        <v>0</v>
      </c>
      <c r="D80" s="1860">
        <f>SUM(F80,H80,J80,L80,N80,P80,R80,T80,V80,X80,Z80,AB80,AD80,AF80,AH80)</f>
        <v>0</v>
      </c>
      <c r="E80" s="1861">
        <f>SUM(G80,I80,K80,M80,O80,Q80,S80,U80,W80,Y80,AA80,AC80,AE80,AG80,AI80)</f>
        <v>0</v>
      </c>
      <c r="F80" s="237"/>
      <c r="G80" s="1862"/>
      <c r="H80" s="1863"/>
      <c r="I80" s="1864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1864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x14ac:dyDescent="0.25">
      <c r="A81" s="4201" t="s">
        <v>108</v>
      </c>
      <c r="B81" s="1865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x14ac:dyDescent="0.25">
      <c r="A82" s="4201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x14ac:dyDescent="0.25">
      <c r="A83" s="1866" t="s">
        <v>62</v>
      </c>
      <c r="B83" s="1867" t="s">
        <v>111</v>
      </c>
      <c r="C83" s="1859">
        <f>SUM(D83:E83)</f>
        <v>0</v>
      </c>
      <c r="D83" s="1860">
        <f t="shared" si="39"/>
        <v>0</v>
      </c>
      <c r="E83" s="1861">
        <f t="shared" si="39"/>
        <v>0</v>
      </c>
      <c r="F83" s="1868"/>
      <c r="G83" s="1869"/>
      <c r="H83" s="1870"/>
      <c r="I83" s="1869"/>
      <c r="J83" s="1868"/>
      <c r="K83" s="1871"/>
      <c r="L83" s="1868"/>
      <c r="M83" s="1871"/>
      <c r="N83" s="1868"/>
      <c r="O83" s="1871"/>
      <c r="P83" s="1868"/>
      <c r="Q83" s="1871"/>
      <c r="R83" s="1868"/>
      <c r="S83" s="1871"/>
      <c r="T83" s="1868"/>
      <c r="U83" s="1871"/>
      <c r="V83" s="1868"/>
      <c r="W83" s="1871"/>
      <c r="X83" s="1868"/>
      <c r="Y83" s="1871"/>
      <c r="Z83" s="1868"/>
      <c r="AA83" s="1871"/>
      <c r="AB83" s="1868"/>
      <c r="AC83" s="1871"/>
      <c r="AD83" s="1868"/>
      <c r="AE83" s="1871"/>
      <c r="AF83" s="1868"/>
      <c r="AG83" s="1871"/>
      <c r="AH83" s="1868"/>
      <c r="AI83" s="1872"/>
      <c r="AJ83" s="1873"/>
      <c r="AK83" s="1874"/>
      <c r="AL83" s="1874"/>
      <c r="AM83" s="1874"/>
      <c r="AN83" s="1869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x14ac:dyDescent="0.25">
      <c r="A84" s="4" t="s">
        <v>112</v>
      </c>
      <c r="B84" s="2"/>
      <c r="C84" s="2"/>
      <c r="D84" s="2"/>
      <c r="E84" s="2"/>
      <c r="F84" s="2"/>
    </row>
    <row r="85" spans="1:77" ht="15" customHeight="1" x14ac:dyDescent="0.25">
      <c r="A85" s="4198" t="s">
        <v>90</v>
      </c>
      <c r="B85" s="4202"/>
      <c r="C85" s="4199" t="s">
        <v>113</v>
      </c>
      <c r="D85" s="4203" t="s">
        <v>114</v>
      </c>
      <c r="E85" s="4200" t="s">
        <v>115</v>
      </c>
      <c r="F85" s="4199" t="s">
        <v>116</v>
      </c>
    </row>
    <row r="86" spans="1:77" x14ac:dyDescent="0.25">
      <c r="A86" s="4198"/>
      <c r="B86" s="4202"/>
      <c r="C86" s="4199"/>
      <c r="D86" s="4203"/>
      <c r="E86" s="4200"/>
      <c r="F86" s="4199"/>
    </row>
    <row r="87" spans="1:77" x14ac:dyDescent="0.25">
      <c r="A87" s="4195" t="s">
        <v>117</v>
      </c>
      <c r="B87" s="4196"/>
      <c r="C87" s="4196"/>
      <c r="D87" s="4196"/>
      <c r="E87" s="4196"/>
      <c r="F87" s="4197"/>
    </row>
    <row r="88" spans="1:77" x14ac:dyDescent="0.25">
      <c r="A88" s="1865" t="s">
        <v>118</v>
      </c>
      <c r="B88" s="1875"/>
      <c r="C88" s="1876"/>
      <c r="D88" s="1877"/>
      <c r="E88" s="1878"/>
      <c r="F88" s="1876"/>
    </row>
    <row r="89" spans="1:77" x14ac:dyDescent="0.25">
      <c r="A89" s="275" t="s">
        <v>119</v>
      </c>
      <c r="B89" s="276"/>
      <c r="C89" s="277"/>
      <c r="D89" s="278"/>
      <c r="E89" s="41"/>
      <c r="F89" s="277"/>
    </row>
    <row r="90" spans="1:77" x14ac:dyDescent="0.25">
      <c r="A90" s="275" t="s">
        <v>120</v>
      </c>
      <c r="B90" s="276"/>
      <c r="C90" s="277"/>
      <c r="D90" s="278"/>
      <c r="E90" s="41"/>
      <c r="F90" s="277"/>
    </row>
    <row r="91" spans="1:77" x14ac:dyDescent="0.25">
      <c r="A91" s="275" t="s">
        <v>121</v>
      </c>
      <c r="B91" s="276"/>
      <c r="C91" s="277"/>
      <c r="D91" s="278"/>
      <c r="E91" s="41"/>
      <c r="F91" s="277"/>
    </row>
    <row r="92" spans="1:77" x14ac:dyDescent="0.25">
      <c r="A92" s="279" t="s">
        <v>122</v>
      </c>
      <c r="B92" s="280"/>
      <c r="C92" s="177"/>
      <c r="D92" s="281"/>
      <c r="E92" s="181"/>
      <c r="F92" s="177"/>
    </row>
    <row r="93" spans="1:77" x14ac:dyDescent="0.25">
      <c r="A93" s="4195" t="s">
        <v>123</v>
      </c>
      <c r="B93" s="4196"/>
      <c r="C93" s="4196"/>
      <c r="D93" s="4196"/>
      <c r="E93" s="4196"/>
      <c r="F93" s="4197"/>
    </row>
    <row r="94" spans="1:77" x14ac:dyDescent="0.25">
      <c r="A94" s="1879" t="s">
        <v>124</v>
      </c>
      <c r="B94" s="1880"/>
      <c r="C94" s="1876"/>
      <c r="D94" s="1877"/>
      <c r="E94" s="1878"/>
      <c r="F94" s="1876"/>
    </row>
    <row r="95" spans="1:77" x14ac:dyDescent="0.25">
      <c r="A95" s="254" t="s">
        <v>125</v>
      </c>
      <c r="B95" s="284"/>
      <c r="C95" s="277"/>
      <c r="D95" s="278"/>
      <c r="E95" s="41"/>
      <c r="F95" s="277"/>
    </row>
    <row r="96" spans="1:77" ht="21" x14ac:dyDescent="0.25">
      <c r="A96" s="285" t="s">
        <v>126</v>
      </c>
      <c r="B96" s="286"/>
      <c r="C96" s="287"/>
      <c r="D96" s="281"/>
      <c r="E96" s="1881"/>
      <c r="F96" s="287"/>
    </row>
    <row r="97" spans="1:18" x14ac:dyDescent="0.25">
      <c r="A97" s="4" t="s">
        <v>127</v>
      </c>
      <c r="B97" s="2"/>
      <c r="C97" s="2"/>
      <c r="D97" s="2"/>
      <c r="E97" s="2"/>
    </row>
    <row r="98" spans="1:18" ht="15" customHeight="1" x14ac:dyDescent="0.25">
      <c r="A98" s="4198" t="s">
        <v>90</v>
      </c>
      <c r="B98" s="4199" t="s">
        <v>32</v>
      </c>
      <c r="C98" s="4199" t="s">
        <v>113</v>
      </c>
      <c r="D98" s="4199" t="s">
        <v>114</v>
      </c>
      <c r="E98" s="4200" t="s">
        <v>128</v>
      </c>
    </row>
    <row r="99" spans="1:18" x14ac:dyDescent="0.25">
      <c r="A99" s="4198"/>
      <c r="B99" s="4199"/>
      <c r="C99" s="4199"/>
      <c r="D99" s="4199"/>
      <c r="E99" s="4200"/>
    </row>
    <row r="100" spans="1:18" x14ac:dyDescent="0.25">
      <c r="A100" s="1882" t="s">
        <v>117</v>
      </c>
      <c r="B100" s="1883"/>
      <c r="C100" s="1883"/>
      <c r="D100" s="1883"/>
      <c r="E100" s="1884"/>
    </row>
    <row r="101" spans="1:18" x14ac:dyDescent="0.25">
      <c r="A101" s="1865" t="s">
        <v>118</v>
      </c>
      <c r="B101" s="1885">
        <f>SUM(C101:E101)</f>
        <v>100</v>
      </c>
      <c r="C101" s="1876">
        <v>68</v>
      </c>
      <c r="D101" s="1876">
        <v>32</v>
      </c>
      <c r="E101" s="1878"/>
    </row>
    <row r="102" spans="1:18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x14ac:dyDescent="0.25">
      <c r="A103" s="275" t="s">
        <v>120</v>
      </c>
      <c r="B103" s="293">
        <f t="shared" si="51"/>
        <v>0</v>
      </c>
      <c r="C103" s="277"/>
      <c r="D103" s="277"/>
      <c r="E103" s="41"/>
    </row>
    <row r="104" spans="1:18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x14ac:dyDescent="0.25">
      <c r="A105" s="279" t="s">
        <v>122</v>
      </c>
      <c r="B105" s="294">
        <f t="shared" si="51"/>
        <v>11</v>
      </c>
      <c r="C105" s="177"/>
      <c r="D105" s="287">
        <v>11</v>
      </c>
      <c r="E105" s="181"/>
    </row>
    <row r="106" spans="1:18" x14ac:dyDescent="0.25">
      <c r="A106" s="1882" t="s">
        <v>123</v>
      </c>
      <c r="B106" s="1883"/>
      <c r="C106" s="1883"/>
      <c r="D106" s="1883"/>
      <c r="E106" s="1884"/>
    </row>
    <row r="107" spans="1:18" x14ac:dyDescent="0.25">
      <c r="A107" s="1879" t="s">
        <v>124</v>
      </c>
      <c r="B107" s="1885">
        <f>SUM(C107:E107)</f>
        <v>0</v>
      </c>
      <c r="C107" s="1876"/>
      <c r="D107" s="1876"/>
      <c r="E107" s="1878"/>
    </row>
    <row r="108" spans="1:18" x14ac:dyDescent="0.25">
      <c r="A108" s="254" t="s">
        <v>125</v>
      </c>
      <c r="B108" s="293">
        <f t="shared" ref="B108:B109" si="52">SUM(C108:E108)</f>
        <v>2</v>
      </c>
      <c r="C108" s="277"/>
      <c r="D108" s="277">
        <v>2</v>
      </c>
      <c r="E108" s="41"/>
    </row>
    <row r="109" spans="1:18" ht="21" x14ac:dyDescent="0.25">
      <c r="A109" s="285" t="s">
        <v>126</v>
      </c>
      <c r="B109" s="295">
        <f t="shared" si="52"/>
        <v>2</v>
      </c>
      <c r="C109" s="287"/>
      <c r="D109" s="287">
        <v>2</v>
      </c>
      <c r="E109" s="1881"/>
    </row>
    <row r="110" spans="1:18" x14ac:dyDescent="0.25">
      <c r="A110" s="4189" t="s">
        <v>129</v>
      </c>
      <c r="B110" s="4189"/>
      <c r="C110" s="4189"/>
      <c r="D110" s="4189"/>
      <c r="E110" s="4189"/>
      <c r="F110" s="4190"/>
      <c r="G110" s="1886"/>
      <c r="H110" s="1886"/>
      <c r="I110" s="1886"/>
      <c r="J110" s="1886"/>
      <c r="K110" s="1886"/>
      <c r="L110" s="1886"/>
      <c r="M110" s="1886"/>
      <c r="N110" s="1886"/>
      <c r="O110" s="1886"/>
    </row>
    <row r="111" spans="1:18" ht="15" customHeight="1" x14ac:dyDescent="0.25">
      <c r="A111" s="4191" t="s">
        <v>130</v>
      </c>
      <c r="B111" s="4179" t="s">
        <v>131</v>
      </c>
      <c r="C111" s="4180"/>
      <c r="D111" s="4181"/>
      <c r="E111" s="4179" t="s">
        <v>132</v>
      </c>
      <c r="F111" s="4181"/>
      <c r="G111" s="4179" t="s">
        <v>133</v>
      </c>
      <c r="H111" s="4184"/>
      <c r="I111" s="4192" t="s">
        <v>134</v>
      </c>
      <c r="J111" s="4193"/>
      <c r="K111" s="4171" t="s">
        <v>135</v>
      </c>
      <c r="L111" s="4173" t="s">
        <v>136</v>
      </c>
      <c r="M111" s="4174"/>
      <c r="N111" s="4171"/>
      <c r="O111" s="4173" t="s">
        <v>137</v>
      </c>
      <c r="P111" s="4171"/>
      <c r="Q111" s="4173" t="s">
        <v>138</v>
      </c>
      <c r="R111" s="4171"/>
    </row>
    <row r="112" spans="1:18" x14ac:dyDescent="0.25">
      <c r="A112" s="3292"/>
      <c r="B112" s="3279"/>
      <c r="C112" s="4182"/>
      <c r="D112" s="4183"/>
      <c r="E112" s="3279"/>
      <c r="F112" s="4183"/>
      <c r="G112" s="3279"/>
      <c r="H112" s="4185"/>
      <c r="I112" s="3299"/>
      <c r="J112" s="4194"/>
      <c r="K112" s="3265"/>
      <c r="L112" s="3269"/>
      <c r="M112" s="4175"/>
      <c r="N112" s="4172"/>
      <c r="O112" s="3269"/>
      <c r="P112" s="4172"/>
      <c r="Q112" s="3269"/>
      <c r="R112" s="4172"/>
    </row>
    <row r="113" spans="1:20" ht="31.5" x14ac:dyDescent="0.25">
      <c r="A113" s="3255"/>
      <c r="B113" s="1887" t="s">
        <v>139</v>
      </c>
      <c r="C113" s="1887" t="s">
        <v>140</v>
      </c>
      <c r="D113" s="1888" t="s">
        <v>141</v>
      </c>
      <c r="E113" s="1889" t="s">
        <v>142</v>
      </c>
      <c r="F113" s="1890" t="s">
        <v>143</v>
      </c>
      <c r="G113" s="1889" t="s">
        <v>144</v>
      </c>
      <c r="H113" s="1891" t="s">
        <v>145</v>
      </c>
      <c r="I113" s="1892" t="s">
        <v>142</v>
      </c>
      <c r="J113" s="1893" t="s">
        <v>143</v>
      </c>
      <c r="K113" s="4172"/>
      <c r="L113" s="1887" t="s">
        <v>146</v>
      </c>
      <c r="M113" s="1894" t="s">
        <v>140</v>
      </c>
      <c r="N113" s="305" t="s">
        <v>147</v>
      </c>
      <c r="O113" s="1887" t="s">
        <v>144</v>
      </c>
      <c r="P113" s="1895" t="s">
        <v>145</v>
      </c>
      <c r="Q113" s="1887" t="s">
        <v>148</v>
      </c>
      <c r="R113" s="1895" t="s">
        <v>149</v>
      </c>
    </row>
    <row r="114" spans="1:20" x14ac:dyDescent="0.25">
      <c r="A114" s="1896" t="s">
        <v>150</v>
      </c>
      <c r="B114" s="308">
        <f>SUM(C114:D114)</f>
        <v>0</v>
      </c>
      <c r="C114" s="1897"/>
      <c r="D114" s="1898"/>
      <c r="E114" s="1897"/>
      <c r="F114" s="1898"/>
      <c r="G114" s="1897"/>
      <c r="H114" s="1899"/>
      <c r="I114" s="1900"/>
      <c r="J114" s="1901"/>
      <c r="K114" s="1898"/>
      <c r="L114" s="1897"/>
      <c r="M114" s="1902"/>
      <c r="N114" s="1903"/>
      <c r="O114" s="1897"/>
      <c r="P114" s="1903"/>
      <c r="Q114" s="316"/>
      <c r="R114" s="317"/>
    </row>
    <row r="115" spans="1:20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1897"/>
      <c r="R115" s="1903"/>
    </row>
    <row r="116" spans="1:20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x14ac:dyDescent="0.25">
      <c r="A117" s="1904" t="s">
        <v>32</v>
      </c>
      <c r="B117" s="1905">
        <f>SUM(C117:D117)</f>
        <v>0</v>
      </c>
      <c r="C117" s="1905">
        <f t="shared" ref="C117:K117" si="53">SUM(C114:C116)</f>
        <v>0</v>
      </c>
      <c r="D117" s="1906">
        <f t="shared" si="53"/>
        <v>0</v>
      </c>
      <c r="E117" s="1905">
        <f t="shared" si="53"/>
        <v>0</v>
      </c>
      <c r="F117" s="1906">
        <f t="shared" si="53"/>
        <v>0</v>
      </c>
      <c r="G117" s="1905">
        <f t="shared" si="53"/>
        <v>0</v>
      </c>
      <c r="H117" s="1907">
        <f t="shared" si="53"/>
        <v>0</v>
      </c>
      <c r="I117" s="1908">
        <f t="shared" si="53"/>
        <v>0</v>
      </c>
      <c r="J117" s="1909">
        <f t="shared" si="53"/>
        <v>0</v>
      </c>
      <c r="K117" s="1906">
        <f t="shared" si="53"/>
        <v>0</v>
      </c>
      <c r="L117" s="1905">
        <f>SUM(L114)</f>
        <v>0</v>
      </c>
      <c r="M117" s="1910">
        <f t="shared" ref="M117:P117" si="54">SUM(M114)</f>
        <v>0</v>
      </c>
      <c r="N117" s="1911">
        <f>SUM(N114)</f>
        <v>0</v>
      </c>
      <c r="O117" s="1905">
        <f t="shared" si="54"/>
        <v>0</v>
      </c>
      <c r="P117" s="1911">
        <f t="shared" si="54"/>
        <v>0</v>
      </c>
      <c r="Q117" s="1905">
        <f>SUM(Q115:Q116)</f>
        <v>0</v>
      </c>
      <c r="R117" s="1910">
        <f>SUM(R115:R116)</f>
        <v>0</v>
      </c>
    </row>
    <row r="118" spans="1:20" x14ac:dyDescent="0.25">
      <c r="A118" s="4176" t="s">
        <v>153</v>
      </c>
      <c r="B118" s="4176"/>
      <c r="C118" s="4176"/>
      <c r="D118" s="4176"/>
      <c r="E118" s="4176"/>
      <c r="F118" s="4177"/>
      <c r="G118" s="1886"/>
      <c r="H118" s="1886"/>
      <c r="I118" s="1886"/>
      <c r="J118" s="1886"/>
      <c r="K118" s="1886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4178" t="s">
        <v>130</v>
      </c>
      <c r="B119" s="4179" t="s">
        <v>131</v>
      </c>
      <c r="C119" s="4180"/>
      <c r="D119" s="4181"/>
      <c r="E119" s="4179" t="s">
        <v>132</v>
      </c>
      <c r="F119" s="4180"/>
      <c r="G119" s="4180"/>
      <c r="H119" s="4181"/>
      <c r="I119" s="4179" t="s">
        <v>133</v>
      </c>
      <c r="J119" s="4184"/>
      <c r="K119" s="4171" t="s">
        <v>154</v>
      </c>
      <c r="L119" s="4186" t="s">
        <v>155</v>
      </c>
      <c r="M119" s="4187"/>
      <c r="N119" s="346"/>
      <c r="O119" s="346"/>
      <c r="P119" s="346"/>
      <c r="Q119" s="346"/>
      <c r="R119" s="346"/>
      <c r="S119" s="346"/>
      <c r="T119" s="346"/>
    </row>
    <row r="120" spans="1:20" x14ac:dyDescent="0.25">
      <c r="A120" s="3274"/>
      <c r="B120" s="3279"/>
      <c r="C120" s="4182"/>
      <c r="D120" s="4183"/>
      <c r="E120" s="3279"/>
      <c r="F120" s="4182"/>
      <c r="G120" s="4182"/>
      <c r="H120" s="4183"/>
      <c r="I120" s="3279"/>
      <c r="J120" s="4185"/>
      <c r="K120" s="3265"/>
      <c r="L120" s="3287"/>
      <c r="M120" s="4188"/>
      <c r="N120" s="346"/>
      <c r="O120" s="346"/>
      <c r="P120" s="346"/>
      <c r="Q120" s="346"/>
      <c r="R120" s="346"/>
      <c r="S120" s="346"/>
      <c r="T120" s="346"/>
    </row>
    <row r="121" spans="1:20" ht="63" x14ac:dyDescent="0.25">
      <c r="A121" s="3275"/>
      <c r="B121" s="1887" t="s">
        <v>139</v>
      </c>
      <c r="C121" s="1887" t="s">
        <v>140</v>
      </c>
      <c r="D121" s="1888" t="s">
        <v>141</v>
      </c>
      <c r="E121" s="1889" t="s">
        <v>142</v>
      </c>
      <c r="F121" s="1890" t="s">
        <v>143</v>
      </c>
      <c r="G121" s="1889" t="s">
        <v>156</v>
      </c>
      <c r="H121" s="1890" t="s">
        <v>157</v>
      </c>
      <c r="I121" s="1889" t="s">
        <v>144</v>
      </c>
      <c r="J121" s="1891" t="s">
        <v>145</v>
      </c>
      <c r="K121" s="4172"/>
      <c r="L121" s="1912" t="s">
        <v>158</v>
      </c>
      <c r="M121" s="1913" t="s">
        <v>159</v>
      </c>
      <c r="N121" s="346"/>
      <c r="O121" s="346"/>
      <c r="P121" s="346"/>
      <c r="Q121" s="346"/>
      <c r="R121" s="346"/>
      <c r="S121" s="346"/>
      <c r="T121" s="346"/>
    </row>
    <row r="122" spans="1:20" x14ac:dyDescent="0.25">
      <c r="A122" s="1896" t="s">
        <v>160</v>
      </c>
      <c r="B122" s="308">
        <f>SUM(C122:D122)</f>
        <v>7036</v>
      </c>
      <c r="C122" s="1897">
        <v>6955</v>
      </c>
      <c r="D122" s="1898">
        <v>81</v>
      </c>
      <c r="E122" s="1914"/>
      <c r="F122" s="1915"/>
      <c r="G122" s="1914"/>
      <c r="H122" s="1915"/>
      <c r="I122" s="1897">
        <v>42527</v>
      </c>
      <c r="J122" s="1899"/>
      <c r="K122" s="1915"/>
      <c r="L122" s="1897">
        <v>628</v>
      </c>
      <c r="M122" s="1903">
        <v>465</v>
      </c>
      <c r="N122" s="346"/>
      <c r="O122" s="346"/>
      <c r="P122" s="346"/>
      <c r="Q122" s="346"/>
      <c r="R122" s="346"/>
      <c r="S122" s="346"/>
      <c r="T122" s="346"/>
    </row>
    <row r="123" spans="1:20" x14ac:dyDescent="0.25">
      <c r="A123" s="318" t="s">
        <v>161</v>
      </c>
      <c r="B123" s="308">
        <f t="shared" ref="B123:B124" si="55">SUM(C123:D123)</f>
        <v>16969</v>
      </c>
      <c r="C123" s="319">
        <v>16027</v>
      </c>
      <c r="D123" s="320">
        <v>942</v>
      </c>
      <c r="E123" s="319">
        <v>14296</v>
      </c>
      <c r="F123" s="320">
        <v>18</v>
      </c>
      <c r="G123" s="319">
        <v>2650</v>
      </c>
      <c r="H123" s="320">
        <v>5</v>
      </c>
      <c r="I123" s="319">
        <v>51967</v>
      </c>
      <c r="J123" s="321">
        <v>1014</v>
      </c>
      <c r="K123" s="320">
        <v>13354</v>
      </c>
      <c r="L123" s="319">
        <v>266</v>
      </c>
      <c r="M123" s="353">
        <v>748</v>
      </c>
      <c r="N123" s="346"/>
      <c r="O123" s="346"/>
      <c r="P123" s="346"/>
      <c r="Q123" s="346"/>
      <c r="R123" s="346"/>
      <c r="S123" s="346"/>
      <c r="T123" s="346"/>
    </row>
    <row r="124" spans="1:20" x14ac:dyDescent="0.25">
      <c r="A124" s="354" t="s">
        <v>128</v>
      </c>
      <c r="B124" s="325">
        <f t="shared" si="55"/>
        <v>3135</v>
      </c>
      <c r="C124" s="326">
        <v>3124</v>
      </c>
      <c r="D124" s="355">
        <v>11</v>
      </c>
      <c r="E124" s="332"/>
      <c r="F124" s="356"/>
      <c r="G124" s="332"/>
      <c r="H124" s="356"/>
      <c r="I124" s="326">
        <v>7906</v>
      </c>
      <c r="J124" s="357"/>
      <c r="K124" s="356"/>
      <c r="L124" s="326">
        <v>235</v>
      </c>
      <c r="M124" s="358">
        <v>224</v>
      </c>
      <c r="N124" s="346"/>
      <c r="O124" s="346"/>
      <c r="P124" s="346"/>
      <c r="Q124" s="346"/>
      <c r="R124" s="346"/>
      <c r="S124" s="346"/>
      <c r="T124" s="346"/>
    </row>
    <row r="125" spans="1:20" ht="19.5" x14ac:dyDescent="0.25">
      <c r="A125" s="1569" t="s">
        <v>162</v>
      </c>
      <c r="B125" s="1916"/>
      <c r="C125" s="1916"/>
      <c r="D125" s="361"/>
      <c r="E125" s="1917"/>
      <c r="F125" s="1917"/>
      <c r="G125" s="1917"/>
      <c r="H125" s="1917"/>
      <c r="I125" s="1918"/>
      <c r="J125" s="3"/>
      <c r="K125" s="1918"/>
      <c r="L125" s="3"/>
      <c r="M125" s="364"/>
    </row>
    <row r="126" spans="1:20" ht="15" customHeight="1" x14ac:dyDescent="0.25">
      <c r="A126" s="4162" t="s">
        <v>163</v>
      </c>
      <c r="B126" s="4163" t="s">
        <v>164</v>
      </c>
      <c r="C126" s="4164" t="s">
        <v>165</v>
      </c>
      <c r="D126" s="4165"/>
      <c r="E126" s="4165"/>
      <c r="F126" s="4165"/>
      <c r="G126" s="4165"/>
      <c r="H126" s="4165"/>
      <c r="I126" s="4165"/>
      <c r="J126" s="4165"/>
      <c r="K126" s="4165"/>
      <c r="L126" s="4166"/>
      <c r="M126" s="4163" t="s">
        <v>166</v>
      </c>
    </row>
    <row r="127" spans="1:20" ht="21" x14ac:dyDescent="0.25">
      <c r="A127" s="3441"/>
      <c r="B127" s="3255"/>
      <c r="C127" s="1919" t="s">
        <v>80</v>
      </c>
      <c r="D127" s="1920" t="s">
        <v>167</v>
      </c>
      <c r="E127" s="1920" t="s">
        <v>51</v>
      </c>
      <c r="F127" s="1920" t="s">
        <v>81</v>
      </c>
      <c r="G127" s="1920" t="s">
        <v>168</v>
      </c>
      <c r="H127" s="1921" t="s">
        <v>169</v>
      </c>
      <c r="I127" s="1921" t="s">
        <v>170</v>
      </c>
      <c r="J127" s="1920" t="s">
        <v>171</v>
      </c>
      <c r="K127" s="1921" t="s">
        <v>172</v>
      </c>
      <c r="L127" s="1537" t="s">
        <v>173</v>
      </c>
      <c r="M127" s="3255"/>
    </row>
    <row r="128" spans="1:20" x14ac:dyDescent="0.25">
      <c r="A128" s="1922" t="s">
        <v>174</v>
      </c>
      <c r="B128" s="1898"/>
      <c r="C128" s="1897"/>
      <c r="D128" s="1409"/>
      <c r="E128" s="1409"/>
      <c r="F128" s="1409"/>
      <c r="G128" s="1409"/>
      <c r="H128" s="1409"/>
      <c r="I128" s="1409"/>
      <c r="J128" s="1409"/>
      <c r="K128" s="1409"/>
      <c r="L128" s="1898"/>
      <c r="M128" s="1923"/>
    </row>
    <row r="129" spans="1:76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x14ac:dyDescent="0.25">
      <c r="A131" s="4" t="s">
        <v>177</v>
      </c>
      <c r="B131" s="1924"/>
      <c r="C131" s="1924"/>
      <c r="D131" s="1924"/>
      <c r="E131" s="1924"/>
      <c r="F131" s="1924"/>
      <c r="G131" s="1924"/>
      <c r="H131" s="1924"/>
      <c r="I131" s="1924"/>
      <c r="J131" s="1924"/>
      <c r="K131" s="1924"/>
      <c r="L131" s="1924"/>
      <c r="M131" s="1924"/>
      <c r="N131" s="1924"/>
      <c r="O131" s="1924"/>
      <c r="P131" s="1924"/>
      <c r="Q131" s="1924"/>
      <c r="R131" s="1924"/>
      <c r="S131" s="1924"/>
      <c r="T131" s="1924"/>
      <c r="U131" s="1924"/>
      <c r="V131" s="1924"/>
      <c r="W131" s="1924"/>
      <c r="X131" s="1924"/>
      <c r="Y131" s="1924"/>
      <c r="Z131" s="1924"/>
      <c r="AA131" s="1924"/>
      <c r="AB131" s="1924"/>
      <c r="AC131" s="1924"/>
      <c r="AD131" s="1924"/>
      <c r="AE131" s="1924"/>
      <c r="AF131" s="1924"/>
      <c r="AG131" s="1924"/>
      <c r="AH131" s="1924"/>
      <c r="AI131" s="1924"/>
      <c r="AJ131" s="1924"/>
      <c r="AK131" s="1924"/>
      <c r="AL131" s="1924"/>
      <c r="AM131" s="1924"/>
      <c r="AN131" s="1924"/>
      <c r="AO131" s="1925"/>
      <c r="AP131" s="1925"/>
      <c r="AQ131" s="225"/>
      <c r="AR131" s="225"/>
    </row>
    <row r="132" spans="1:76" ht="15" customHeight="1" x14ac:dyDescent="0.25">
      <c r="A132" s="4167" t="s">
        <v>178</v>
      </c>
      <c r="B132" s="4168" t="s">
        <v>4</v>
      </c>
      <c r="C132" s="4169"/>
      <c r="D132" s="4157"/>
      <c r="E132" s="4150" t="s">
        <v>5</v>
      </c>
      <c r="F132" s="4170"/>
      <c r="G132" s="4170"/>
      <c r="H132" s="4170"/>
      <c r="I132" s="4170"/>
      <c r="J132" s="4170"/>
      <c r="K132" s="4170"/>
      <c r="L132" s="4170"/>
      <c r="M132" s="4170"/>
      <c r="N132" s="4170"/>
      <c r="O132" s="4170"/>
      <c r="P132" s="4170"/>
      <c r="Q132" s="4170"/>
      <c r="R132" s="4170"/>
      <c r="S132" s="4170"/>
      <c r="T132" s="4170"/>
      <c r="U132" s="4170"/>
      <c r="V132" s="4170"/>
      <c r="W132" s="4170"/>
      <c r="X132" s="4170"/>
      <c r="Y132" s="4170"/>
      <c r="Z132" s="4170"/>
      <c r="AA132" s="4170"/>
      <c r="AB132" s="4170"/>
      <c r="AC132" s="4170"/>
      <c r="AD132" s="4170"/>
      <c r="AE132" s="4170"/>
      <c r="AF132" s="4170"/>
      <c r="AG132" s="4170"/>
      <c r="AH132" s="4170"/>
      <c r="AI132" s="4170"/>
      <c r="AJ132" s="4170"/>
      <c r="AK132" s="4170"/>
      <c r="AL132" s="4170"/>
      <c r="AM132" s="4170"/>
      <c r="AN132" s="4161"/>
      <c r="AO132" s="4155" t="s">
        <v>179</v>
      </c>
      <c r="AP132" s="4156" t="s">
        <v>100</v>
      </c>
      <c r="AQ132" s="4156" t="s">
        <v>8</v>
      </c>
      <c r="AR132" s="4157" t="s">
        <v>9</v>
      </c>
    </row>
    <row r="133" spans="1:76" x14ac:dyDescent="0.25">
      <c r="A133" s="3259"/>
      <c r="B133" s="3262"/>
      <c r="C133" s="3958"/>
      <c r="D133" s="4158"/>
      <c r="E133" s="4159" t="s">
        <v>11</v>
      </c>
      <c r="F133" s="4154"/>
      <c r="G133" s="4150" t="s">
        <v>12</v>
      </c>
      <c r="H133" s="4154"/>
      <c r="I133" s="4150" t="s">
        <v>13</v>
      </c>
      <c r="J133" s="4154"/>
      <c r="K133" s="4150" t="s">
        <v>14</v>
      </c>
      <c r="L133" s="4154"/>
      <c r="M133" s="4150" t="s">
        <v>15</v>
      </c>
      <c r="N133" s="4154"/>
      <c r="O133" s="4150" t="s">
        <v>16</v>
      </c>
      <c r="P133" s="4154"/>
      <c r="Q133" s="4160" t="s">
        <v>17</v>
      </c>
      <c r="R133" s="4154"/>
      <c r="S133" s="4150" t="s">
        <v>18</v>
      </c>
      <c r="T133" s="4154"/>
      <c r="U133" s="4150" t="s">
        <v>19</v>
      </c>
      <c r="V133" s="4154"/>
      <c r="W133" s="4150" t="s">
        <v>20</v>
      </c>
      <c r="X133" s="4154"/>
      <c r="Y133" s="4150" t="s">
        <v>21</v>
      </c>
      <c r="Z133" s="4154"/>
      <c r="AA133" s="4150" t="s">
        <v>22</v>
      </c>
      <c r="AB133" s="4154"/>
      <c r="AC133" s="4150" t="s">
        <v>23</v>
      </c>
      <c r="AD133" s="4154"/>
      <c r="AE133" s="4150" t="s">
        <v>24</v>
      </c>
      <c r="AF133" s="4154"/>
      <c r="AG133" s="4150" t="s">
        <v>25</v>
      </c>
      <c r="AH133" s="4154"/>
      <c r="AI133" s="4150" t="s">
        <v>26</v>
      </c>
      <c r="AJ133" s="4154"/>
      <c r="AK133" s="4150" t="s">
        <v>27</v>
      </c>
      <c r="AL133" s="4154"/>
      <c r="AM133" s="4160" t="s">
        <v>28</v>
      </c>
      <c r="AN133" s="4161"/>
      <c r="AO133" s="3246"/>
      <c r="AP133" s="3247"/>
      <c r="AQ133" s="3247"/>
      <c r="AR133" s="3249"/>
    </row>
    <row r="134" spans="1:76" x14ac:dyDescent="0.25">
      <c r="A134" s="3189"/>
      <c r="B134" s="1926" t="s">
        <v>29</v>
      </c>
      <c r="C134" s="1832" t="s">
        <v>30</v>
      </c>
      <c r="D134" s="1927" t="s">
        <v>31</v>
      </c>
      <c r="E134" s="1830" t="s">
        <v>30</v>
      </c>
      <c r="F134" s="1855" t="s">
        <v>31</v>
      </c>
      <c r="G134" s="1830" t="s">
        <v>30</v>
      </c>
      <c r="H134" s="1855" t="s">
        <v>31</v>
      </c>
      <c r="I134" s="1830" t="s">
        <v>30</v>
      </c>
      <c r="J134" s="1855" t="s">
        <v>31</v>
      </c>
      <c r="K134" s="1830" t="s">
        <v>30</v>
      </c>
      <c r="L134" s="1855" t="s">
        <v>31</v>
      </c>
      <c r="M134" s="1830" t="s">
        <v>30</v>
      </c>
      <c r="N134" s="1855" t="s">
        <v>31</v>
      </c>
      <c r="O134" s="1830" t="s">
        <v>30</v>
      </c>
      <c r="P134" s="1855" t="s">
        <v>31</v>
      </c>
      <c r="Q134" s="1830" t="s">
        <v>30</v>
      </c>
      <c r="R134" s="1855" t="s">
        <v>31</v>
      </c>
      <c r="S134" s="1830" t="s">
        <v>30</v>
      </c>
      <c r="T134" s="1855" t="s">
        <v>31</v>
      </c>
      <c r="U134" s="1830" t="s">
        <v>30</v>
      </c>
      <c r="V134" s="1855" t="s">
        <v>31</v>
      </c>
      <c r="W134" s="1830" t="s">
        <v>30</v>
      </c>
      <c r="X134" s="1855" t="s">
        <v>31</v>
      </c>
      <c r="Y134" s="1830" t="s">
        <v>30</v>
      </c>
      <c r="Z134" s="1855" t="s">
        <v>31</v>
      </c>
      <c r="AA134" s="1830" t="s">
        <v>30</v>
      </c>
      <c r="AB134" s="1855" t="s">
        <v>31</v>
      </c>
      <c r="AC134" s="1830" t="s">
        <v>30</v>
      </c>
      <c r="AD134" s="1855" t="s">
        <v>31</v>
      </c>
      <c r="AE134" s="1830" t="s">
        <v>30</v>
      </c>
      <c r="AF134" s="1855" t="s">
        <v>31</v>
      </c>
      <c r="AG134" s="1830" t="s">
        <v>30</v>
      </c>
      <c r="AH134" s="1855" t="s">
        <v>31</v>
      </c>
      <c r="AI134" s="1830" t="s">
        <v>30</v>
      </c>
      <c r="AJ134" s="1855" t="s">
        <v>31</v>
      </c>
      <c r="AK134" s="1830" t="s">
        <v>30</v>
      </c>
      <c r="AL134" s="1855" t="s">
        <v>31</v>
      </c>
      <c r="AM134" s="1830" t="s">
        <v>30</v>
      </c>
      <c r="AN134" s="1856" t="s">
        <v>31</v>
      </c>
      <c r="AO134" s="3245"/>
      <c r="AP134" s="3224"/>
      <c r="AQ134" s="3224"/>
      <c r="AR134" s="4158"/>
    </row>
    <row r="135" spans="1:76" ht="22.5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1928"/>
      <c r="AR135" s="1929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x14ac:dyDescent="0.25">
      <c r="A137" s="1930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3428" t="s">
        <v>184</v>
      </c>
      <c r="B139" s="4147"/>
      <c r="C139" s="4149" t="s">
        <v>32</v>
      </c>
      <c r="D139" s="4150" t="s">
        <v>84</v>
      </c>
      <c r="E139" s="4151"/>
      <c r="F139" s="4151"/>
      <c r="G139" s="4151"/>
      <c r="H139" s="4152"/>
      <c r="I139" s="3428" t="s">
        <v>100</v>
      </c>
      <c r="J139" s="4153" t="s">
        <v>6</v>
      </c>
      <c r="K139" s="4147" t="s">
        <v>7</v>
      </c>
    </row>
    <row r="140" spans="1:76" ht="21" x14ac:dyDescent="0.25">
      <c r="A140" s="3969"/>
      <c r="B140" s="4148"/>
      <c r="C140" s="3189"/>
      <c r="D140" s="1931" t="s">
        <v>185</v>
      </c>
      <c r="E140" s="1932" t="s">
        <v>186</v>
      </c>
      <c r="F140" s="1932" t="s">
        <v>187</v>
      </c>
      <c r="G140" s="1932" t="s">
        <v>188</v>
      </c>
      <c r="H140" s="1933" t="s">
        <v>189</v>
      </c>
      <c r="I140" s="3969"/>
      <c r="J140" s="3245"/>
      <c r="K140" s="4148"/>
    </row>
    <row r="141" spans="1:76" x14ac:dyDescent="0.25">
      <c r="A141" s="4143" t="s">
        <v>190</v>
      </c>
      <c r="B141" s="1934" t="s">
        <v>191</v>
      </c>
      <c r="C141" s="1935">
        <f>SUM(D141:H141)</f>
        <v>0</v>
      </c>
      <c r="D141" s="1936"/>
      <c r="E141" s="1937"/>
      <c r="F141" s="1937"/>
      <c r="G141" s="1937"/>
      <c r="H141" s="1938"/>
      <c r="I141" s="407"/>
      <c r="J141" s="1939"/>
      <c r="K141" s="1940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2.5" x14ac:dyDescent="0.25">
      <c r="A142" s="3211"/>
      <c r="B142" s="410" t="s">
        <v>192</v>
      </c>
      <c r="C142" s="411">
        <f>SUM(D142:H142)</f>
        <v>0</v>
      </c>
      <c r="D142" s="1941"/>
      <c r="E142" s="1942"/>
      <c r="F142" s="1942"/>
      <c r="G142" s="1942"/>
      <c r="H142" s="1943"/>
      <c r="I142" s="407"/>
      <c r="J142" s="1944"/>
      <c r="K142" s="1945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x14ac:dyDescent="0.25">
      <c r="A143" s="3212"/>
      <c r="B143" s="417" t="s">
        <v>193</v>
      </c>
      <c r="C143" s="418">
        <f>SUM(D143:H143)</f>
        <v>0</v>
      </c>
      <c r="D143" s="1946"/>
      <c r="E143" s="1947"/>
      <c r="F143" s="1947"/>
      <c r="G143" s="1947"/>
      <c r="H143" s="1948"/>
      <c r="I143" s="407"/>
      <c r="J143" s="1949"/>
      <c r="K143" s="1950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2.5" x14ac:dyDescent="0.25">
      <c r="A144" s="4133" t="s">
        <v>194</v>
      </c>
      <c r="B144" s="1951" t="s">
        <v>195</v>
      </c>
      <c r="C144" s="1935">
        <f>SUM(I144)</f>
        <v>0</v>
      </c>
      <c r="D144" s="1914"/>
      <c r="E144" s="1952"/>
      <c r="F144" s="1952"/>
      <c r="G144" s="1952"/>
      <c r="H144" s="1953"/>
      <c r="I144" s="1954"/>
      <c r="J144" s="1955"/>
      <c r="K144" s="1956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2.5" x14ac:dyDescent="0.25">
      <c r="A145" s="3212"/>
      <c r="B145" s="43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1957"/>
      <c r="J145" s="1949"/>
      <c r="K145" s="1950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x14ac:dyDescent="0.25">
      <c r="A146" s="3211" t="s">
        <v>197</v>
      </c>
      <c r="B146" s="24" t="s">
        <v>80</v>
      </c>
      <c r="C146" s="436">
        <f>SUM(D146:I146)</f>
        <v>0</v>
      </c>
      <c r="D146" s="1958"/>
      <c r="E146" s="1959"/>
      <c r="F146" s="1959"/>
      <c r="G146" s="1959"/>
      <c r="H146" s="1938"/>
      <c r="I146" s="1960"/>
      <c r="J146" s="1961"/>
      <c r="K146" s="1962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x14ac:dyDescent="0.25">
      <c r="A147" s="3211"/>
      <c r="B147" s="24" t="s">
        <v>81</v>
      </c>
      <c r="C147" s="436">
        <f>SUM(D147:I147)</f>
        <v>0</v>
      </c>
      <c r="D147" s="984"/>
      <c r="E147" s="1959"/>
      <c r="F147" s="1959"/>
      <c r="G147" s="1959"/>
      <c r="H147" s="1963"/>
      <c r="I147" s="1960"/>
      <c r="J147" s="1961"/>
      <c r="K147" s="1962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x14ac:dyDescent="0.25">
      <c r="A148" s="3211"/>
      <c r="B148" s="36" t="s">
        <v>51</v>
      </c>
      <c r="C148" s="436">
        <f>SUM(D148:I148)</f>
        <v>0</v>
      </c>
      <c r="D148" s="1941"/>
      <c r="E148" s="1942"/>
      <c r="F148" s="1942"/>
      <c r="G148" s="1942"/>
      <c r="H148" s="1943"/>
      <c r="I148" s="1964"/>
      <c r="J148" s="1944"/>
      <c r="K148" s="1945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x14ac:dyDescent="0.25">
      <c r="A149" s="3212"/>
      <c r="B149" s="444" t="s">
        <v>108</v>
      </c>
      <c r="C149" s="374">
        <f>SUM(D149:I149)</f>
        <v>0</v>
      </c>
      <c r="D149" s="1946"/>
      <c r="E149" s="1947"/>
      <c r="F149" s="1947"/>
      <c r="G149" s="1947"/>
      <c r="H149" s="1948"/>
      <c r="I149" s="1965"/>
      <c r="J149" s="1949"/>
      <c r="K149" s="1950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x14ac:dyDescent="0.25">
      <c r="A150" s="4" t="s">
        <v>198</v>
      </c>
      <c r="AN150" s="3"/>
      <c r="AO150" s="3"/>
    </row>
    <row r="151" spans="1:75" ht="15" customHeight="1" x14ac:dyDescent="0.25">
      <c r="A151" s="4144" t="s">
        <v>49</v>
      </c>
      <c r="B151" s="4144" t="s">
        <v>199</v>
      </c>
      <c r="C151" s="4146" t="s">
        <v>29</v>
      </c>
      <c r="D151" s="4137" t="s">
        <v>30</v>
      </c>
      <c r="E151" s="4112" t="s">
        <v>31</v>
      </c>
      <c r="F151" s="4125" t="s">
        <v>5</v>
      </c>
      <c r="G151" s="4126"/>
      <c r="H151" s="4126"/>
      <c r="I151" s="4126"/>
      <c r="J151" s="4126"/>
      <c r="K151" s="4126"/>
      <c r="L151" s="4126"/>
      <c r="M151" s="4126"/>
      <c r="N151" s="4126"/>
      <c r="O151" s="4126"/>
      <c r="P151" s="4126"/>
      <c r="Q151" s="4126"/>
      <c r="R151" s="4126"/>
      <c r="S151" s="4126"/>
      <c r="T151" s="4126"/>
      <c r="U151" s="4126"/>
      <c r="V151" s="4126"/>
      <c r="W151" s="4126"/>
      <c r="X151" s="4126"/>
      <c r="Y151" s="4126"/>
      <c r="Z151" s="4126"/>
      <c r="AA151" s="4126"/>
      <c r="AB151" s="4126"/>
      <c r="AC151" s="4126"/>
      <c r="AD151" s="4126"/>
      <c r="AE151" s="4126"/>
      <c r="AF151" s="4126"/>
      <c r="AG151" s="4126"/>
      <c r="AH151" s="4126"/>
      <c r="AI151" s="4126"/>
      <c r="AJ151" s="4126"/>
      <c r="AK151" s="4126"/>
      <c r="AL151" s="4126"/>
      <c r="AM151" s="4128"/>
      <c r="AN151" s="4137" t="s">
        <v>6</v>
      </c>
      <c r="AO151" s="4112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4117" t="s">
        <v>93</v>
      </c>
      <c r="G152" s="4118"/>
      <c r="H152" s="4117" t="s">
        <v>13</v>
      </c>
      <c r="I152" s="4118"/>
      <c r="J152" s="4117" t="s">
        <v>14</v>
      </c>
      <c r="K152" s="4118"/>
      <c r="L152" s="4117" t="s">
        <v>15</v>
      </c>
      <c r="M152" s="4118"/>
      <c r="N152" s="4117" t="s">
        <v>16</v>
      </c>
      <c r="O152" s="4118"/>
      <c r="P152" s="4114" t="s">
        <v>17</v>
      </c>
      <c r="Q152" s="4118"/>
      <c r="R152" s="4117" t="s">
        <v>18</v>
      </c>
      <c r="S152" s="4118"/>
      <c r="T152" s="4117" t="s">
        <v>19</v>
      </c>
      <c r="U152" s="4118"/>
      <c r="V152" s="4117" t="s">
        <v>20</v>
      </c>
      <c r="W152" s="4118"/>
      <c r="X152" s="4117" t="s">
        <v>21</v>
      </c>
      <c r="Y152" s="4118"/>
      <c r="Z152" s="4117" t="s">
        <v>22</v>
      </c>
      <c r="AA152" s="4118"/>
      <c r="AB152" s="4117" t="s">
        <v>23</v>
      </c>
      <c r="AC152" s="4118"/>
      <c r="AD152" s="4117" t="s">
        <v>24</v>
      </c>
      <c r="AE152" s="4118"/>
      <c r="AF152" s="4117" t="s">
        <v>25</v>
      </c>
      <c r="AG152" s="4118"/>
      <c r="AH152" s="4117" t="s">
        <v>26</v>
      </c>
      <c r="AI152" s="4118"/>
      <c r="AJ152" s="4117" t="s">
        <v>27</v>
      </c>
      <c r="AK152" s="4118"/>
      <c r="AL152" s="4117" t="s">
        <v>200</v>
      </c>
      <c r="AM152" s="4136"/>
      <c r="AN152" s="3229"/>
      <c r="AO152" s="3209"/>
    </row>
    <row r="153" spans="1:75" x14ac:dyDescent="0.25">
      <c r="A153" s="4145"/>
      <c r="B153" s="4145"/>
      <c r="C153" s="3238"/>
      <c r="D153" s="3553"/>
      <c r="E153" s="3430"/>
      <c r="F153" s="1966" t="s">
        <v>71</v>
      </c>
      <c r="G153" s="1831" t="s">
        <v>31</v>
      </c>
      <c r="H153" s="1966" t="s">
        <v>71</v>
      </c>
      <c r="I153" s="1831" t="s">
        <v>31</v>
      </c>
      <c r="J153" s="1966" t="s">
        <v>71</v>
      </c>
      <c r="K153" s="1831" t="s">
        <v>31</v>
      </c>
      <c r="L153" s="1966" t="s">
        <v>71</v>
      </c>
      <c r="M153" s="1831" t="s">
        <v>31</v>
      </c>
      <c r="N153" s="1966" t="s">
        <v>71</v>
      </c>
      <c r="O153" s="1831" t="s">
        <v>31</v>
      </c>
      <c r="P153" s="1966" t="s">
        <v>71</v>
      </c>
      <c r="Q153" s="1831" t="s">
        <v>31</v>
      </c>
      <c r="R153" s="1966" t="s">
        <v>71</v>
      </c>
      <c r="S153" s="1831" t="s">
        <v>31</v>
      </c>
      <c r="T153" s="1966" t="s">
        <v>71</v>
      </c>
      <c r="U153" s="1831" t="s">
        <v>31</v>
      </c>
      <c r="V153" s="1966" t="s">
        <v>71</v>
      </c>
      <c r="W153" s="1831" t="s">
        <v>31</v>
      </c>
      <c r="X153" s="1966" t="s">
        <v>71</v>
      </c>
      <c r="Y153" s="1831" t="s">
        <v>31</v>
      </c>
      <c r="Z153" s="1966" t="s">
        <v>71</v>
      </c>
      <c r="AA153" s="1831" t="s">
        <v>31</v>
      </c>
      <c r="AB153" s="1966" t="s">
        <v>71</v>
      </c>
      <c r="AC153" s="1831" t="s">
        <v>31</v>
      </c>
      <c r="AD153" s="1966" t="s">
        <v>71</v>
      </c>
      <c r="AE153" s="1831" t="s">
        <v>31</v>
      </c>
      <c r="AF153" s="1966" t="s">
        <v>71</v>
      </c>
      <c r="AG153" s="1831" t="s">
        <v>31</v>
      </c>
      <c r="AH153" s="1966" t="s">
        <v>71</v>
      </c>
      <c r="AI153" s="1831" t="s">
        <v>31</v>
      </c>
      <c r="AJ153" s="1966" t="s">
        <v>71</v>
      </c>
      <c r="AK153" s="1831" t="s">
        <v>31</v>
      </c>
      <c r="AL153" s="1966" t="s">
        <v>71</v>
      </c>
      <c r="AM153" s="1967" t="s">
        <v>31</v>
      </c>
      <c r="AN153" s="3553"/>
      <c r="AO153" s="3430"/>
    </row>
    <row r="154" spans="1:75" x14ac:dyDescent="0.25">
      <c r="A154" s="4133" t="s">
        <v>80</v>
      </c>
      <c r="B154" s="1922" t="s">
        <v>201</v>
      </c>
      <c r="C154" s="1935">
        <f>SUM(D154:E154)</f>
        <v>0</v>
      </c>
      <c r="D154" s="1968">
        <f>+F154+H154+J154+L154+N154+P154+R154+T154+V154+X154+Z154+AB154+AD154+AF154+AH154+AJ154+AL154</f>
        <v>0</v>
      </c>
      <c r="E154" s="1969">
        <f>+G154+I154+K154+M154+O154+Q154+S154+U154+W154+Y154+AA154+AC154+AE154+AG154+AI154+AK154+AM154</f>
        <v>0</v>
      </c>
      <c r="F154" s="1970"/>
      <c r="G154" s="1878"/>
      <c r="H154" s="1970"/>
      <c r="I154" s="1878"/>
      <c r="J154" s="1970"/>
      <c r="K154" s="1878"/>
      <c r="L154" s="1970"/>
      <c r="M154" s="1878"/>
      <c r="N154" s="1970"/>
      <c r="O154" s="1878"/>
      <c r="P154" s="1970"/>
      <c r="Q154" s="1878"/>
      <c r="R154" s="1970"/>
      <c r="S154" s="1878"/>
      <c r="T154" s="1970"/>
      <c r="U154" s="1878"/>
      <c r="V154" s="1970"/>
      <c r="W154" s="1878"/>
      <c r="X154" s="1970"/>
      <c r="Y154" s="1878"/>
      <c r="Z154" s="1970"/>
      <c r="AA154" s="1878"/>
      <c r="AB154" s="1970"/>
      <c r="AC154" s="1878"/>
      <c r="AD154" s="1970"/>
      <c r="AE154" s="1878"/>
      <c r="AF154" s="1970"/>
      <c r="AG154" s="1878"/>
      <c r="AH154" s="1970"/>
      <c r="AI154" s="1878"/>
      <c r="AJ154" s="1970"/>
      <c r="AK154" s="1878"/>
      <c r="AL154" s="1970"/>
      <c r="AM154" s="1971"/>
      <c r="AN154" s="1972"/>
      <c r="AO154" s="1878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x14ac:dyDescent="0.25">
      <c r="A161" s="3212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x14ac:dyDescent="0.25">
      <c r="A162" s="4133" t="s">
        <v>51</v>
      </c>
      <c r="B162" s="1922" t="s">
        <v>201</v>
      </c>
      <c r="C162" s="1935">
        <f t="shared" si="79"/>
        <v>0</v>
      </c>
      <c r="D162" s="1968">
        <f t="shared" si="73"/>
        <v>0</v>
      </c>
      <c r="E162" s="1969">
        <f t="shared" si="73"/>
        <v>0</v>
      </c>
      <c r="F162" s="1970"/>
      <c r="G162" s="1878"/>
      <c r="H162" s="1970"/>
      <c r="I162" s="1878"/>
      <c r="J162" s="1970"/>
      <c r="K162" s="1878"/>
      <c r="L162" s="1970"/>
      <c r="M162" s="1878"/>
      <c r="N162" s="1970"/>
      <c r="O162" s="1878"/>
      <c r="P162" s="1970"/>
      <c r="Q162" s="1878"/>
      <c r="R162" s="1970"/>
      <c r="S162" s="1878"/>
      <c r="T162" s="1970"/>
      <c r="U162" s="1878"/>
      <c r="V162" s="1970"/>
      <c r="W162" s="1878"/>
      <c r="X162" s="1970"/>
      <c r="Y162" s="1878"/>
      <c r="Z162" s="1970"/>
      <c r="AA162" s="1878"/>
      <c r="AB162" s="1970"/>
      <c r="AC162" s="1878"/>
      <c r="AD162" s="1970"/>
      <c r="AE162" s="1878"/>
      <c r="AF162" s="1970"/>
      <c r="AG162" s="1878"/>
      <c r="AH162" s="1970"/>
      <c r="AI162" s="1878"/>
      <c r="AJ162" s="1970"/>
      <c r="AK162" s="1878"/>
      <c r="AL162" s="1970"/>
      <c r="AM162" s="1971"/>
      <c r="AN162" s="1972"/>
      <c r="AO162" s="1878"/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x14ac:dyDescent="0.25">
      <c r="A163" s="3211"/>
      <c r="B163" s="105" t="s">
        <v>203</v>
      </c>
      <c r="C163" s="411">
        <f t="shared" si="79"/>
        <v>3</v>
      </c>
      <c r="D163" s="386">
        <f t="shared" si="73"/>
        <v>2</v>
      </c>
      <c r="E163" s="393">
        <f>+G163+I163+K163+M163+O163+Q163+S163+U163+W163+Y163+AA163+AC163+AE163+AG163+AI163+AK163+AM163</f>
        <v>1</v>
      </c>
      <c r="F163" s="40"/>
      <c r="G163" s="41"/>
      <c r="H163" s="40"/>
      <c r="I163" s="41"/>
      <c r="J163" s="40"/>
      <c r="K163" s="41"/>
      <c r="L163" s="40"/>
      <c r="M163" s="41"/>
      <c r="N163" s="40">
        <v>1</v>
      </c>
      <c r="O163" s="41"/>
      <c r="P163" s="40"/>
      <c r="Q163" s="41"/>
      <c r="R163" s="40"/>
      <c r="S163" s="41"/>
      <c r="T163" s="40">
        <v>1</v>
      </c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>
        <v>1</v>
      </c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0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x14ac:dyDescent="0.25">
      <c r="A164" s="3211"/>
      <c r="B164" s="105" t="s">
        <v>204</v>
      </c>
      <c r="C164" s="411">
        <f>SUM(D164:E164)</f>
        <v>11</v>
      </c>
      <c r="D164" s="386">
        <f t="shared" si="73"/>
        <v>4</v>
      </c>
      <c r="E164" s="393">
        <f t="shared" si="73"/>
        <v>7</v>
      </c>
      <c r="F164" s="40">
        <v>2</v>
      </c>
      <c r="G164" s="41"/>
      <c r="H164" s="40"/>
      <c r="I164" s="41">
        <v>2</v>
      </c>
      <c r="J164" s="40"/>
      <c r="K164" s="41">
        <v>1</v>
      </c>
      <c r="L164" s="40"/>
      <c r="M164" s="41"/>
      <c r="N164" s="40"/>
      <c r="O164" s="41"/>
      <c r="P164" s="40"/>
      <c r="Q164" s="41"/>
      <c r="R164" s="40"/>
      <c r="S164" s="41">
        <v>1</v>
      </c>
      <c r="T164" s="40"/>
      <c r="U164" s="41">
        <v>1</v>
      </c>
      <c r="V164" s="40">
        <v>1</v>
      </c>
      <c r="W164" s="41">
        <v>1</v>
      </c>
      <c r="X164" s="40">
        <v>1</v>
      </c>
      <c r="Y164" s="41">
        <v>1</v>
      </c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x14ac:dyDescent="0.25">
      <c r="A167" s="3212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4115" t="s">
        <v>210</v>
      </c>
      <c r="B169" s="4134" t="s">
        <v>32</v>
      </c>
      <c r="C169" s="4125" t="s">
        <v>84</v>
      </c>
      <c r="D169" s="4126"/>
      <c r="E169" s="4126"/>
      <c r="F169" s="4126"/>
      <c r="G169" s="4126"/>
      <c r="H169" s="4126"/>
      <c r="I169" s="4126"/>
      <c r="J169" s="4126"/>
      <c r="K169" s="4126"/>
      <c r="L169" s="4126"/>
      <c r="M169" s="4126"/>
      <c r="N169" s="4126"/>
      <c r="O169" s="4126"/>
      <c r="P169" s="4126"/>
      <c r="Q169" s="4126"/>
      <c r="R169" s="4126"/>
      <c r="S169" s="4128"/>
      <c r="T169" s="4135" t="s">
        <v>6</v>
      </c>
      <c r="U169" s="4141" t="s">
        <v>7</v>
      </c>
    </row>
    <row r="170" spans="1:74" x14ac:dyDescent="0.25">
      <c r="A170" s="3187"/>
      <c r="B170" s="3215"/>
      <c r="C170" s="1973" t="s">
        <v>93</v>
      </c>
      <c r="D170" s="1974" t="s">
        <v>13</v>
      </c>
      <c r="E170" s="1974" t="s">
        <v>211</v>
      </c>
      <c r="F170" s="1974" t="s">
        <v>15</v>
      </c>
      <c r="G170" s="1974" t="s">
        <v>212</v>
      </c>
      <c r="H170" s="1974" t="s">
        <v>17</v>
      </c>
      <c r="I170" s="1974" t="s">
        <v>213</v>
      </c>
      <c r="J170" s="1974" t="s">
        <v>19</v>
      </c>
      <c r="K170" s="1974" t="s">
        <v>214</v>
      </c>
      <c r="L170" s="1974" t="s">
        <v>21</v>
      </c>
      <c r="M170" s="1974" t="s">
        <v>215</v>
      </c>
      <c r="N170" s="1974" t="s">
        <v>23</v>
      </c>
      <c r="O170" s="1974" t="s">
        <v>24</v>
      </c>
      <c r="P170" s="1974" t="s">
        <v>25</v>
      </c>
      <c r="Q170" s="1974" t="s">
        <v>26</v>
      </c>
      <c r="R170" s="1974" t="s">
        <v>27</v>
      </c>
      <c r="S170" s="1975" t="s">
        <v>200</v>
      </c>
      <c r="T170" s="4135"/>
      <c r="U170" s="4141"/>
    </row>
    <row r="171" spans="1:74" ht="22.5" x14ac:dyDescent="0.25">
      <c r="A171" s="1976" t="s">
        <v>216</v>
      </c>
      <c r="B171" s="1977">
        <f>SUM(C171:S171)</f>
        <v>92</v>
      </c>
      <c r="C171" s="85">
        <v>0</v>
      </c>
      <c r="D171" s="469">
        <v>1</v>
      </c>
      <c r="E171" s="469">
        <v>0</v>
      </c>
      <c r="F171" s="469">
        <v>2</v>
      </c>
      <c r="G171" s="469">
        <v>1</v>
      </c>
      <c r="H171" s="469">
        <v>1</v>
      </c>
      <c r="I171" s="469">
        <v>1</v>
      </c>
      <c r="J171" s="469">
        <v>5</v>
      </c>
      <c r="K171" s="469">
        <v>6</v>
      </c>
      <c r="L171" s="469">
        <v>4</v>
      </c>
      <c r="M171" s="469">
        <v>3</v>
      </c>
      <c r="N171" s="469">
        <v>4</v>
      </c>
      <c r="O171" s="469">
        <v>15</v>
      </c>
      <c r="P171" s="469">
        <v>15</v>
      </c>
      <c r="Q171" s="469">
        <v>11</v>
      </c>
      <c r="R171" s="469">
        <v>9</v>
      </c>
      <c r="S171" s="459">
        <v>14</v>
      </c>
      <c r="T171" s="189">
        <v>0</v>
      </c>
      <c r="U171" s="86">
        <v>4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ht="15" customHeight="1" x14ac:dyDescent="0.25">
      <c r="A173" s="4120" t="s">
        <v>218</v>
      </c>
      <c r="B173" s="4121" t="s">
        <v>219</v>
      </c>
      <c r="C173" s="4122" t="s">
        <v>220</v>
      </c>
      <c r="D173" s="4123"/>
      <c r="E173" s="4123"/>
      <c r="F173" s="4123"/>
      <c r="G173" s="4123"/>
      <c r="H173" s="4123"/>
      <c r="I173" s="4123"/>
      <c r="J173" s="4123"/>
      <c r="K173" s="4124"/>
      <c r="L173" s="4125" t="s">
        <v>221</v>
      </c>
      <c r="M173" s="4126"/>
      <c r="N173" s="4126"/>
      <c r="O173" s="4126"/>
      <c r="P173" s="4126"/>
      <c r="Q173" s="4126"/>
      <c r="R173" s="4126"/>
      <c r="S173" s="4126"/>
      <c r="T173" s="4127"/>
      <c r="U173" s="4125" t="s">
        <v>222</v>
      </c>
      <c r="V173" s="4126"/>
      <c r="W173" s="4126"/>
      <c r="X173" s="4126"/>
      <c r="Y173" s="4126"/>
      <c r="Z173" s="4126"/>
      <c r="AA173" s="4126"/>
      <c r="AB173" s="4126"/>
      <c r="AC173" s="4128"/>
      <c r="AD173" s="4114" t="s">
        <v>6</v>
      </c>
      <c r="AE173" s="4139" t="s">
        <v>7</v>
      </c>
    </row>
    <row r="174" spans="1:74" ht="15" customHeight="1" x14ac:dyDescent="0.25">
      <c r="A174" s="3195"/>
      <c r="B174" s="3197"/>
      <c r="C174" s="4129" t="s">
        <v>32</v>
      </c>
      <c r="D174" s="4130"/>
      <c r="E174" s="4131"/>
      <c r="F174" s="4132" t="s">
        <v>223</v>
      </c>
      <c r="G174" s="4132"/>
      <c r="H174" s="4132" t="s">
        <v>224</v>
      </c>
      <c r="I174" s="4132"/>
      <c r="J174" s="4140" t="s">
        <v>225</v>
      </c>
      <c r="K174" s="4140"/>
      <c r="L174" s="4129" t="s">
        <v>32</v>
      </c>
      <c r="M174" s="4130"/>
      <c r="N174" s="4131"/>
      <c r="O174" s="4132" t="s">
        <v>223</v>
      </c>
      <c r="P174" s="4132"/>
      <c r="Q174" s="4132" t="s">
        <v>224</v>
      </c>
      <c r="R174" s="4132"/>
      <c r="S174" s="4140" t="s">
        <v>225</v>
      </c>
      <c r="T174" s="4140"/>
      <c r="U174" s="4129" t="s">
        <v>32</v>
      </c>
      <c r="V174" s="4130"/>
      <c r="W174" s="4131"/>
      <c r="X174" s="4132" t="s">
        <v>223</v>
      </c>
      <c r="Y174" s="4132"/>
      <c r="Z174" s="4132" t="s">
        <v>224</v>
      </c>
      <c r="AA174" s="4132"/>
      <c r="AB174" s="4140" t="s">
        <v>225</v>
      </c>
      <c r="AC174" s="4142"/>
      <c r="AD174" s="4114"/>
      <c r="AE174" s="4139"/>
    </row>
    <row r="175" spans="1:74" ht="21" x14ac:dyDescent="0.25">
      <c r="A175" s="3195"/>
      <c r="B175" s="3197"/>
      <c r="C175" s="1978" t="s">
        <v>226</v>
      </c>
      <c r="D175" s="1979" t="s">
        <v>30</v>
      </c>
      <c r="E175" s="1980" t="s">
        <v>31</v>
      </c>
      <c r="F175" s="1981" t="s">
        <v>30</v>
      </c>
      <c r="G175" s="1982" t="s">
        <v>31</v>
      </c>
      <c r="H175" s="1981" t="s">
        <v>30</v>
      </c>
      <c r="I175" s="1982" t="s">
        <v>31</v>
      </c>
      <c r="J175" s="1981" t="s">
        <v>30</v>
      </c>
      <c r="K175" s="1982" t="s">
        <v>31</v>
      </c>
      <c r="L175" s="1981" t="s">
        <v>226</v>
      </c>
      <c r="M175" s="1983" t="s">
        <v>30</v>
      </c>
      <c r="N175" s="1984" t="s">
        <v>31</v>
      </c>
      <c r="O175" s="1981" t="s">
        <v>30</v>
      </c>
      <c r="P175" s="1984" t="s">
        <v>31</v>
      </c>
      <c r="Q175" s="1981" t="s">
        <v>30</v>
      </c>
      <c r="R175" s="1984" t="s">
        <v>31</v>
      </c>
      <c r="S175" s="1981" t="s">
        <v>30</v>
      </c>
      <c r="T175" s="1984" t="s">
        <v>31</v>
      </c>
      <c r="U175" s="1981" t="s">
        <v>226</v>
      </c>
      <c r="V175" s="1985" t="s">
        <v>30</v>
      </c>
      <c r="W175" s="1982" t="s">
        <v>31</v>
      </c>
      <c r="X175" s="1981" t="s">
        <v>30</v>
      </c>
      <c r="Y175" s="1982" t="s">
        <v>31</v>
      </c>
      <c r="Z175" s="1981" t="s">
        <v>30</v>
      </c>
      <c r="AA175" s="1982" t="s">
        <v>31</v>
      </c>
      <c r="AB175" s="1981" t="s">
        <v>30</v>
      </c>
      <c r="AC175" s="1986" t="s">
        <v>31</v>
      </c>
      <c r="AD175" s="4114"/>
      <c r="AE175" s="4139"/>
    </row>
    <row r="176" spans="1:74" ht="21" x14ac:dyDescent="0.25">
      <c r="A176" s="1987" t="s">
        <v>227</v>
      </c>
      <c r="B176" s="1988">
        <f>SUM(C176+L176+U176)</f>
        <v>0</v>
      </c>
      <c r="C176" s="1989">
        <f>SUM(D176:E176)</f>
        <v>0</v>
      </c>
      <c r="D176" s="1968">
        <f>SUM(F176+H176+J176)</f>
        <v>0</v>
      </c>
      <c r="E176" s="1990">
        <f>SUM(G176+I176+K176)</f>
        <v>0</v>
      </c>
      <c r="F176" s="1970"/>
      <c r="G176" s="1991"/>
      <c r="H176" s="1970"/>
      <c r="I176" s="1991"/>
      <c r="J176" s="1970"/>
      <c r="K176" s="1991"/>
      <c r="L176" s="1992">
        <f>SUM(M176:N176)</f>
        <v>0</v>
      </c>
      <c r="M176" s="1968">
        <f>SUM(O176+Q176+S176)</f>
        <v>0</v>
      </c>
      <c r="N176" s="1969">
        <f>SUM(P176+R176+T176)</f>
        <v>0</v>
      </c>
      <c r="O176" s="1970"/>
      <c r="P176" s="1878"/>
      <c r="Q176" s="1970"/>
      <c r="R176" s="1878"/>
      <c r="S176" s="1970"/>
      <c r="T176" s="1878"/>
      <c r="U176" s="1935">
        <f>SUM(V176:W176)</f>
        <v>0</v>
      </c>
      <c r="V176" s="1968">
        <f>SUM(X176+Z176+AB176)</f>
        <v>0</v>
      </c>
      <c r="W176" s="1990">
        <f>SUM(Y176+AA176+AC176)</f>
        <v>0</v>
      </c>
      <c r="X176" s="1970"/>
      <c r="Y176" s="1991"/>
      <c r="Z176" s="1970"/>
      <c r="AA176" s="1991"/>
      <c r="AB176" s="1970"/>
      <c r="AC176" s="1785"/>
      <c r="AD176" s="1993"/>
      <c r="AE176" s="1991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1" x14ac:dyDescent="0.25">
      <c r="A178" s="1987" t="s">
        <v>229</v>
      </c>
      <c r="B178" s="1988">
        <f t="shared" ref="B178:B182" si="89">SUM(C178+L178+U178)</f>
        <v>0</v>
      </c>
      <c r="C178" s="1989">
        <f t="shared" si="80"/>
        <v>0</v>
      </c>
      <c r="D178" s="1994">
        <f t="shared" si="81"/>
        <v>0</v>
      </c>
      <c r="E178" s="1995">
        <f t="shared" si="81"/>
        <v>0</v>
      </c>
      <c r="F178" s="1970"/>
      <c r="G178" s="1991"/>
      <c r="H178" s="1970"/>
      <c r="I178" s="1991"/>
      <c r="J178" s="1970"/>
      <c r="K178" s="1991"/>
      <c r="L178" s="1992">
        <f>SUM(M178:N178)</f>
        <v>0</v>
      </c>
      <c r="M178" s="1968">
        <f>SUM(O178+Q178+S178)</f>
        <v>0</v>
      </c>
      <c r="N178" s="1969">
        <f>SUM(P178+R178+T178)</f>
        <v>0</v>
      </c>
      <c r="O178" s="1970"/>
      <c r="P178" s="1878"/>
      <c r="Q178" s="1970"/>
      <c r="R178" s="1878"/>
      <c r="S178" s="1970"/>
      <c r="T178" s="1878"/>
      <c r="U178" s="1935">
        <f t="shared" si="82"/>
        <v>0</v>
      </c>
      <c r="V178" s="1968">
        <f t="shared" si="83"/>
        <v>0</v>
      </c>
      <c r="W178" s="1990">
        <f t="shared" si="83"/>
        <v>0</v>
      </c>
      <c r="X178" s="1970"/>
      <c r="Y178" s="1991"/>
      <c r="Z178" s="1970"/>
      <c r="AA178" s="1991"/>
      <c r="AB178" s="1970"/>
      <c r="AC178" s="1785"/>
      <c r="AD178" s="1993"/>
      <c r="AE178" s="1991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1987" t="s">
        <v>231</v>
      </c>
      <c r="B180" s="1988">
        <f t="shared" si="89"/>
        <v>0</v>
      </c>
      <c r="C180" s="1989">
        <f t="shared" si="80"/>
        <v>0</v>
      </c>
      <c r="D180" s="1994">
        <f t="shared" si="81"/>
        <v>0</v>
      </c>
      <c r="E180" s="1995">
        <f t="shared" si="81"/>
        <v>0</v>
      </c>
      <c r="F180" s="1970"/>
      <c r="G180" s="1991"/>
      <c r="H180" s="1970"/>
      <c r="I180" s="1991"/>
      <c r="J180" s="1970"/>
      <c r="K180" s="1991"/>
      <c r="L180" s="1992">
        <f>SUM(M180:N180)</f>
        <v>0</v>
      </c>
      <c r="M180" s="1968">
        <f>SUM(O180+Q180+S180)</f>
        <v>0</v>
      </c>
      <c r="N180" s="1969">
        <f>SUM(P180+R180+T180)</f>
        <v>0</v>
      </c>
      <c r="O180" s="1970"/>
      <c r="P180" s="1878"/>
      <c r="Q180" s="1970"/>
      <c r="R180" s="1878"/>
      <c r="S180" s="1970"/>
      <c r="T180" s="1878"/>
      <c r="U180" s="1935">
        <f t="shared" si="82"/>
        <v>0</v>
      </c>
      <c r="V180" s="1968">
        <f t="shared" si="83"/>
        <v>0</v>
      </c>
      <c r="W180" s="1990">
        <f t="shared" si="83"/>
        <v>0</v>
      </c>
      <c r="X180" s="1970"/>
      <c r="Y180" s="1991"/>
      <c r="Z180" s="1970"/>
      <c r="AA180" s="1991"/>
      <c r="AB180" s="1970"/>
      <c r="AC180" s="1785"/>
      <c r="AD180" s="1993"/>
      <c r="AE180" s="1991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31.5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2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x14ac:dyDescent="0.25">
      <c r="A184" s="1996" t="s">
        <v>235</v>
      </c>
      <c r="B184" s="514"/>
      <c r="C184" s="514"/>
      <c r="D184" s="514"/>
      <c r="E184" s="514"/>
    </row>
    <row r="185" spans="1:74" ht="31.5" x14ac:dyDescent="0.25">
      <c r="A185" s="1997" t="s">
        <v>236</v>
      </c>
      <c r="B185" s="1998" t="s">
        <v>32</v>
      </c>
      <c r="C185" s="1999" t="s">
        <v>237</v>
      </c>
      <c r="D185" s="1831" t="s">
        <v>238</v>
      </c>
    </row>
    <row r="186" spans="1:74" x14ac:dyDescent="0.25">
      <c r="A186" s="2000" t="s">
        <v>239</v>
      </c>
      <c r="B186" s="2001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x14ac:dyDescent="0.25">
      <c r="A190" s="1996" t="s">
        <v>243</v>
      </c>
      <c r="B190" s="514"/>
      <c r="C190" s="514"/>
      <c r="D190" s="514"/>
      <c r="E190" s="514"/>
    </row>
    <row r="191" spans="1:74" ht="15" customHeight="1" x14ac:dyDescent="0.25">
      <c r="A191" s="4112" t="s">
        <v>236</v>
      </c>
      <c r="B191" s="4113" t="s">
        <v>32</v>
      </c>
      <c r="C191" s="4117" t="s">
        <v>84</v>
      </c>
      <c r="D191" s="4114"/>
      <c r="E191" s="4136"/>
      <c r="F191" s="4137" t="s">
        <v>244</v>
      </c>
      <c r="G191" s="4138" t="s">
        <v>245</v>
      </c>
      <c r="H191" s="4113" t="s">
        <v>246</v>
      </c>
    </row>
    <row r="192" spans="1:74" ht="21" x14ac:dyDescent="0.25">
      <c r="A192" s="3430"/>
      <c r="B192" s="3437"/>
      <c r="C192" s="1998" t="s">
        <v>247</v>
      </c>
      <c r="D192" s="2002" t="s">
        <v>248</v>
      </c>
      <c r="E192" s="1967" t="s">
        <v>249</v>
      </c>
      <c r="F192" s="3553"/>
      <c r="G192" s="3224"/>
      <c r="H192" s="3437"/>
    </row>
    <row r="193" spans="1:75" x14ac:dyDescent="0.25">
      <c r="A193" s="1837" t="s">
        <v>250</v>
      </c>
      <c r="B193" s="2003">
        <f>SUM(C193:E193)</f>
        <v>0</v>
      </c>
      <c r="C193" s="1970"/>
      <c r="D193" s="2004"/>
      <c r="E193" s="1785"/>
      <c r="F193" s="1972"/>
      <c r="G193" s="2004"/>
      <c r="H193" s="1878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2005" t="s">
        <v>255</v>
      </c>
      <c r="B198" s="2006">
        <f t="shared" si="91"/>
        <v>0</v>
      </c>
      <c r="C198" s="87"/>
      <c r="D198" s="535"/>
      <c r="E198" s="536"/>
      <c r="F198" s="1019"/>
      <c r="G198" s="535"/>
      <c r="H198" s="742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x14ac:dyDescent="0.25">
      <c r="A199" s="1996" t="s">
        <v>256</v>
      </c>
      <c r="B199" s="514"/>
      <c r="C199" s="514"/>
      <c r="D199" s="514"/>
      <c r="E199" s="514"/>
    </row>
    <row r="200" spans="1:75" x14ac:dyDescent="0.25">
      <c r="A200" s="4116" t="s">
        <v>236</v>
      </c>
      <c r="B200" s="4115" t="s">
        <v>32</v>
      </c>
      <c r="C200" s="4117" t="s">
        <v>84</v>
      </c>
      <c r="D200" s="4114"/>
      <c r="E200" s="4118"/>
    </row>
    <row r="201" spans="1:75" ht="21" x14ac:dyDescent="0.25">
      <c r="A201" s="3189"/>
      <c r="B201" s="3187"/>
      <c r="C201" s="1998" t="s">
        <v>247</v>
      </c>
      <c r="D201" s="2002" t="s">
        <v>248</v>
      </c>
      <c r="E201" s="1831" t="s">
        <v>249</v>
      </c>
    </row>
    <row r="202" spans="1:75" x14ac:dyDescent="0.25">
      <c r="A202" s="540" t="s">
        <v>257</v>
      </c>
      <c r="B202" s="541">
        <f>SUM(C202:E202)</f>
        <v>0</v>
      </c>
      <c r="C202" s="1970"/>
      <c r="D202" s="2004"/>
      <c r="E202" s="1991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1" x14ac:dyDescent="0.25">
      <c r="A206" s="79" t="s">
        <v>261</v>
      </c>
      <c r="B206" s="295">
        <f t="shared" si="97"/>
        <v>0</v>
      </c>
      <c r="C206" s="85"/>
      <c r="D206" s="469"/>
      <c r="E206" s="84"/>
    </row>
    <row r="207" spans="1:75" x14ac:dyDescent="0.25">
      <c r="A207" s="542" t="s">
        <v>262</v>
      </c>
    </row>
    <row r="208" spans="1:75" x14ac:dyDescent="0.25">
      <c r="A208" s="3428" t="s">
        <v>236</v>
      </c>
      <c r="B208" s="4112"/>
      <c r="C208" s="4113" t="s">
        <v>32</v>
      </c>
      <c r="D208" s="4117" t="s">
        <v>84</v>
      </c>
      <c r="E208" s="4114"/>
      <c r="F208" s="4118"/>
    </row>
    <row r="209" spans="1:6" ht="21" x14ac:dyDescent="0.25">
      <c r="A209" s="4119"/>
      <c r="B209" s="3430"/>
      <c r="C209" s="3437"/>
      <c r="D209" s="1998" t="s">
        <v>247</v>
      </c>
      <c r="E209" s="2002" t="s">
        <v>248</v>
      </c>
      <c r="F209" s="1831" t="s">
        <v>249</v>
      </c>
    </row>
    <row r="210" spans="1:6" x14ac:dyDescent="0.25">
      <c r="A210" s="4112" t="s">
        <v>263</v>
      </c>
      <c r="B210" s="1821" t="s">
        <v>264</v>
      </c>
      <c r="C210" s="544">
        <f>SUM(D210:F210)</f>
        <v>0</v>
      </c>
      <c r="D210" s="1970"/>
      <c r="E210" s="2004"/>
      <c r="F210" s="1991"/>
    </row>
    <row r="211" spans="1:6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x14ac:dyDescent="0.25">
      <c r="A212" s="4112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3430"/>
      <c r="B213" s="2007" t="s">
        <v>268</v>
      </c>
      <c r="C213" s="2008">
        <f t="shared" si="98"/>
        <v>0</v>
      </c>
      <c r="D213" s="85"/>
      <c r="E213" s="469"/>
      <c r="F213" s="84"/>
    </row>
    <row r="214" spans="1:6" x14ac:dyDescent="0.25">
      <c r="A214" s="2009" t="s">
        <v>269</v>
      </c>
      <c r="B214" s="2010"/>
      <c r="C214" s="514"/>
      <c r="D214" s="514"/>
    </row>
    <row r="215" spans="1:6" ht="15" customHeight="1" x14ac:dyDescent="0.25">
      <c r="A215" s="4112" t="s">
        <v>236</v>
      </c>
      <c r="B215" s="4113" t="s">
        <v>32</v>
      </c>
      <c r="C215" s="4114" t="s">
        <v>270</v>
      </c>
      <c r="D215" s="4114"/>
      <c r="E215" s="4114"/>
      <c r="F215" s="549"/>
    </row>
    <row r="216" spans="1:6" ht="21" x14ac:dyDescent="0.25">
      <c r="A216" s="3430"/>
      <c r="B216" s="3437"/>
      <c r="C216" s="643" t="s">
        <v>271</v>
      </c>
      <c r="D216" s="2002" t="s">
        <v>272</v>
      </c>
      <c r="E216" s="1831" t="s">
        <v>273</v>
      </c>
    </row>
    <row r="217" spans="1:6" x14ac:dyDescent="0.25">
      <c r="A217" s="1821" t="s">
        <v>274</v>
      </c>
      <c r="B217" s="2011">
        <f>SUM(C217:E217)</f>
        <v>0</v>
      </c>
      <c r="C217" s="1972"/>
      <c r="D217" s="2004"/>
      <c r="E217" s="1991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1019"/>
      <c r="D219" s="535"/>
      <c r="E219" s="554"/>
    </row>
    <row r="220" spans="1:6" x14ac:dyDescent="0.25">
      <c r="A220" s="2009" t="s">
        <v>277</v>
      </c>
      <c r="B220" s="2010"/>
    </row>
    <row r="221" spans="1:6" x14ac:dyDescent="0.25">
      <c r="A221" s="4112" t="s">
        <v>236</v>
      </c>
      <c r="B221" s="4115" t="s">
        <v>278</v>
      </c>
    </row>
    <row r="222" spans="1:6" x14ac:dyDescent="0.25">
      <c r="A222" s="3430"/>
      <c r="B222" s="3187"/>
    </row>
    <row r="223" spans="1:6" x14ac:dyDescent="0.25">
      <c r="A223" s="1821" t="s">
        <v>279</v>
      </c>
      <c r="B223" s="277"/>
    </row>
    <row r="224" spans="1:6" x14ac:dyDescent="0.25">
      <c r="A224" s="79" t="s">
        <v>280</v>
      </c>
      <c r="B224" s="186"/>
    </row>
    <row r="239" spans="1: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120</v>
      </c>
    </row>
    <row r="240" spans="1: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00000000-0002-0000-0600-000000000000}">
      <formula1>0</formula1>
    </dataValidation>
    <dataValidation type="whole" allowBlank="1" showInputMessage="1" showErrorMessage="1" sqref="C202:E206" xr:uid="{00000000-0002-0000-0600-000001000000}">
      <formula1>0</formula1>
      <formula2>9.99999999999999E+35</formula2>
    </dataValidation>
    <dataValidation type="whole" allowBlank="1" showInputMessage="1" showErrorMessage="1" sqref="C171:U171 C32:C33 B88:B92" xr:uid="{00000000-0002-0000-0600-000002000000}">
      <formula1>0</formula1>
      <formula2>9.99999999999999E+42</formula2>
    </dataValidation>
    <dataValidation type="whole" allowBlank="1" showInputMessage="1" showErrorMessage="1" sqref="F154:AO167 X176:AE183" xr:uid="{00000000-0002-0000-0600-000003000000}">
      <formula1>0</formula1>
      <formula2>9.99999999999999E+36</formula2>
    </dataValidation>
    <dataValidation type="whole" allowBlank="1" showInputMessage="1" showErrorMessage="1" sqref="E135:AR137" xr:uid="{00000000-0002-0000-0600-000004000000}">
      <formula1>0</formula1>
      <formula2>9.99999999999999E+34</formula2>
    </dataValidation>
    <dataValidation type="whole" allowBlank="1" showInputMessage="1" showErrorMessage="1" sqref="B128:M130 F176:K183 C38" xr:uid="{00000000-0002-0000-0600-000005000000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00000000-0002-0000-0600-000006000000}">
      <formula1>0</formula1>
      <formula2>9.99999999999999E+40</formula2>
    </dataValidation>
    <dataValidation type="whole" allowBlank="1" showInputMessage="1" showErrorMessage="1" sqref="C60:X61 B67:B68 F73:AM74 C193:H198 B94:B96 D88:D92 D94:D96" xr:uid="{00000000-0002-0000-0600-000007000000}">
      <formula1>0</formula1>
      <formula2>9.99999999999999E+38</formula2>
    </dataValidation>
    <dataValidation type="whole" allowBlank="1" showInputMessage="1" showErrorMessage="1" sqref="E53:L54 P53:AC54" xr:uid="{00000000-0002-0000-0600-000008000000}">
      <formula1>0</formula1>
      <formula2>9.99999999999999E+31</formula2>
    </dataValidation>
    <dataValidation type="whole" allowBlank="1" showInputMessage="1" showErrorMessage="1" sqref="C186:D189 C101:E105 C107:E109 E13:AR26 AS13:AS18 AS26" xr:uid="{00000000-0002-0000-0600-000009000000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00000000-0002-0000-0600-00000A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Z240"/>
  <sheetViews>
    <sheetView topLeftCell="A55" workbookViewId="0">
      <selection activeCell="A6" sqref="A6:W6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e">
        <f>CONCATENATE("COMUNA: ",#REF!, " (",#REF!,#REF!,#REF!,#REF!,#REF!,")")</f>
        <v>#REF!</v>
      </c>
    </row>
    <row r="3" spans="1:77" x14ac:dyDescent="0.25">
      <c r="A3" s="1" t="e">
        <f>CONCATENATE("ESTABLECIMIENTO/ESTRATEGIA: ",#REF!, " (",#REF!,#REF!,#REF!,#REF!,#REF!,#REF!,")")</f>
        <v>#REF!</v>
      </c>
    </row>
    <row r="4" spans="1:77" x14ac:dyDescent="0.25">
      <c r="A4" s="1" t="e">
        <f>CONCATENATE("MES: ",#REF!, " (",#REF!,#REF!,")")</f>
        <v>#REF!</v>
      </c>
    </row>
    <row r="5" spans="1:77" x14ac:dyDescent="0.25">
      <c r="A5" s="1" t="e">
        <f>CONCATENATE("AÑO: ",#REF!)</f>
        <v>#REF!</v>
      </c>
    </row>
    <row r="6" spans="1:77" s="3" customFormat="1" ht="15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ht="15" customHeight="1" x14ac:dyDescent="0.25">
      <c r="A9" s="4384" t="s">
        <v>3</v>
      </c>
      <c r="B9" s="4385" t="s">
        <v>4</v>
      </c>
      <c r="C9" s="4386"/>
      <c r="D9" s="4383"/>
      <c r="E9" s="3432" t="s">
        <v>5</v>
      </c>
      <c r="F9" s="4381"/>
      <c r="G9" s="4381"/>
      <c r="H9" s="4381"/>
      <c r="I9" s="4381"/>
      <c r="J9" s="4381"/>
      <c r="K9" s="4381"/>
      <c r="L9" s="4381"/>
      <c r="M9" s="4381"/>
      <c r="N9" s="4381"/>
      <c r="O9" s="4381"/>
      <c r="P9" s="4381"/>
      <c r="Q9" s="4381"/>
      <c r="R9" s="4381"/>
      <c r="S9" s="4381"/>
      <c r="T9" s="4381"/>
      <c r="U9" s="4381"/>
      <c r="V9" s="4381"/>
      <c r="W9" s="4381"/>
      <c r="X9" s="4381"/>
      <c r="Y9" s="4381"/>
      <c r="Z9" s="4381"/>
      <c r="AA9" s="4381"/>
      <c r="AB9" s="4381"/>
      <c r="AC9" s="4381"/>
      <c r="AD9" s="4381"/>
      <c r="AE9" s="4381"/>
      <c r="AF9" s="4381"/>
      <c r="AG9" s="4381"/>
      <c r="AH9" s="4381"/>
      <c r="AI9" s="4381"/>
      <c r="AJ9" s="4381"/>
      <c r="AK9" s="4381"/>
      <c r="AL9" s="4381"/>
      <c r="AM9" s="4381"/>
      <c r="AN9" s="4367"/>
      <c r="AO9" s="4388" t="s">
        <v>6</v>
      </c>
      <c r="AP9" s="4377" t="s">
        <v>7</v>
      </c>
      <c r="AQ9" s="4377" t="s">
        <v>8</v>
      </c>
      <c r="AR9" s="4377" t="s">
        <v>9</v>
      </c>
      <c r="AS9" s="4383" t="s">
        <v>10</v>
      </c>
    </row>
    <row r="10" spans="1:77" x14ac:dyDescent="0.25">
      <c r="A10" s="3259"/>
      <c r="B10" s="3262"/>
      <c r="C10" s="4387"/>
      <c r="D10" s="4290"/>
      <c r="E10" s="3438" t="s">
        <v>11</v>
      </c>
      <c r="F10" s="4378"/>
      <c r="G10" s="3438" t="s">
        <v>12</v>
      </c>
      <c r="H10" s="4379"/>
      <c r="I10" s="3438" t="s">
        <v>13</v>
      </c>
      <c r="J10" s="4379"/>
      <c r="K10" s="3438" t="s">
        <v>14</v>
      </c>
      <c r="L10" s="4379"/>
      <c r="M10" s="3438" t="s">
        <v>15</v>
      </c>
      <c r="N10" s="4379"/>
      <c r="O10" s="3438" t="s">
        <v>16</v>
      </c>
      <c r="P10" s="4379"/>
      <c r="Q10" s="3438" t="s">
        <v>17</v>
      </c>
      <c r="R10" s="4379"/>
      <c r="S10" s="3438" t="s">
        <v>18</v>
      </c>
      <c r="T10" s="4379"/>
      <c r="U10" s="3438" t="s">
        <v>19</v>
      </c>
      <c r="V10" s="4379"/>
      <c r="W10" s="3438" t="s">
        <v>20</v>
      </c>
      <c r="X10" s="4379"/>
      <c r="Y10" s="3438" t="s">
        <v>21</v>
      </c>
      <c r="Z10" s="4379"/>
      <c r="AA10" s="3438" t="s">
        <v>22</v>
      </c>
      <c r="AB10" s="4379"/>
      <c r="AC10" s="3438" t="s">
        <v>23</v>
      </c>
      <c r="AD10" s="4379"/>
      <c r="AE10" s="3438" t="s">
        <v>24</v>
      </c>
      <c r="AF10" s="4379"/>
      <c r="AG10" s="3438" t="s">
        <v>25</v>
      </c>
      <c r="AH10" s="4379"/>
      <c r="AI10" s="3438" t="s">
        <v>26</v>
      </c>
      <c r="AJ10" s="4379"/>
      <c r="AK10" s="3438" t="s">
        <v>27</v>
      </c>
      <c r="AL10" s="4379"/>
      <c r="AM10" s="3432" t="s">
        <v>28</v>
      </c>
      <c r="AN10" s="4367"/>
      <c r="AO10" s="3246"/>
      <c r="AP10" s="3247"/>
      <c r="AQ10" s="3247"/>
      <c r="AR10" s="3247"/>
      <c r="AS10" s="3249"/>
    </row>
    <row r="11" spans="1:77" x14ac:dyDescent="0.25">
      <c r="A11" s="3189"/>
      <c r="B11" s="2012" t="s">
        <v>29</v>
      </c>
      <c r="C11" s="2013" t="s">
        <v>30</v>
      </c>
      <c r="D11" s="2014" t="s">
        <v>31</v>
      </c>
      <c r="E11" s="2015" t="s">
        <v>30</v>
      </c>
      <c r="F11" s="2016" t="s">
        <v>31</v>
      </c>
      <c r="G11" s="2015" t="s">
        <v>30</v>
      </c>
      <c r="H11" s="2016" t="s">
        <v>31</v>
      </c>
      <c r="I11" s="2015" t="s">
        <v>30</v>
      </c>
      <c r="J11" s="2016" t="s">
        <v>31</v>
      </c>
      <c r="K11" s="2015" t="s">
        <v>30</v>
      </c>
      <c r="L11" s="2016" t="s">
        <v>31</v>
      </c>
      <c r="M11" s="2015" t="s">
        <v>30</v>
      </c>
      <c r="N11" s="2016" t="s">
        <v>31</v>
      </c>
      <c r="O11" s="2015" t="s">
        <v>30</v>
      </c>
      <c r="P11" s="2016" t="s">
        <v>31</v>
      </c>
      <c r="Q11" s="2015" t="s">
        <v>30</v>
      </c>
      <c r="R11" s="2016" t="s">
        <v>31</v>
      </c>
      <c r="S11" s="2015" t="s">
        <v>30</v>
      </c>
      <c r="T11" s="2016" t="s">
        <v>31</v>
      </c>
      <c r="U11" s="2015" t="s">
        <v>30</v>
      </c>
      <c r="V11" s="2016" t="s">
        <v>31</v>
      </c>
      <c r="W11" s="2015" t="s">
        <v>30</v>
      </c>
      <c r="X11" s="2016" t="s">
        <v>31</v>
      </c>
      <c r="Y11" s="2015" t="s">
        <v>30</v>
      </c>
      <c r="Z11" s="2016" t="s">
        <v>31</v>
      </c>
      <c r="AA11" s="2015" t="s">
        <v>30</v>
      </c>
      <c r="AB11" s="2016" t="s">
        <v>31</v>
      </c>
      <c r="AC11" s="2015" t="s">
        <v>30</v>
      </c>
      <c r="AD11" s="2016" t="s">
        <v>31</v>
      </c>
      <c r="AE11" s="2015" t="s">
        <v>30</v>
      </c>
      <c r="AF11" s="2016" t="s">
        <v>31</v>
      </c>
      <c r="AG11" s="2015" t="s">
        <v>30</v>
      </c>
      <c r="AH11" s="2016" t="s">
        <v>31</v>
      </c>
      <c r="AI11" s="2015" t="s">
        <v>30</v>
      </c>
      <c r="AJ11" s="2016" t="s">
        <v>31</v>
      </c>
      <c r="AK11" s="2015" t="s">
        <v>30</v>
      </c>
      <c r="AL11" s="2016" t="s">
        <v>31</v>
      </c>
      <c r="AM11" s="2015" t="s">
        <v>30</v>
      </c>
      <c r="AN11" s="2017" t="s">
        <v>31</v>
      </c>
      <c r="AO11" s="3245"/>
      <c r="AP11" s="3224"/>
      <c r="AQ11" s="3224"/>
      <c r="AR11" s="3224"/>
      <c r="AS11" s="4219"/>
    </row>
    <row r="12" spans="1:77" x14ac:dyDescent="0.25">
      <c r="A12" s="2018" t="s">
        <v>32</v>
      </c>
      <c r="B12" s="2019">
        <f>SUM(B13:B26)</f>
        <v>0</v>
      </c>
      <c r="C12" s="2020">
        <f>SUM(C13:C26)</f>
        <v>0</v>
      </c>
      <c r="D12" s="16">
        <f>SUM(D13:D26)</f>
        <v>0</v>
      </c>
      <c r="E12" s="2021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2021">
        <f t="shared" si="0"/>
        <v>0</v>
      </c>
      <c r="J12" s="18">
        <f t="shared" si="0"/>
        <v>0</v>
      </c>
      <c r="K12" s="2021">
        <f t="shared" si="0"/>
        <v>0</v>
      </c>
      <c r="L12" s="18">
        <f t="shared" si="0"/>
        <v>0</v>
      </c>
      <c r="M12" s="2021">
        <f t="shared" si="0"/>
        <v>0</v>
      </c>
      <c r="N12" s="18">
        <f t="shared" si="0"/>
        <v>0</v>
      </c>
      <c r="O12" s="2021">
        <f t="shared" si="0"/>
        <v>0</v>
      </c>
      <c r="P12" s="18">
        <f t="shared" si="0"/>
        <v>0</v>
      </c>
      <c r="Q12" s="2021">
        <f t="shared" si="0"/>
        <v>0</v>
      </c>
      <c r="R12" s="18">
        <f t="shared" si="0"/>
        <v>0</v>
      </c>
      <c r="S12" s="2021">
        <f t="shared" si="0"/>
        <v>0</v>
      </c>
      <c r="T12" s="18">
        <f t="shared" si="0"/>
        <v>0</v>
      </c>
      <c r="U12" s="2021">
        <f>SUM(U13:U26)</f>
        <v>0</v>
      </c>
      <c r="V12" s="18">
        <f>SUM(V13:V26)</f>
        <v>0</v>
      </c>
      <c r="W12" s="2021">
        <f t="shared" si="0"/>
        <v>0</v>
      </c>
      <c r="X12" s="18">
        <f t="shared" si="0"/>
        <v>0</v>
      </c>
      <c r="Y12" s="2021">
        <f t="shared" si="0"/>
        <v>0</v>
      </c>
      <c r="Z12" s="18">
        <f t="shared" si="0"/>
        <v>0</v>
      </c>
      <c r="AA12" s="2021">
        <f t="shared" si="0"/>
        <v>0</v>
      </c>
      <c r="AB12" s="18">
        <f t="shared" si="0"/>
        <v>0</v>
      </c>
      <c r="AC12" s="2021">
        <f t="shared" si="0"/>
        <v>0</v>
      </c>
      <c r="AD12" s="18">
        <f t="shared" si="0"/>
        <v>0</v>
      </c>
      <c r="AE12" s="2021">
        <f t="shared" si="0"/>
        <v>0</v>
      </c>
      <c r="AF12" s="18">
        <f t="shared" si="0"/>
        <v>0</v>
      </c>
      <c r="AG12" s="2021">
        <f t="shared" si="0"/>
        <v>0</v>
      </c>
      <c r="AH12" s="18">
        <f t="shared" si="0"/>
        <v>0</v>
      </c>
      <c r="AI12" s="2021">
        <f t="shared" si="0"/>
        <v>0</v>
      </c>
      <c r="AJ12" s="18">
        <f t="shared" si="0"/>
        <v>0</v>
      </c>
      <c r="AK12" s="2021">
        <f t="shared" si="0"/>
        <v>0</v>
      </c>
      <c r="AL12" s="18">
        <f t="shared" si="0"/>
        <v>0</v>
      </c>
      <c r="AM12" s="2021">
        <f t="shared" si="0"/>
        <v>0</v>
      </c>
      <c r="AN12" s="20">
        <f t="shared" si="0"/>
        <v>0</v>
      </c>
      <c r="AO12" s="21">
        <f>SUM(AO13:AO26)</f>
        <v>0</v>
      </c>
      <c r="AP12" s="2022">
        <f>SUM(AP13:AP26)</f>
        <v>0</v>
      </c>
      <c r="AQ12" s="2022">
        <f>SUM(AQ13:AQ26)</f>
        <v>0</v>
      </c>
      <c r="AR12" s="2022">
        <f>SUM(AR13:AR26)</f>
        <v>0</v>
      </c>
      <c r="AS12" s="2023">
        <f>SUM(AS13:AS26)</f>
        <v>0</v>
      </c>
    </row>
    <row r="13" spans="1:77" x14ac:dyDescent="0.25">
      <c r="A13" s="24" t="s">
        <v>33</v>
      </c>
      <c r="B13" s="25">
        <f>SUM(C13:D13)</f>
        <v>0</v>
      </c>
      <c r="C13" s="601">
        <f>SUM(E13+G13+I13+K13+M13+O13+Q13+S13+U13+W13+Y13+AA13+AC13+AE13+AG13+AI13+AK13+AM13)</f>
        <v>0</v>
      </c>
      <c r="D13" s="657">
        <f>SUM(F13+H13+J13+L13+N13+P13+R13+T13+V13+X13+Z13+AB13+AD13+AF13+AH13+AJ13+AL13+AN13)</f>
        <v>0</v>
      </c>
      <c r="E13" s="581"/>
      <c r="F13" s="658"/>
      <c r="G13" s="581"/>
      <c r="H13" s="658"/>
      <c r="I13" s="581"/>
      <c r="J13" s="590"/>
      <c r="K13" s="581"/>
      <c r="L13" s="658"/>
      <c r="M13" s="581"/>
      <c r="N13" s="658"/>
      <c r="O13" s="581"/>
      <c r="P13" s="658"/>
      <c r="Q13" s="581"/>
      <c r="R13" s="658"/>
      <c r="S13" s="581"/>
      <c r="T13" s="658"/>
      <c r="U13" s="581"/>
      <c r="V13" s="658"/>
      <c r="W13" s="581"/>
      <c r="X13" s="658"/>
      <c r="Y13" s="581"/>
      <c r="Z13" s="658"/>
      <c r="AA13" s="581"/>
      <c r="AB13" s="658"/>
      <c r="AC13" s="581"/>
      <c r="AD13" s="658"/>
      <c r="AE13" s="581"/>
      <c r="AF13" s="658"/>
      <c r="AG13" s="581"/>
      <c r="AH13" s="658"/>
      <c r="AI13" s="581"/>
      <c r="AJ13" s="658"/>
      <c r="AK13" s="581"/>
      <c r="AL13" s="658"/>
      <c r="AM13" s="581"/>
      <c r="AN13" s="658"/>
      <c r="AO13" s="602"/>
      <c r="AP13" s="634"/>
      <c r="AQ13" s="634"/>
      <c r="AR13" s="634"/>
      <c r="AS13" s="635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x14ac:dyDescent="0.25">
      <c r="A26" s="79" t="s">
        <v>46</v>
      </c>
      <c r="B26" s="80">
        <f t="shared" si="1"/>
        <v>0</v>
      </c>
      <c r="C26" s="2024">
        <f>SUM(E26+G26+I26+K26+M26+O26+Q26+S26+U26+W26+Y26+AA26+AC26+AE26+AG26+AI26+AK26+AM26)</f>
        <v>0</v>
      </c>
      <c r="D26" s="2025">
        <f>SUM(F26+H26+J26+L26+N26+P26+R26+T26+V26+X26+Z26+AB26+AD26+AF26+AH26+AJ26+AL26+AN26)</f>
        <v>0</v>
      </c>
      <c r="E26" s="83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x14ac:dyDescent="0.25">
      <c r="A27" s="4" t="s">
        <v>47</v>
      </c>
      <c r="B27" s="5"/>
      <c r="C27" s="5"/>
      <c r="D27" s="5"/>
      <c r="E27" s="5"/>
      <c r="F27" s="2026"/>
      <c r="G27" s="2026" t="s">
        <v>48</v>
      </c>
      <c r="H27" s="2027"/>
      <c r="I27" s="2027"/>
      <c r="J27" s="2026"/>
      <c r="K27" s="2026"/>
      <c r="L27" s="2026"/>
      <c r="M27" s="2026"/>
      <c r="N27" s="2026"/>
      <c r="O27" s="2026"/>
      <c r="P27" s="2026"/>
      <c r="Q27" s="2026"/>
      <c r="R27" s="2026"/>
      <c r="S27" s="2026"/>
      <c r="T27" s="2026"/>
      <c r="U27" s="2026"/>
      <c r="V27" s="2026"/>
      <c r="W27" s="2026"/>
      <c r="X27" s="2026"/>
      <c r="Y27" s="2028"/>
      <c r="Z27" s="2028"/>
      <c r="AA27" s="2028"/>
      <c r="AB27" s="2028"/>
      <c r="AC27" s="2028"/>
      <c r="AD27" s="2028"/>
      <c r="AE27" s="2028"/>
      <c r="AF27" s="2028"/>
      <c r="AG27" s="2028"/>
      <c r="AH27" s="2028"/>
      <c r="AI27" s="2028"/>
      <c r="AJ27" s="2028"/>
      <c r="AK27" s="2028"/>
      <c r="AL27" s="2028"/>
      <c r="AM27" s="2028"/>
      <c r="AN27" s="2028"/>
      <c r="AO27" s="2028"/>
      <c r="AP27" s="2029"/>
      <c r="AQ27" s="2029"/>
      <c r="AR27" s="2"/>
      <c r="AS27" s="3"/>
    </row>
    <row r="28" spans="1:77" ht="15" customHeight="1" x14ac:dyDescent="0.25">
      <c r="A28" s="4116" t="s">
        <v>49</v>
      </c>
      <c r="B28" s="4380" t="s">
        <v>4</v>
      </c>
      <c r="C28" s="4065"/>
      <c r="D28" s="3961"/>
      <c r="E28" s="3432" t="s">
        <v>5</v>
      </c>
      <c r="F28" s="4381"/>
      <c r="G28" s="4381"/>
      <c r="H28" s="4381"/>
      <c r="I28" s="4381"/>
      <c r="J28" s="4381"/>
      <c r="K28" s="4381"/>
      <c r="L28" s="4381"/>
      <c r="M28" s="4381"/>
      <c r="N28" s="4381"/>
      <c r="O28" s="4381"/>
      <c r="P28" s="4381"/>
      <c r="Q28" s="4381"/>
      <c r="R28" s="4381"/>
      <c r="S28" s="4381"/>
      <c r="T28" s="4381"/>
      <c r="U28" s="4381"/>
      <c r="V28" s="4381"/>
      <c r="W28" s="4381"/>
      <c r="X28" s="4381"/>
      <c r="Y28" s="4381"/>
      <c r="Z28" s="4381"/>
      <c r="AA28" s="4381"/>
      <c r="AB28" s="4381"/>
      <c r="AC28" s="4381"/>
      <c r="AD28" s="4381"/>
      <c r="AE28" s="4381"/>
      <c r="AF28" s="4381"/>
      <c r="AG28" s="4381"/>
      <c r="AH28" s="4381"/>
      <c r="AI28" s="4381"/>
      <c r="AJ28" s="4381"/>
      <c r="AK28" s="4381"/>
      <c r="AL28" s="4381"/>
      <c r="AM28" s="4381"/>
      <c r="AN28" s="4367"/>
      <c r="AO28" s="4382" t="s">
        <v>6</v>
      </c>
      <c r="AP28" s="4377" t="s">
        <v>7</v>
      </c>
      <c r="AQ28" s="4377" t="s">
        <v>50</v>
      </c>
      <c r="AR28" s="4377" t="s">
        <v>8</v>
      </c>
      <c r="AS28" s="3961" t="s">
        <v>9</v>
      </c>
    </row>
    <row r="29" spans="1:77" x14ac:dyDescent="0.25">
      <c r="A29" s="3259"/>
      <c r="B29" s="3262"/>
      <c r="C29" s="4301"/>
      <c r="D29" s="4290"/>
      <c r="E29" s="3438" t="s">
        <v>11</v>
      </c>
      <c r="F29" s="4378"/>
      <c r="G29" s="3438" t="s">
        <v>12</v>
      </c>
      <c r="H29" s="4379"/>
      <c r="I29" s="3438" t="s">
        <v>13</v>
      </c>
      <c r="J29" s="4379"/>
      <c r="K29" s="3438" t="s">
        <v>14</v>
      </c>
      <c r="L29" s="4379"/>
      <c r="M29" s="3438" t="s">
        <v>15</v>
      </c>
      <c r="N29" s="4379"/>
      <c r="O29" s="3438" t="s">
        <v>16</v>
      </c>
      <c r="P29" s="4379"/>
      <c r="Q29" s="3438" t="s">
        <v>17</v>
      </c>
      <c r="R29" s="4379"/>
      <c r="S29" s="3438" t="s">
        <v>18</v>
      </c>
      <c r="T29" s="4379"/>
      <c r="U29" s="3438" t="s">
        <v>19</v>
      </c>
      <c r="V29" s="4379"/>
      <c r="W29" s="3438" t="s">
        <v>20</v>
      </c>
      <c r="X29" s="4379"/>
      <c r="Y29" s="3438" t="s">
        <v>21</v>
      </c>
      <c r="Z29" s="4379"/>
      <c r="AA29" s="3438" t="s">
        <v>22</v>
      </c>
      <c r="AB29" s="4379"/>
      <c r="AC29" s="3438" t="s">
        <v>23</v>
      </c>
      <c r="AD29" s="4379"/>
      <c r="AE29" s="3438" t="s">
        <v>24</v>
      </c>
      <c r="AF29" s="4379"/>
      <c r="AG29" s="3438" t="s">
        <v>25</v>
      </c>
      <c r="AH29" s="4379"/>
      <c r="AI29" s="3438" t="s">
        <v>26</v>
      </c>
      <c r="AJ29" s="4379"/>
      <c r="AK29" s="3438" t="s">
        <v>27</v>
      </c>
      <c r="AL29" s="4379"/>
      <c r="AM29" s="3432" t="s">
        <v>28</v>
      </c>
      <c r="AN29" s="4367"/>
      <c r="AO29" s="3246"/>
      <c r="AP29" s="3247"/>
      <c r="AQ29" s="3247"/>
      <c r="AR29" s="3247"/>
      <c r="AS29" s="3249"/>
    </row>
    <row r="30" spans="1:77" x14ac:dyDescent="0.25">
      <c r="A30" s="3189"/>
      <c r="B30" s="2012" t="s">
        <v>29</v>
      </c>
      <c r="C30" s="2013" t="s">
        <v>30</v>
      </c>
      <c r="D30" s="2030" t="s">
        <v>31</v>
      </c>
      <c r="E30" s="2012" t="s">
        <v>30</v>
      </c>
      <c r="F30" s="1758" t="s">
        <v>31</v>
      </c>
      <c r="G30" s="2012" t="s">
        <v>30</v>
      </c>
      <c r="H30" s="1758" t="s">
        <v>31</v>
      </c>
      <c r="I30" s="2012" t="s">
        <v>30</v>
      </c>
      <c r="J30" s="1758" t="s">
        <v>31</v>
      </c>
      <c r="K30" s="2012" t="s">
        <v>30</v>
      </c>
      <c r="L30" s="1758" t="s">
        <v>31</v>
      </c>
      <c r="M30" s="2012" t="s">
        <v>30</v>
      </c>
      <c r="N30" s="1758" t="s">
        <v>31</v>
      </c>
      <c r="O30" s="2012" t="s">
        <v>30</v>
      </c>
      <c r="P30" s="1758" t="s">
        <v>31</v>
      </c>
      <c r="Q30" s="2012" t="s">
        <v>30</v>
      </c>
      <c r="R30" s="1758" t="s">
        <v>31</v>
      </c>
      <c r="S30" s="2012" t="s">
        <v>30</v>
      </c>
      <c r="T30" s="1758" t="s">
        <v>31</v>
      </c>
      <c r="U30" s="2012" t="s">
        <v>30</v>
      </c>
      <c r="V30" s="1758" t="s">
        <v>31</v>
      </c>
      <c r="W30" s="2012" t="s">
        <v>30</v>
      </c>
      <c r="X30" s="1758" t="s">
        <v>31</v>
      </c>
      <c r="Y30" s="2012" t="s">
        <v>30</v>
      </c>
      <c r="Z30" s="1758" t="s">
        <v>31</v>
      </c>
      <c r="AA30" s="2012" t="s">
        <v>30</v>
      </c>
      <c r="AB30" s="1758" t="s">
        <v>31</v>
      </c>
      <c r="AC30" s="2012" t="s">
        <v>30</v>
      </c>
      <c r="AD30" s="1758" t="s">
        <v>31</v>
      </c>
      <c r="AE30" s="2012" t="s">
        <v>30</v>
      </c>
      <c r="AF30" s="1758" t="s">
        <v>31</v>
      </c>
      <c r="AG30" s="2012" t="s">
        <v>30</v>
      </c>
      <c r="AH30" s="1758" t="s">
        <v>31</v>
      </c>
      <c r="AI30" s="2012" t="s">
        <v>30</v>
      </c>
      <c r="AJ30" s="1758" t="s">
        <v>31</v>
      </c>
      <c r="AK30" s="2013" t="s">
        <v>30</v>
      </c>
      <c r="AL30" s="1758" t="s">
        <v>31</v>
      </c>
      <c r="AM30" s="2012" t="s">
        <v>30</v>
      </c>
      <c r="AN30" s="1780" t="s">
        <v>31</v>
      </c>
      <c r="AO30" s="3245"/>
      <c r="AP30" s="3224"/>
      <c r="AQ30" s="3224"/>
      <c r="AR30" s="3224"/>
      <c r="AS30" s="4290"/>
    </row>
    <row r="31" spans="1:77" x14ac:dyDescent="0.25">
      <c r="A31" s="579" t="s">
        <v>51</v>
      </c>
      <c r="B31" s="604">
        <f t="shared" ref="B31:B46" si="14">SUM(C31:D31)</f>
        <v>0</v>
      </c>
      <c r="C31" s="601">
        <f t="shared" ref="C31:D34" si="15">SUM(E31+G31+I31+K31+M31+O31+Q31+S31+U31+W31+Y31+AA31+AC31+AE31+AG31+AI31+AK31+AM31)</f>
        <v>0</v>
      </c>
      <c r="D31" s="657">
        <f t="shared" si="15"/>
        <v>0</v>
      </c>
      <c r="E31" s="581"/>
      <c r="F31" s="658"/>
      <c r="G31" s="581"/>
      <c r="H31" s="590"/>
      <c r="I31" s="581"/>
      <c r="J31" s="590"/>
      <c r="K31" s="581"/>
      <c r="L31" s="590"/>
      <c r="M31" s="581"/>
      <c r="N31" s="590"/>
      <c r="O31" s="581"/>
      <c r="P31" s="590"/>
      <c r="Q31" s="583"/>
      <c r="R31" s="590"/>
      <c r="S31" s="581"/>
      <c r="T31" s="590"/>
      <c r="U31" s="581"/>
      <c r="V31" s="590"/>
      <c r="W31" s="581"/>
      <c r="X31" s="590"/>
      <c r="Y31" s="581"/>
      <c r="Z31" s="590"/>
      <c r="AA31" s="581"/>
      <c r="AB31" s="590"/>
      <c r="AC31" s="583"/>
      <c r="AD31" s="590"/>
      <c r="AE31" s="581"/>
      <c r="AF31" s="590"/>
      <c r="AG31" s="583"/>
      <c r="AH31" s="590"/>
      <c r="AI31" s="581"/>
      <c r="AJ31" s="590"/>
      <c r="AK31" s="583"/>
      <c r="AL31" s="590"/>
      <c r="AM31" s="2031"/>
      <c r="AN31" s="592"/>
      <c r="AO31" s="602"/>
      <c r="AP31" s="634"/>
      <c r="AQ31" s="634"/>
      <c r="AR31" s="634"/>
      <c r="AS31" s="635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x14ac:dyDescent="0.25">
      <c r="A48" s="2032" t="s">
        <v>68</v>
      </c>
      <c r="B48" s="127">
        <f>SUM(C48:D48)</f>
        <v>0</v>
      </c>
      <c r="C48" s="2033">
        <f>SUM(E48+G48+I48+K48+M48+O48+Q48+S48+U48+W48+Y48+AA48+AC48+AE48+AG48+AI48+AK48+AM48)</f>
        <v>0</v>
      </c>
      <c r="D48" s="2025">
        <f>SUM(F48+H48+J48+L48+N48+P48+R48+T48+V48+X48+Z48+AB48+AD48+AF48+AH48+AJ48+AL48+AN48)</f>
        <v>0</v>
      </c>
      <c r="E48" s="87"/>
      <c r="F48" s="2034"/>
      <c r="G48" s="87"/>
      <c r="H48" s="2034"/>
      <c r="I48" s="87"/>
      <c r="J48" s="2034"/>
      <c r="K48" s="87"/>
      <c r="L48" s="2034"/>
      <c r="M48" s="87"/>
      <c r="N48" s="2034"/>
      <c r="O48" s="87"/>
      <c r="P48" s="2034"/>
      <c r="Q48" s="87"/>
      <c r="R48" s="2034"/>
      <c r="S48" s="87"/>
      <c r="T48" s="2034"/>
      <c r="U48" s="87"/>
      <c r="V48" s="2034"/>
      <c r="W48" s="87"/>
      <c r="X48" s="2034"/>
      <c r="Y48" s="87"/>
      <c r="Z48" s="2034"/>
      <c r="AA48" s="87"/>
      <c r="AB48" s="2034"/>
      <c r="AC48" s="87"/>
      <c r="AD48" s="2034"/>
      <c r="AE48" s="87"/>
      <c r="AF48" s="2034"/>
      <c r="AG48" s="87"/>
      <c r="AH48" s="2034"/>
      <c r="AI48" s="87"/>
      <c r="AJ48" s="2034"/>
      <c r="AK48" s="87"/>
      <c r="AL48" s="2034"/>
      <c r="AM48" s="87"/>
      <c r="AN48" s="2035"/>
      <c r="AO48" s="131"/>
      <c r="AP48" s="132"/>
      <c r="AQ48" s="132"/>
      <c r="AR48" s="132"/>
      <c r="AS48" s="2036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5" customHeight="1" x14ac:dyDescent="0.25">
      <c r="A50" s="4369" t="s">
        <v>49</v>
      </c>
      <c r="B50" s="4362" t="s">
        <v>70</v>
      </c>
      <c r="C50" s="4370" t="s">
        <v>71</v>
      </c>
      <c r="D50" s="4372" t="s">
        <v>31</v>
      </c>
      <c r="E50" s="4359" t="s">
        <v>72</v>
      </c>
      <c r="F50" s="4374"/>
      <c r="G50" s="4374"/>
      <c r="H50" s="4374"/>
      <c r="I50" s="4374"/>
      <c r="J50" s="4374"/>
      <c r="K50" s="4374"/>
      <c r="L50" s="4360"/>
      <c r="M50" s="4375" t="s">
        <v>70</v>
      </c>
      <c r="N50" s="4362" t="s">
        <v>71</v>
      </c>
      <c r="O50" s="4372" t="s">
        <v>31</v>
      </c>
      <c r="P50" s="4359" t="s">
        <v>73</v>
      </c>
      <c r="Q50" s="4374"/>
      <c r="R50" s="4374"/>
      <c r="S50" s="4374"/>
      <c r="T50" s="4374"/>
      <c r="U50" s="4374"/>
      <c r="V50" s="4374"/>
      <c r="W50" s="4361"/>
      <c r="X50" s="4357" t="s">
        <v>74</v>
      </c>
      <c r="Y50" s="4358"/>
      <c r="Z50" s="4362" t="s">
        <v>75</v>
      </c>
      <c r="AA50" s="4372" t="s">
        <v>76</v>
      </c>
      <c r="AB50" s="4370" t="s">
        <v>6</v>
      </c>
      <c r="AC50" s="4363" t="s">
        <v>7</v>
      </c>
    </row>
    <row r="51" spans="1:75" ht="15" customHeight="1" x14ac:dyDescent="0.25">
      <c r="A51" s="3355"/>
      <c r="B51" s="3357"/>
      <c r="C51" s="3359"/>
      <c r="D51" s="3362"/>
      <c r="E51" s="4357" t="s">
        <v>14</v>
      </c>
      <c r="F51" s="4358"/>
      <c r="G51" s="4357" t="s">
        <v>15</v>
      </c>
      <c r="H51" s="4358"/>
      <c r="I51" s="4359" t="s">
        <v>16</v>
      </c>
      <c r="J51" s="4360"/>
      <c r="K51" s="4359" t="s">
        <v>77</v>
      </c>
      <c r="L51" s="4360"/>
      <c r="M51" s="3367"/>
      <c r="N51" s="3357"/>
      <c r="O51" s="3362"/>
      <c r="P51" s="4357" t="s">
        <v>14</v>
      </c>
      <c r="Q51" s="4358"/>
      <c r="R51" s="4357" t="s">
        <v>15</v>
      </c>
      <c r="S51" s="4358"/>
      <c r="T51" s="4359" t="s">
        <v>16</v>
      </c>
      <c r="U51" s="4360"/>
      <c r="V51" s="4359" t="s">
        <v>77</v>
      </c>
      <c r="W51" s="4361"/>
      <c r="X51" s="4362" t="s">
        <v>78</v>
      </c>
      <c r="Y51" s="4363" t="s">
        <v>79</v>
      </c>
      <c r="Z51" s="3357"/>
      <c r="AA51" s="3362"/>
      <c r="AB51" s="3359"/>
      <c r="AC51" s="3364"/>
    </row>
    <row r="52" spans="1:75" x14ac:dyDescent="0.25">
      <c r="A52" s="3356"/>
      <c r="B52" s="3344"/>
      <c r="C52" s="4371"/>
      <c r="D52" s="4373"/>
      <c r="E52" s="2037" t="s">
        <v>30</v>
      </c>
      <c r="F52" s="2038" t="s">
        <v>31</v>
      </c>
      <c r="G52" s="2037" t="s">
        <v>30</v>
      </c>
      <c r="H52" s="2038" t="s">
        <v>31</v>
      </c>
      <c r="I52" s="2037" t="s">
        <v>30</v>
      </c>
      <c r="J52" s="2038" t="s">
        <v>31</v>
      </c>
      <c r="K52" s="2037" t="s">
        <v>30</v>
      </c>
      <c r="L52" s="2038" t="s">
        <v>31</v>
      </c>
      <c r="M52" s="4376"/>
      <c r="N52" s="3344"/>
      <c r="O52" s="4373"/>
      <c r="P52" s="2037" t="s">
        <v>30</v>
      </c>
      <c r="Q52" s="2038" t="s">
        <v>31</v>
      </c>
      <c r="R52" s="2037" t="s">
        <v>30</v>
      </c>
      <c r="S52" s="2038" t="s">
        <v>31</v>
      </c>
      <c r="T52" s="2037" t="s">
        <v>30</v>
      </c>
      <c r="U52" s="2038" t="s">
        <v>31</v>
      </c>
      <c r="V52" s="2037" t="s">
        <v>30</v>
      </c>
      <c r="W52" s="2039" t="s">
        <v>31</v>
      </c>
      <c r="X52" s="3344"/>
      <c r="Y52" s="3346"/>
      <c r="Z52" s="3344"/>
      <c r="AA52" s="4373"/>
      <c r="AB52" s="4371"/>
      <c r="AC52" s="3346"/>
    </row>
    <row r="53" spans="1:75" x14ac:dyDescent="0.25">
      <c r="A53" s="137" t="s">
        <v>80</v>
      </c>
      <c r="B53" s="591">
        <f>SUM(C53:D53)</f>
        <v>0</v>
      </c>
      <c r="C53" s="606">
        <f>+E53+G53+I53+K53</f>
        <v>0</v>
      </c>
      <c r="D53" s="675">
        <f>+F53+H53+J53+L53</f>
        <v>0</v>
      </c>
      <c r="E53" s="607"/>
      <c r="F53" s="142"/>
      <c r="G53" s="607"/>
      <c r="H53" s="142"/>
      <c r="I53" s="607"/>
      <c r="J53" s="142"/>
      <c r="K53" s="607"/>
      <c r="L53" s="142"/>
      <c r="M53" s="675">
        <f>SUM(N53:O53)</f>
        <v>0</v>
      </c>
      <c r="N53" s="591">
        <f>+P53+R53+T53+V53</f>
        <v>0</v>
      </c>
      <c r="O53" s="675">
        <f>+Q53+S53+U53+W53</f>
        <v>0</v>
      </c>
      <c r="P53" s="607"/>
      <c r="Q53" s="142"/>
      <c r="R53" s="607"/>
      <c r="S53" s="142"/>
      <c r="T53" s="607"/>
      <c r="U53" s="142"/>
      <c r="V53" s="607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x14ac:dyDescent="0.25">
      <c r="A54" s="148" t="s">
        <v>81</v>
      </c>
      <c r="B54" s="149">
        <f>SUM(C54:D54)</f>
        <v>0</v>
      </c>
      <c r="C54" s="2040">
        <f>+E54+G54+I54+K54</f>
        <v>0</v>
      </c>
      <c r="D54" s="2041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2041">
        <f>SUM(N54:O54)</f>
        <v>0</v>
      </c>
      <c r="N54" s="149">
        <f>+P54+R54+T54+V54</f>
        <v>0</v>
      </c>
      <c r="O54" s="2041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x14ac:dyDescent="0.25">
      <c r="A55" s="1824" t="s">
        <v>82</v>
      </c>
      <c r="B55" s="2042"/>
      <c r="C55" s="2042"/>
      <c r="D55" s="2042"/>
      <c r="E55" s="2042"/>
      <c r="F55" s="2042"/>
      <c r="G55" s="2043"/>
      <c r="H55" s="2043"/>
      <c r="I55" s="2043"/>
      <c r="J55" s="2043"/>
      <c r="K55" s="2043"/>
      <c r="L55" s="2043"/>
      <c r="M55" s="2043"/>
      <c r="N55" s="2043"/>
      <c r="O55" s="2044"/>
      <c r="P55" s="2042"/>
      <c r="Q55" s="2043"/>
      <c r="R55" s="2043"/>
      <c r="S55" s="2044"/>
      <c r="T55" s="2042"/>
      <c r="U55" s="2043"/>
      <c r="V55" s="2044"/>
      <c r="W55" s="2045"/>
      <c r="X55" s="2"/>
    </row>
    <row r="56" spans="1:75" ht="15" customHeight="1" x14ac:dyDescent="0.25">
      <c r="A56" s="4356" t="s">
        <v>83</v>
      </c>
      <c r="B56" s="4364" t="s">
        <v>32</v>
      </c>
      <c r="C56" s="4365"/>
      <c r="D56" s="4352"/>
      <c r="E56" s="3432" t="s">
        <v>84</v>
      </c>
      <c r="F56" s="4366"/>
      <c r="G56" s="4366"/>
      <c r="H56" s="4366"/>
      <c r="I56" s="4366"/>
      <c r="J56" s="4366"/>
      <c r="K56" s="4366"/>
      <c r="L56" s="4366"/>
      <c r="M56" s="4366"/>
      <c r="N56" s="4366"/>
      <c r="O56" s="4366"/>
      <c r="P56" s="4366"/>
      <c r="Q56" s="4366"/>
      <c r="R56" s="4366"/>
      <c r="S56" s="4366"/>
      <c r="T56" s="4366"/>
      <c r="U56" s="4366"/>
      <c r="V56" s="4367"/>
      <c r="W56" s="4368" t="s">
        <v>6</v>
      </c>
      <c r="X56" s="4352" t="s">
        <v>7</v>
      </c>
    </row>
    <row r="57" spans="1:75" ht="15" customHeight="1" x14ac:dyDescent="0.25">
      <c r="A57" s="3259"/>
      <c r="B57" s="3262"/>
      <c r="C57" s="4301"/>
      <c r="D57" s="4290"/>
      <c r="E57" s="4355" t="s">
        <v>11</v>
      </c>
      <c r="F57" s="4355" t="s">
        <v>12</v>
      </c>
      <c r="G57" s="4352" t="s">
        <v>13</v>
      </c>
      <c r="H57" s="4356" t="s">
        <v>14</v>
      </c>
      <c r="I57" s="4356" t="s">
        <v>15</v>
      </c>
      <c r="J57" s="4352" t="s">
        <v>16</v>
      </c>
      <c r="K57" s="4352" t="s">
        <v>17</v>
      </c>
      <c r="L57" s="4352" t="s">
        <v>18</v>
      </c>
      <c r="M57" s="4352" t="s">
        <v>19</v>
      </c>
      <c r="N57" s="4352" t="s">
        <v>20</v>
      </c>
      <c r="O57" s="4352" t="s">
        <v>21</v>
      </c>
      <c r="P57" s="4352" t="s">
        <v>22</v>
      </c>
      <c r="Q57" s="4352" t="s">
        <v>23</v>
      </c>
      <c r="R57" s="4352" t="s">
        <v>24</v>
      </c>
      <c r="S57" s="4352" t="s">
        <v>25</v>
      </c>
      <c r="T57" s="4352" t="s">
        <v>26</v>
      </c>
      <c r="U57" s="4352" t="s">
        <v>27</v>
      </c>
      <c r="V57" s="4353" t="s">
        <v>28</v>
      </c>
      <c r="W57" s="3246"/>
      <c r="X57" s="3249"/>
    </row>
    <row r="58" spans="1:75" x14ac:dyDescent="0.25">
      <c r="A58" s="3189"/>
      <c r="B58" s="2012" t="s">
        <v>29</v>
      </c>
      <c r="C58" s="2013" t="s">
        <v>30</v>
      </c>
      <c r="D58" s="2046" t="s">
        <v>31</v>
      </c>
      <c r="E58" s="3187"/>
      <c r="F58" s="3187"/>
      <c r="G58" s="4290"/>
      <c r="H58" s="3189"/>
      <c r="I58" s="3189"/>
      <c r="J58" s="4290"/>
      <c r="K58" s="4290"/>
      <c r="L58" s="4290"/>
      <c r="M58" s="4290"/>
      <c r="N58" s="4290"/>
      <c r="O58" s="4290"/>
      <c r="P58" s="4290"/>
      <c r="Q58" s="4290"/>
      <c r="R58" s="4290"/>
      <c r="S58" s="4290"/>
      <c r="T58" s="4290"/>
      <c r="U58" s="4290"/>
      <c r="V58" s="4354"/>
      <c r="W58" s="3245"/>
      <c r="X58" s="4290"/>
    </row>
    <row r="59" spans="1:75" x14ac:dyDescent="0.25">
      <c r="A59" s="1757" t="s">
        <v>85</v>
      </c>
      <c r="B59" s="2019">
        <f>SUM(B60:B61)</f>
        <v>0</v>
      </c>
      <c r="C59" s="2020">
        <f>SUM(C60:C61)</f>
        <v>0</v>
      </c>
      <c r="D59" s="2047">
        <f t="shared" ref="D59:V59" si="30">SUM(D60:D61)</f>
        <v>0</v>
      </c>
      <c r="E59" s="2048">
        <f t="shared" si="30"/>
        <v>0</v>
      </c>
      <c r="F59" s="2048">
        <f t="shared" si="30"/>
        <v>0</v>
      </c>
      <c r="G59" s="2049">
        <f t="shared" si="30"/>
        <v>0</v>
      </c>
      <c r="H59" s="2048">
        <f t="shared" si="30"/>
        <v>0</v>
      </c>
      <c r="I59" s="2048">
        <f t="shared" si="30"/>
        <v>0</v>
      </c>
      <c r="J59" s="2050">
        <f t="shared" si="30"/>
        <v>0</v>
      </c>
      <c r="K59" s="2048">
        <f t="shared" si="30"/>
        <v>0</v>
      </c>
      <c r="L59" s="2050">
        <f t="shared" si="30"/>
        <v>0</v>
      </c>
      <c r="M59" s="2048">
        <f t="shared" si="30"/>
        <v>0</v>
      </c>
      <c r="N59" s="2050">
        <f t="shared" si="30"/>
        <v>0</v>
      </c>
      <c r="O59" s="2048">
        <f t="shared" si="30"/>
        <v>0</v>
      </c>
      <c r="P59" s="2050">
        <f t="shared" si="30"/>
        <v>0</v>
      </c>
      <c r="Q59" s="2048">
        <f t="shared" si="30"/>
        <v>0</v>
      </c>
      <c r="R59" s="2050">
        <f t="shared" si="30"/>
        <v>0</v>
      </c>
      <c r="S59" s="2048">
        <f t="shared" si="30"/>
        <v>0</v>
      </c>
      <c r="T59" s="2050">
        <f t="shared" si="30"/>
        <v>0</v>
      </c>
      <c r="U59" s="2048">
        <f t="shared" si="30"/>
        <v>0</v>
      </c>
      <c r="V59" s="2051">
        <f t="shared" si="30"/>
        <v>0</v>
      </c>
      <c r="W59" s="2052">
        <f>SUM(W60:W61)</f>
        <v>0</v>
      </c>
      <c r="X59" s="2049">
        <f>SUM(X60:X61)</f>
        <v>0</v>
      </c>
    </row>
    <row r="60" spans="1:75" x14ac:dyDescent="0.25">
      <c r="A60" s="599" t="s">
        <v>80</v>
      </c>
      <c r="B60" s="25">
        <f>SUM(C60:D60)</f>
        <v>0</v>
      </c>
      <c r="C60" s="2053"/>
      <c r="D60" s="2054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x14ac:dyDescent="0.25">
      <c r="A61" s="182" t="s">
        <v>86</v>
      </c>
      <c r="B61" s="183">
        <f>SUM(C61:D61)</f>
        <v>0</v>
      </c>
      <c r="C61" s="2055"/>
      <c r="D61" s="2056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x14ac:dyDescent="0.25">
      <c r="A62" s="2057" t="s">
        <v>87</v>
      </c>
      <c r="B62" s="2058">
        <f>SUM(B63:B64)</f>
        <v>0</v>
      </c>
      <c r="C62" s="2059">
        <f>SUM(C63:C64)</f>
        <v>0</v>
      </c>
      <c r="D62" s="2047">
        <f t="shared" ref="D62:V62" si="31">SUM(D63:D64)</f>
        <v>0</v>
      </c>
      <c r="E62" s="2060">
        <f t="shared" si="31"/>
        <v>0</v>
      </c>
      <c r="F62" s="2050">
        <f t="shared" si="31"/>
        <v>0</v>
      </c>
      <c r="G62" s="2060">
        <f t="shared" si="31"/>
        <v>0</v>
      </c>
      <c r="H62" s="2050">
        <f t="shared" si="31"/>
        <v>0</v>
      </c>
      <c r="I62" s="2060">
        <f t="shared" si="31"/>
        <v>0</v>
      </c>
      <c r="J62" s="2050">
        <f t="shared" si="31"/>
        <v>0</v>
      </c>
      <c r="K62" s="2060">
        <f t="shared" si="31"/>
        <v>0</v>
      </c>
      <c r="L62" s="2050">
        <f t="shared" si="31"/>
        <v>0</v>
      </c>
      <c r="M62" s="2060">
        <f t="shared" si="31"/>
        <v>0</v>
      </c>
      <c r="N62" s="2050">
        <f t="shared" si="31"/>
        <v>0</v>
      </c>
      <c r="O62" s="2060">
        <f t="shared" si="31"/>
        <v>0</v>
      </c>
      <c r="P62" s="2050">
        <f t="shared" si="31"/>
        <v>0</v>
      </c>
      <c r="Q62" s="2060">
        <f t="shared" si="31"/>
        <v>0</v>
      </c>
      <c r="R62" s="2050">
        <f t="shared" si="31"/>
        <v>0</v>
      </c>
      <c r="S62" s="2060">
        <f t="shared" si="31"/>
        <v>0</v>
      </c>
      <c r="T62" s="2050">
        <f t="shared" si="31"/>
        <v>0</v>
      </c>
      <c r="U62" s="2060">
        <f t="shared" si="31"/>
        <v>0</v>
      </c>
      <c r="V62" s="2061">
        <f t="shared" si="31"/>
        <v>0</v>
      </c>
      <c r="W62" s="2062">
        <f>SUM(W63:W64)</f>
        <v>0</v>
      </c>
      <c r="X62" s="2049">
        <f>SUM(X63:X64)</f>
        <v>0</v>
      </c>
    </row>
    <row r="63" spans="1:75" x14ac:dyDescent="0.25">
      <c r="A63" s="599" t="s">
        <v>80</v>
      </c>
      <c r="B63" s="25">
        <f>SUM(C63:D63)</f>
        <v>0</v>
      </c>
      <c r="C63" s="2053"/>
      <c r="D63" s="2054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x14ac:dyDescent="0.25">
      <c r="A64" s="182" t="s">
        <v>86</v>
      </c>
      <c r="B64" s="183">
        <f>SUM(C64:D64)</f>
        <v>0</v>
      </c>
      <c r="C64" s="2063"/>
      <c r="D64" s="2064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x14ac:dyDescent="0.25">
      <c r="A65" s="2065" t="s">
        <v>88</v>
      </c>
      <c r="B65" s="5"/>
    </row>
    <row r="66" spans="1:77" x14ac:dyDescent="0.25">
      <c r="A66" s="2066" t="s">
        <v>49</v>
      </c>
      <c r="B66" s="2066" t="s">
        <v>32</v>
      </c>
    </row>
    <row r="67" spans="1:77" x14ac:dyDescent="0.25">
      <c r="A67" s="599" t="s">
        <v>80</v>
      </c>
      <c r="B67" s="609"/>
    </row>
    <row r="68" spans="1:77" x14ac:dyDescent="0.25">
      <c r="A68" s="79" t="s">
        <v>81</v>
      </c>
      <c r="B68" s="201"/>
    </row>
    <row r="69" spans="1:77" x14ac:dyDescent="0.25">
      <c r="A69" s="4" t="s">
        <v>89</v>
      </c>
      <c r="B69" s="5"/>
      <c r="C69" s="2067"/>
      <c r="D69" s="2067"/>
      <c r="E69" s="2"/>
      <c r="F69" s="2"/>
      <c r="G69" s="2"/>
      <c r="H69" s="2"/>
      <c r="I69" s="2"/>
      <c r="J69" s="2068"/>
      <c r="K69" s="2068"/>
      <c r="L69" s="2068"/>
      <c r="M69" s="2068"/>
      <c r="N69" s="2068"/>
      <c r="O69" s="2068"/>
      <c r="P69" s="2068"/>
      <c r="Q69" s="2068"/>
      <c r="R69" s="2068"/>
      <c r="S69" s="2068"/>
      <c r="T69" s="2069"/>
      <c r="U69" s="2069"/>
    </row>
    <row r="70" spans="1:77" ht="15" customHeight="1" x14ac:dyDescent="0.25">
      <c r="A70" s="4348" t="s">
        <v>90</v>
      </c>
      <c r="B70" s="4349"/>
      <c r="C70" s="4334" t="s">
        <v>32</v>
      </c>
      <c r="D70" s="4347"/>
      <c r="E70" s="4330"/>
      <c r="F70" s="4342" t="s">
        <v>5</v>
      </c>
      <c r="G70" s="4343"/>
      <c r="H70" s="4343"/>
      <c r="I70" s="4343"/>
      <c r="J70" s="4343"/>
      <c r="K70" s="4343"/>
      <c r="L70" s="4343"/>
      <c r="M70" s="4343"/>
      <c r="N70" s="4343"/>
      <c r="O70" s="4343"/>
      <c r="P70" s="4343"/>
      <c r="Q70" s="4343"/>
      <c r="R70" s="4343"/>
      <c r="S70" s="4343"/>
      <c r="T70" s="4343"/>
      <c r="U70" s="4343"/>
      <c r="V70" s="4343"/>
      <c r="W70" s="4343"/>
      <c r="X70" s="4343"/>
      <c r="Y70" s="4343"/>
      <c r="Z70" s="4343"/>
      <c r="AA70" s="4343"/>
      <c r="AB70" s="4343"/>
      <c r="AC70" s="4343"/>
      <c r="AD70" s="4343"/>
      <c r="AE70" s="4343"/>
      <c r="AF70" s="4343"/>
      <c r="AG70" s="4343"/>
      <c r="AH70" s="4343"/>
      <c r="AI70" s="4343"/>
      <c r="AJ70" s="4343"/>
      <c r="AK70" s="4343"/>
      <c r="AL70" s="4343"/>
      <c r="AM70" s="4336"/>
    </row>
    <row r="71" spans="1:77" ht="15" customHeight="1" x14ac:dyDescent="0.25">
      <c r="A71" s="3327"/>
      <c r="B71" s="3209"/>
      <c r="C71" s="4350" t="s">
        <v>29</v>
      </c>
      <c r="D71" s="3330" t="s">
        <v>91</v>
      </c>
      <c r="E71" s="3249" t="s">
        <v>92</v>
      </c>
      <c r="F71" s="4334" t="s">
        <v>93</v>
      </c>
      <c r="G71" s="4330"/>
      <c r="H71" s="4347" t="s">
        <v>94</v>
      </c>
      <c r="I71" s="4347"/>
      <c r="J71" s="4334" t="s">
        <v>14</v>
      </c>
      <c r="K71" s="4330"/>
      <c r="L71" s="4347" t="s">
        <v>15</v>
      </c>
      <c r="M71" s="4347"/>
      <c r="N71" s="4334" t="s">
        <v>16</v>
      </c>
      <c r="O71" s="4330"/>
      <c r="P71" s="4347" t="s">
        <v>17</v>
      </c>
      <c r="Q71" s="4347"/>
      <c r="R71" s="4334" t="s">
        <v>18</v>
      </c>
      <c r="S71" s="4330"/>
      <c r="T71" s="4347" t="s">
        <v>19</v>
      </c>
      <c r="U71" s="4347"/>
      <c r="V71" s="4334" t="s">
        <v>20</v>
      </c>
      <c r="W71" s="4330"/>
      <c r="X71" s="4347" t="s">
        <v>21</v>
      </c>
      <c r="Y71" s="4347"/>
      <c r="Z71" s="4334" t="s">
        <v>22</v>
      </c>
      <c r="AA71" s="4330"/>
      <c r="AB71" s="4347" t="s">
        <v>23</v>
      </c>
      <c r="AC71" s="4347"/>
      <c r="AD71" s="4334" t="s">
        <v>24</v>
      </c>
      <c r="AE71" s="4330"/>
      <c r="AF71" s="4347" t="s">
        <v>25</v>
      </c>
      <c r="AG71" s="4347"/>
      <c r="AH71" s="4334" t="s">
        <v>26</v>
      </c>
      <c r="AI71" s="4330"/>
      <c r="AJ71" s="4334" t="s">
        <v>27</v>
      </c>
      <c r="AK71" s="4330"/>
      <c r="AL71" s="4334" t="s">
        <v>28</v>
      </c>
      <c r="AM71" s="4330"/>
    </row>
    <row r="72" spans="1:77" x14ac:dyDescent="0.25">
      <c r="A72" s="3328"/>
      <c r="B72" s="4283"/>
      <c r="C72" s="3238"/>
      <c r="D72" s="4351"/>
      <c r="E72" s="4290"/>
      <c r="F72" s="2070" t="s">
        <v>91</v>
      </c>
      <c r="G72" s="2071" t="s">
        <v>92</v>
      </c>
      <c r="H72" s="2072" t="s">
        <v>91</v>
      </c>
      <c r="I72" s="2073" t="s">
        <v>92</v>
      </c>
      <c r="J72" s="2070" t="s">
        <v>91</v>
      </c>
      <c r="K72" s="2071" t="s">
        <v>92</v>
      </c>
      <c r="L72" s="2072" t="s">
        <v>91</v>
      </c>
      <c r="M72" s="2073" t="s">
        <v>92</v>
      </c>
      <c r="N72" s="2070" t="s">
        <v>91</v>
      </c>
      <c r="O72" s="2071" t="s">
        <v>92</v>
      </c>
      <c r="P72" s="2072" t="s">
        <v>91</v>
      </c>
      <c r="Q72" s="2073" t="s">
        <v>92</v>
      </c>
      <c r="R72" s="2070" t="s">
        <v>91</v>
      </c>
      <c r="S72" s="2071" t="s">
        <v>92</v>
      </c>
      <c r="T72" s="2072" t="s">
        <v>91</v>
      </c>
      <c r="U72" s="2073" t="s">
        <v>92</v>
      </c>
      <c r="V72" s="2070" t="s">
        <v>91</v>
      </c>
      <c r="W72" s="2071" t="s">
        <v>92</v>
      </c>
      <c r="X72" s="2072" t="s">
        <v>91</v>
      </c>
      <c r="Y72" s="2073" t="s">
        <v>92</v>
      </c>
      <c r="Z72" s="2070" t="s">
        <v>91</v>
      </c>
      <c r="AA72" s="2071" t="s">
        <v>92</v>
      </c>
      <c r="AB72" s="2072" t="s">
        <v>91</v>
      </c>
      <c r="AC72" s="2073" t="s">
        <v>92</v>
      </c>
      <c r="AD72" s="2070" t="s">
        <v>91</v>
      </c>
      <c r="AE72" s="2071" t="s">
        <v>92</v>
      </c>
      <c r="AF72" s="2072" t="s">
        <v>91</v>
      </c>
      <c r="AG72" s="2073" t="s">
        <v>92</v>
      </c>
      <c r="AH72" s="2070" t="s">
        <v>91</v>
      </c>
      <c r="AI72" s="2071" t="s">
        <v>92</v>
      </c>
      <c r="AJ72" s="2070" t="s">
        <v>91</v>
      </c>
      <c r="AK72" s="2071" t="s">
        <v>92</v>
      </c>
      <c r="AL72" s="2070" t="s">
        <v>91</v>
      </c>
      <c r="AM72" s="2071" t="s">
        <v>92</v>
      </c>
    </row>
    <row r="73" spans="1:77" ht="15" customHeight="1" x14ac:dyDescent="0.25">
      <c r="A73" s="4339" t="s">
        <v>95</v>
      </c>
      <c r="B73" s="610" t="s">
        <v>96</v>
      </c>
      <c r="C73" s="611">
        <f>SUM(D73,E73)</f>
        <v>0</v>
      </c>
      <c r="D73" s="612">
        <f>SUM(F73,H73,J73,L73,N73,P73,R73,T73,V73,X73,Z73,AB73,AD73,AF73,AH73,AJ73,AL73)</f>
        <v>0</v>
      </c>
      <c r="E73" s="709">
        <f>SUM(G73,I73,K73,M73,O73,Q73,S73,U73,W73,Y73,AA73,AC73,AE73,,AG73,AI73,AK73,AM73)</f>
        <v>0</v>
      </c>
      <c r="F73" s="613"/>
      <c r="G73" s="710"/>
      <c r="H73" s="613"/>
      <c r="I73" s="614"/>
      <c r="J73" s="613"/>
      <c r="K73" s="614"/>
      <c r="L73" s="613"/>
      <c r="M73" s="614"/>
      <c r="N73" s="615"/>
      <c r="O73" s="616"/>
      <c r="P73" s="613"/>
      <c r="Q73" s="614"/>
      <c r="R73" s="615"/>
      <c r="S73" s="616"/>
      <c r="T73" s="613"/>
      <c r="U73" s="616"/>
      <c r="V73" s="613"/>
      <c r="W73" s="614"/>
      <c r="X73" s="615"/>
      <c r="Y73" s="616"/>
      <c r="Z73" s="613"/>
      <c r="AA73" s="614"/>
      <c r="AB73" s="615"/>
      <c r="AC73" s="616"/>
      <c r="AD73" s="613"/>
      <c r="AE73" s="614"/>
      <c r="AF73" s="615"/>
      <c r="AG73" s="616"/>
      <c r="AH73" s="613"/>
      <c r="AI73" s="614"/>
      <c r="AJ73" s="613"/>
      <c r="AK73" s="614"/>
      <c r="AL73" s="613"/>
      <c r="AM73" s="614"/>
    </row>
    <row r="74" spans="1:77" x14ac:dyDescent="0.25">
      <c r="A74" s="3187"/>
      <c r="B74" s="2030" t="s">
        <v>97</v>
      </c>
      <c r="C74" s="214">
        <f>SUM(D74,E74)</f>
        <v>0</v>
      </c>
      <c r="D74" s="2074">
        <f>SUM(F74,H74,J74,L74,N74,P74,R74,T74,V74,X74,Z74,AB74,AD74,AF74,AH74,AJ74,AL74)</f>
        <v>0</v>
      </c>
      <c r="E74" s="2075">
        <f>SUM(G74,I74,K74,M74,O74,Q74,S74,U74,W74,Y74,AA74,AC74,AE74,,AG74,AI74,AK74,AM74)</f>
        <v>0</v>
      </c>
      <c r="F74" s="217"/>
      <c r="G74" s="2076"/>
      <c r="H74" s="217"/>
      <c r="I74" s="218"/>
      <c r="J74" s="217"/>
      <c r="K74" s="218"/>
      <c r="L74" s="217"/>
      <c r="M74" s="218"/>
      <c r="N74" s="2077"/>
      <c r="O74" s="219"/>
      <c r="P74" s="217"/>
      <c r="Q74" s="218"/>
      <c r="R74" s="2077"/>
      <c r="S74" s="219"/>
      <c r="T74" s="217"/>
      <c r="U74" s="219"/>
      <c r="V74" s="217"/>
      <c r="W74" s="218"/>
      <c r="X74" s="2077"/>
      <c r="Y74" s="219"/>
      <c r="Z74" s="217"/>
      <c r="AA74" s="218"/>
      <c r="AB74" s="2077"/>
      <c r="AC74" s="219"/>
      <c r="AD74" s="217"/>
      <c r="AE74" s="218"/>
      <c r="AF74" s="2077"/>
      <c r="AG74" s="219"/>
      <c r="AH74" s="217"/>
      <c r="AI74" s="218"/>
      <c r="AJ74" s="217"/>
      <c r="AK74" s="218"/>
      <c r="AL74" s="217"/>
      <c r="AM74" s="218"/>
    </row>
    <row r="75" spans="1:77" x14ac:dyDescent="0.25">
      <c r="A75" s="4329" t="s">
        <v>32</v>
      </c>
      <c r="B75" s="4329"/>
      <c r="C75" s="2078">
        <f>SUM(D75:E75)</f>
        <v>0</v>
      </c>
      <c r="D75" s="2074">
        <f>SUM(F75,H75,J75,L75,N75,P75,R75,T75,V75,X75,Z75,AB75,AD75,AF75,AH75,AJ75,AL75)</f>
        <v>0</v>
      </c>
      <c r="E75" s="221">
        <f>SUM(G75,I75,K75,M75,O75,Q75,S75,U75,W75,Y75,AA75,AC75,AE75,,AG75,AI75,AK75,AM75)</f>
        <v>0</v>
      </c>
      <c r="F75" s="2079">
        <f t="shared" ref="F75:AM75" si="38">SUM(F73:F74)</f>
        <v>0</v>
      </c>
      <c r="G75" s="2080">
        <f t="shared" si="38"/>
        <v>0</v>
      </c>
      <c r="H75" s="2079">
        <f t="shared" si="38"/>
        <v>0</v>
      </c>
      <c r="I75" s="2080">
        <f t="shared" si="38"/>
        <v>0</v>
      </c>
      <c r="J75" s="2079">
        <f t="shared" si="38"/>
        <v>0</v>
      </c>
      <c r="K75" s="2080">
        <f t="shared" si="38"/>
        <v>0</v>
      </c>
      <c r="L75" s="2079">
        <f t="shared" si="38"/>
        <v>0</v>
      </c>
      <c r="M75" s="2080">
        <f t="shared" si="38"/>
        <v>0</v>
      </c>
      <c r="N75" s="2079">
        <f t="shared" si="38"/>
        <v>0</v>
      </c>
      <c r="O75" s="2080">
        <f t="shared" si="38"/>
        <v>0</v>
      </c>
      <c r="P75" s="2079">
        <f t="shared" si="38"/>
        <v>0</v>
      </c>
      <c r="Q75" s="2080">
        <f t="shared" si="38"/>
        <v>0</v>
      </c>
      <c r="R75" s="2079">
        <f t="shared" si="38"/>
        <v>0</v>
      </c>
      <c r="S75" s="2080">
        <f t="shared" si="38"/>
        <v>0</v>
      </c>
      <c r="T75" s="2079">
        <f t="shared" si="38"/>
        <v>0</v>
      </c>
      <c r="U75" s="2080">
        <f t="shared" si="38"/>
        <v>0</v>
      </c>
      <c r="V75" s="2079">
        <f t="shared" si="38"/>
        <v>0</v>
      </c>
      <c r="W75" s="2080">
        <f t="shared" si="38"/>
        <v>0</v>
      </c>
      <c r="X75" s="2079">
        <f t="shared" si="38"/>
        <v>0</v>
      </c>
      <c r="Y75" s="2080">
        <f t="shared" si="38"/>
        <v>0</v>
      </c>
      <c r="Z75" s="2079">
        <f t="shared" si="38"/>
        <v>0</v>
      </c>
      <c r="AA75" s="2080">
        <f t="shared" si="38"/>
        <v>0</v>
      </c>
      <c r="AB75" s="2079">
        <f t="shared" si="38"/>
        <v>0</v>
      </c>
      <c r="AC75" s="2080">
        <f t="shared" si="38"/>
        <v>0</v>
      </c>
      <c r="AD75" s="2079">
        <f t="shared" si="38"/>
        <v>0</v>
      </c>
      <c r="AE75" s="2080">
        <f t="shared" si="38"/>
        <v>0</v>
      </c>
      <c r="AF75" s="2079">
        <f t="shared" si="38"/>
        <v>0</v>
      </c>
      <c r="AG75" s="2080">
        <f t="shared" si="38"/>
        <v>0</v>
      </c>
      <c r="AH75" s="2079">
        <f t="shared" si="38"/>
        <v>0</v>
      </c>
      <c r="AI75" s="2080">
        <f t="shared" si="38"/>
        <v>0</v>
      </c>
      <c r="AJ75" s="2079">
        <f t="shared" si="38"/>
        <v>0</v>
      </c>
      <c r="AK75" s="2080">
        <f t="shared" si="38"/>
        <v>0</v>
      </c>
      <c r="AL75" s="2079">
        <f t="shared" si="38"/>
        <v>0</v>
      </c>
      <c r="AM75" s="2080">
        <f t="shared" si="38"/>
        <v>0</v>
      </c>
      <c r="BO75" s="224"/>
      <c r="BP75" s="224"/>
    </row>
    <row r="76" spans="1:77" x14ac:dyDescent="0.25">
      <c r="A76" s="4340" t="s">
        <v>98</v>
      </c>
      <c r="B76" s="4340"/>
      <c r="C76" s="4340"/>
      <c r="D76" s="4340"/>
      <c r="E76" s="4340"/>
      <c r="F76" s="4340"/>
      <c r="G76" s="4340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2081"/>
      <c r="AB76" s="2081"/>
      <c r="AC76" s="2081"/>
      <c r="AD76" s="2081"/>
      <c r="AE76" s="2082"/>
      <c r="AF76" s="2082"/>
      <c r="AG76" s="2082"/>
      <c r="AH76" s="2083"/>
      <c r="AI76" s="2084"/>
      <c r="AJ76" s="2084"/>
      <c r="AK76" s="2084"/>
      <c r="AL76" s="2084"/>
      <c r="AM76" s="2084"/>
      <c r="AN76" s="2084"/>
    </row>
    <row r="77" spans="1:77" ht="15" customHeight="1" x14ac:dyDescent="0.25">
      <c r="A77" s="4341" t="s">
        <v>49</v>
      </c>
      <c r="B77" s="4342" t="s">
        <v>99</v>
      </c>
      <c r="C77" s="4342" t="s">
        <v>32</v>
      </c>
      <c r="D77" s="4343"/>
      <c r="E77" s="4336"/>
      <c r="F77" s="4337" t="s">
        <v>5</v>
      </c>
      <c r="G77" s="4344"/>
      <c r="H77" s="4344"/>
      <c r="I77" s="4344"/>
      <c r="J77" s="4344"/>
      <c r="K77" s="4344"/>
      <c r="L77" s="4344"/>
      <c r="M77" s="4344"/>
      <c r="N77" s="4344"/>
      <c r="O77" s="4344"/>
      <c r="P77" s="4344"/>
      <c r="Q77" s="4344"/>
      <c r="R77" s="4344"/>
      <c r="S77" s="4344"/>
      <c r="T77" s="4344"/>
      <c r="U77" s="4344"/>
      <c r="V77" s="4344"/>
      <c r="W77" s="4344"/>
      <c r="X77" s="4344"/>
      <c r="Y77" s="4344"/>
      <c r="Z77" s="4344"/>
      <c r="AA77" s="4344"/>
      <c r="AB77" s="4344"/>
      <c r="AC77" s="4344"/>
      <c r="AD77" s="4344"/>
      <c r="AE77" s="4344"/>
      <c r="AF77" s="4344"/>
      <c r="AG77" s="4344"/>
      <c r="AH77" s="4344"/>
      <c r="AI77" s="4345"/>
      <c r="AJ77" s="4346" t="s">
        <v>100</v>
      </c>
      <c r="AK77" s="4335" t="s">
        <v>101</v>
      </c>
      <c r="AL77" s="4335" t="s">
        <v>6</v>
      </c>
      <c r="AM77" s="4335" t="s">
        <v>7</v>
      </c>
      <c r="AN77" s="4336" t="s">
        <v>76</v>
      </c>
    </row>
    <row r="78" spans="1:77" x14ac:dyDescent="0.25">
      <c r="A78" s="3259"/>
      <c r="B78" s="3319"/>
      <c r="C78" s="3262"/>
      <c r="D78" s="4301"/>
      <c r="E78" s="4290"/>
      <c r="F78" s="4337" t="s">
        <v>102</v>
      </c>
      <c r="G78" s="4338"/>
      <c r="H78" s="4337" t="s">
        <v>103</v>
      </c>
      <c r="I78" s="4338"/>
      <c r="J78" s="4334" t="s">
        <v>13</v>
      </c>
      <c r="K78" s="4330"/>
      <c r="L78" s="4334" t="s">
        <v>14</v>
      </c>
      <c r="M78" s="4330"/>
      <c r="N78" s="4337" t="s">
        <v>104</v>
      </c>
      <c r="O78" s="4338"/>
      <c r="P78" s="4337" t="s">
        <v>105</v>
      </c>
      <c r="Q78" s="4338"/>
      <c r="R78" s="4334" t="s">
        <v>16</v>
      </c>
      <c r="S78" s="4330"/>
      <c r="T78" s="4334" t="s">
        <v>17</v>
      </c>
      <c r="U78" s="4330"/>
      <c r="V78" s="4334" t="s">
        <v>18</v>
      </c>
      <c r="W78" s="4330"/>
      <c r="X78" s="4334" t="s">
        <v>19</v>
      </c>
      <c r="Y78" s="4330"/>
      <c r="Z78" s="4334" t="s">
        <v>20</v>
      </c>
      <c r="AA78" s="4330"/>
      <c r="AB78" s="4334" t="s">
        <v>21</v>
      </c>
      <c r="AC78" s="4330"/>
      <c r="AD78" s="4334" t="s">
        <v>22</v>
      </c>
      <c r="AE78" s="4330"/>
      <c r="AF78" s="4334" t="s">
        <v>23</v>
      </c>
      <c r="AG78" s="4330"/>
      <c r="AH78" s="4334" t="s">
        <v>24</v>
      </c>
      <c r="AI78" s="4330"/>
      <c r="AJ78" s="3246"/>
      <c r="AK78" s="3247"/>
      <c r="AL78" s="3247"/>
      <c r="AM78" s="3247"/>
      <c r="AN78" s="3249"/>
    </row>
    <row r="79" spans="1:77" x14ac:dyDescent="0.25">
      <c r="A79" s="3189"/>
      <c r="B79" s="3262"/>
      <c r="C79" s="2070" t="s">
        <v>29</v>
      </c>
      <c r="D79" s="2072" t="s">
        <v>30</v>
      </c>
      <c r="E79" s="2085" t="s">
        <v>31</v>
      </c>
      <c r="F79" s="2070" t="s">
        <v>30</v>
      </c>
      <c r="G79" s="2085" t="s">
        <v>31</v>
      </c>
      <c r="H79" s="2072" t="s">
        <v>30</v>
      </c>
      <c r="I79" s="2085" t="s">
        <v>31</v>
      </c>
      <c r="J79" s="2070" t="s">
        <v>30</v>
      </c>
      <c r="K79" s="2085" t="s">
        <v>31</v>
      </c>
      <c r="L79" s="2070" t="s">
        <v>30</v>
      </c>
      <c r="M79" s="2085" t="s">
        <v>31</v>
      </c>
      <c r="N79" s="2070" t="s">
        <v>30</v>
      </c>
      <c r="O79" s="2085" t="s">
        <v>31</v>
      </c>
      <c r="P79" s="2070" t="s">
        <v>30</v>
      </c>
      <c r="Q79" s="2085" t="s">
        <v>31</v>
      </c>
      <c r="R79" s="2070" t="s">
        <v>30</v>
      </c>
      <c r="S79" s="2085" t="s">
        <v>31</v>
      </c>
      <c r="T79" s="2070" t="s">
        <v>30</v>
      </c>
      <c r="U79" s="2085" t="s">
        <v>31</v>
      </c>
      <c r="V79" s="2070" t="s">
        <v>30</v>
      </c>
      <c r="W79" s="2085" t="s">
        <v>31</v>
      </c>
      <c r="X79" s="2070" t="s">
        <v>30</v>
      </c>
      <c r="Y79" s="2085" t="s">
        <v>31</v>
      </c>
      <c r="Z79" s="2070" t="s">
        <v>30</v>
      </c>
      <c r="AA79" s="2085" t="s">
        <v>31</v>
      </c>
      <c r="AB79" s="2070" t="s">
        <v>30</v>
      </c>
      <c r="AC79" s="2085" t="s">
        <v>31</v>
      </c>
      <c r="AD79" s="2070" t="s">
        <v>30</v>
      </c>
      <c r="AE79" s="2085" t="s">
        <v>31</v>
      </c>
      <c r="AF79" s="2070" t="s">
        <v>30</v>
      </c>
      <c r="AG79" s="2085" t="s">
        <v>31</v>
      </c>
      <c r="AH79" s="2070" t="s">
        <v>30</v>
      </c>
      <c r="AI79" s="2086" t="s">
        <v>31</v>
      </c>
      <c r="AJ79" s="3245"/>
      <c r="AK79" s="3224"/>
      <c r="AL79" s="3224"/>
      <c r="AM79" s="3224"/>
      <c r="AN79" s="4290"/>
    </row>
    <row r="80" spans="1:77" x14ac:dyDescent="0.25">
      <c r="A80" s="2087" t="s">
        <v>106</v>
      </c>
      <c r="B80" s="2088" t="s">
        <v>107</v>
      </c>
      <c r="C80" s="2089">
        <f>SUM(D80:E80)</f>
        <v>0</v>
      </c>
      <c r="D80" s="2090">
        <f>SUM(F80,H80,J80,L80,N80,P80,R80,T80,V80,X80,Z80,AB80,AD80,AF80,AH80)</f>
        <v>0</v>
      </c>
      <c r="E80" s="2091">
        <f>SUM(G80,I80,K80,M80,O80,Q80,S80,U80,W80,Y80,AA80,AC80,AE80,AG80,AI80)</f>
        <v>0</v>
      </c>
      <c r="F80" s="237"/>
      <c r="G80" s="2092"/>
      <c r="H80" s="2093"/>
      <c r="I80" s="2092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2092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x14ac:dyDescent="0.25">
      <c r="A81" s="4331" t="s">
        <v>108</v>
      </c>
      <c r="B81" s="618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x14ac:dyDescent="0.25">
      <c r="A82" s="4331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x14ac:dyDescent="0.25">
      <c r="A83" s="2094" t="s">
        <v>62</v>
      </c>
      <c r="B83" s="2095" t="s">
        <v>111</v>
      </c>
      <c r="C83" s="2089">
        <f>SUM(D83:E83)</f>
        <v>0</v>
      </c>
      <c r="D83" s="2090">
        <f t="shared" si="39"/>
        <v>0</v>
      </c>
      <c r="E83" s="2091">
        <f t="shared" si="39"/>
        <v>0</v>
      </c>
      <c r="F83" s="2096"/>
      <c r="G83" s="2097"/>
      <c r="H83" s="2098"/>
      <c r="I83" s="2097"/>
      <c r="J83" s="2096"/>
      <c r="K83" s="2099"/>
      <c r="L83" s="2096"/>
      <c r="M83" s="2099"/>
      <c r="N83" s="2096"/>
      <c r="O83" s="2099"/>
      <c r="P83" s="2096"/>
      <c r="Q83" s="2099"/>
      <c r="R83" s="2096"/>
      <c r="S83" s="2099"/>
      <c r="T83" s="2096"/>
      <c r="U83" s="2099"/>
      <c r="V83" s="2096"/>
      <c r="W83" s="2099"/>
      <c r="X83" s="2096"/>
      <c r="Y83" s="2099"/>
      <c r="Z83" s="2096"/>
      <c r="AA83" s="2099"/>
      <c r="AB83" s="2096"/>
      <c r="AC83" s="2099"/>
      <c r="AD83" s="2096"/>
      <c r="AE83" s="2099"/>
      <c r="AF83" s="2096"/>
      <c r="AG83" s="2099"/>
      <c r="AH83" s="2096"/>
      <c r="AI83" s="2100"/>
      <c r="AJ83" s="2101"/>
      <c r="AK83" s="2102"/>
      <c r="AL83" s="2102"/>
      <c r="AM83" s="2102"/>
      <c r="AN83" s="2097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x14ac:dyDescent="0.25">
      <c r="A84" s="4" t="s">
        <v>112</v>
      </c>
      <c r="B84" s="2"/>
      <c r="C84" s="2"/>
      <c r="D84" s="2"/>
      <c r="E84" s="2"/>
      <c r="F84" s="2"/>
    </row>
    <row r="85" spans="1:77" ht="15" customHeight="1" x14ac:dyDescent="0.25">
      <c r="A85" s="4328" t="s">
        <v>90</v>
      </c>
      <c r="B85" s="4332"/>
      <c r="C85" s="4329" t="s">
        <v>113</v>
      </c>
      <c r="D85" s="4333" t="s">
        <v>114</v>
      </c>
      <c r="E85" s="4330" t="s">
        <v>115</v>
      </c>
      <c r="F85" s="4329" t="s">
        <v>116</v>
      </c>
    </row>
    <row r="86" spans="1:77" x14ac:dyDescent="0.25">
      <c r="A86" s="4328"/>
      <c r="B86" s="4332"/>
      <c r="C86" s="4329"/>
      <c r="D86" s="4333"/>
      <c r="E86" s="4330"/>
      <c r="F86" s="4329"/>
    </row>
    <row r="87" spans="1:77" x14ac:dyDescent="0.25">
      <c r="A87" s="4325" t="s">
        <v>117</v>
      </c>
      <c r="B87" s="4326"/>
      <c r="C87" s="4326"/>
      <c r="D87" s="4326"/>
      <c r="E87" s="4326"/>
      <c r="F87" s="4327"/>
    </row>
    <row r="88" spans="1:77" x14ac:dyDescent="0.25">
      <c r="A88" s="618" t="s">
        <v>118</v>
      </c>
      <c r="B88" s="619"/>
      <c r="C88" s="620"/>
      <c r="D88" s="621"/>
      <c r="E88" s="658"/>
      <c r="F88" s="620"/>
    </row>
    <row r="89" spans="1:77" x14ac:dyDescent="0.25">
      <c r="A89" s="275" t="s">
        <v>119</v>
      </c>
      <c r="B89" s="276"/>
      <c r="C89" s="277"/>
      <c r="D89" s="278"/>
      <c r="E89" s="41"/>
      <c r="F89" s="277"/>
    </row>
    <row r="90" spans="1:77" x14ac:dyDescent="0.25">
      <c r="A90" s="275" t="s">
        <v>120</v>
      </c>
      <c r="B90" s="276"/>
      <c r="C90" s="277"/>
      <c r="D90" s="278"/>
      <c r="E90" s="41"/>
      <c r="F90" s="277"/>
    </row>
    <row r="91" spans="1:77" x14ac:dyDescent="0.25">
      <c r="A91" s="275" t="s">
        <v>121</v>
      </c>
      <c r="B91" s="276"/>
      <c r="C91" s="277"/>
      <c r="D91" s="278"/>
      <c r="E91" s="41"/>
      <c r="F91" s="277"/>
    </row>
    <row r="92" spans="1:77" x14ac:dyDescent="0.25">
      <c r="A92" s="279" t="s">
        <v>122</v>
      </c>
      <c r="B92" s="280"/>
      <c r="C92" s="177"/>
      <c r="D92" s="281"/>
      <c r="E92" s="181"/>
      <c r="F92" s="177"/>
    </row>
    <row r="93" spans="1:77" x14ac:dyDescent="0.25">
      <c r="A93" s="4325" t="s">
        <v>123</v>
      </c>
      <c r="B93" s="4326"/>
      <c r="C93" s="4326"/>
      <c r="D93" s="4326"/>
      <c r="E93" s="4326"/>
      <c r="F93" s="4327"/>
    </row>
    <row r="94" spans="1:77" x14ac:dyDescent="0.25">
      <c r="A94" s="622" t="s">
        <v>124</v>
      </c>
      <c r="B94" s="623"/>
      <c r="C94" s="620"/>
      <c r="D94" s="621"/>
      <c r="E94" s="658"/>
      <c r="F94" s="620"/>
    </row>
    <row r="95" spans="1:77" x14ac:dyDescent="0.25">
      <c r="A95" s="254" t="s">
        <v>125</v>
      </c>
      <c r="B95" s="284"/>
      <c r="C95" s="277"/>
      <c r="D95" s="278"/>
      <c r="E95" s="41"/>
      <c r="F95" s="277"/>
    </row>
    <row r="96" spans="1:77" ht="21" x14ac:dyDescent="0.25">
      <c r="A96" s="285" t="s">
        <v>126</v>
      </c>
      <c r="B96" s="286"/>
      <c r="C96" s="287"/>
      <c r="D96" s="281"/>
      <c r="E96" s="2034"/>
      <c r="F96" s="287"/>
    </row>
    <row r="97" spans="1:18" x14ac:dyDescent="0.25">
      <c r="A97" s="4" t="s">
        <v>127</v>
      </c>
      <c r="B97" s="2"/>
      <c r="C97" s="2"/>
      <c r="D97" s="2"/>
      <c r="E97" s="2"/>
    </row>
    <row r="98" spans="1:18" ht="15" customHeight="1" x14ac:dyDescent="0.25">
      <c r="A98" s="4328" t="s">
        <v>90</v>
      </c>
      <c r="B98" s="4329" t="s">
        <v>32</v>
      </c>
      <c r="C98" s="4329" t="s">
        <v>113</v>
      </c>
      <c r="D98" s="4329" t="s">
        <v>114</v>
      </c>
      <c r="E98" s="4330" t="s">
        <v>128</v>
      </c>
    </row>
    <row r="99" spans="1:18" x14ac:dyDescent="0.25">
      <c r="A99" s="4328"/>
      <c r="B99" s="4329"/>
      <c r="C99" s="4329"/>
      <c r="D99" s="4329"/>
      <c r="E99" s="4330"/>
    </row>
    <row r="100" spans="1:18" x14ac:dyDescent="0.25">
      <c r="A100" s="2103" t="s">
        <v>117</v>
      </c>
      <c r="B100" s="2104"/>
      <c r="C100" s="2104"/>
      <c r="D100" s="2104"/>
      <c r="E100" s="2105"/>
    </row>
    <row r="101" spans="1:18" x14ac:dyDescent="0.25">
      <c r="A101" s="618" t="s">
        <v>118</v>
      </c>
      <c r="B101" s="625">
        <f>SUM(C101:E101)</f>
        <v>68</v>
      </c>
      <c r="C101" s="620">
        <v>68</v>
      </c>
      <c r="D101" s="620"/>
      <c r="E101" s="658"/>
    </row>
    <row r="102" spans="1:18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x14ac:dyDescent="0.25">
      <c r="A103" s="275" t="s">
        <v>120</v>
      </c>
      <c r="B103" s="293">
        <f t="shared" si="51"/>
        <v>0</v>
      </c>
      <c r="C103" s="277"/>
      <c r="D103" s="277"/>
      <c r="E103" s="41"/>
    </row>
    <row r="104" spans="1:18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x14ac:dyDescent="0.25">
      <c r="A105" s="279" t="s">
        <v>122</v>
      </c>
      <c r="B105" s="294">
        <f t="shared" si="51"/>
        <v>13</v>
      </c>
      <c r="C105" s="177"/>
      <c r="D105" s="287">
        <v>13</v>
      </c>
      <c r="E105" s="181"/>
    </row>
    <row r="106" spans="1:18" x14ac:dyDescent="0.25">
      <c r="A106" s="2103" t="s">
        <v>123</v>
      </c>
      <c r="B106" s="2104"/>
      <c r="C106" s="2104"/>
      <c r="D106" s="2104"/>
      <c r="E106" s="2105"/>
    </row>
    <row r="107" spans="1:18" x14ac:dyDescent="0.25">
      <c r="A107" s="622" t="s">
        <v>124</v>
      </c>
      <c r="B107" s="625">
        <f>SUM(C107:E107)</f>
        <v>1</v>
      </c>
      <c r="C107" s="620"/>
      <c r="D107" s="620">
        <v>1</v>
      </c>
      <c r="E107" s="658"/>
    </row>
    <row r="108" spans="1:18" x14ac:dyDescent="0.25">
      <c r="A108" s="254" t="s">
        <v>125</v>
      </c>
      <c r="B108" s="293">
        <f t="shared" ref="B108:B109" si="52">SUM(C108:E108)</f>
        <v>0</v>
      </c>
      <c r="C108" s="277"/>
      <c r="D108" s="277"/>
      <c r="E108" s="41"/>
    </row>
    <row r="109" spans="1:18" ht="21" x14ac:dyDescent="0.25">
      <c r="A109" s="285" t="s">
        <v>126</v>
      </c>
      <c r="B109" s="295">
        <f t="shared" si="52"/>
        <v>0</v>
      </c>
      <c r="C109" s="287"/>
      <c r="D109" s="287"/>
      <c r="E109" s="2034"/>
    </row>
    <row r="110" spans="1:18" x14ac:dyDescent="0.25">
      <c r="A110" s="4320" t="s">
        <v>129</v>
      </c>
      <c r="B110" s="4320"/>
      <c r="C110" s="4320"/>
      <c r="D110" s="4320"/>
      <c r="E110" s="4320"/>
      <c r="F110" s="4321"/>
      <c r="G110" s="2106"/>
      <c r="H110" s="2106"/>
      <c r="I110" s="2106"/>
      <c r="J110" s="2106"/>
      <c r="K110" s="2106"/>
      <c r="L110" s="2106"/>
      <c r="M110" s="2106"/>
      <c r="N110" s="2106"/>
      <c r="O110" s="2106"/>
    </row>
    <row r="111" spans="1:18" ht="15" customHeight="1" x14ac:dyDescent="0.25">
      <c r="A111" s="4294" t="s">
        <v>130</v>
      </c>
      <c r="B111" s="4310" t="s">
        <v>131</v>
      </c>
      <c r="C111" s="4311"/>
      <c r="D111" s="4312"/>
      <c r="E111" s="4310" t="s">
        <v>132</v>
      </c>
      <c r="F111" s="4312"/>
      <c r="G111" s="4310" t="s">
        <v>133</v>
      </c>
      <c r="H111" s="4315"/>
      <c r="I111" s="4322" t="s">
        <v>134</v>
      </c>
      <c r="J111" s="4323"/>
      <c r="K111" s="4302" t="s">
        <v>135</v>
      </c>
      <c r="L111" s="4304" t="s">
        <v>136</v>
      </c>
      <c r="M111" s="4305"/>
      <c r="N111" s="4302"/>
      <c r="O111" s="4304" t="s">
        <v>137</v>
      </c>
      <c r="P111" s="4302"/>
      <c r="Q111" s="4304" t="s">
        <v>138</v>
      </c>
      <c r="R111" s="4302"/>
    </row>
    <row r="112" spans="1:18" x14ac:dyDescent="0.25">
      <c r="A112" s="3292"/>
      <c r="B112" s="3279"/>
      <c r="C112" s="4313"/>
      <c r="D112" s="4314"/>
      <c r="E112" s="3279"/>
      <c r="F112" s="4314"/>
      <c r="G112" s="3279"/>
      <c r="H112" s="4316"/>
      <c r="I112" s="3299"/>
      <c r="J112" s="4324"/>
      <c r="K112" s="3265"/>
      <c r="L112" s="3269"/>
      <c r="M112" s="4306"/>
      <c r="N112" s="4303"/>
      <c r="O112" s="3269"/>
      <c r="P112" s="4303"/>
      <c r="Q112" s="3269"/>
      <c r="R112" s="4303"/>
    </row>
    <row r="113" spans="1:20" ht="31.5" x14ac:dyDescent="0.25">
      <c r="A113" s="3255"/>
      <c r="B113" s="2107" t="s">
        <v>139</v>
      </c>
      <c r="C113" s="2107" t="s">
        <v>140</v>
      </c>
      <c r="D113" s="2108" t="s">
        <v>141</v>
      </c>
      <c r="E113" s="2109" t="s">
        <v>142</v>
      </c>
      <c r="F113" s="2110" t="s">
        <v>143</v>
      </c>
      <c r="G113" s="2109" t="s">
        <v>144</v>
      </c>
      <c r="H113" s="2111" t="s">
        <v>145</v>
      </c>
      <c r="I113" s="2112" t="s">
        <v>142</v>
      </c>
      <c r="J113" s="2113" t="s">
        <v>143</v>
      </c>
      <c r="K113" s="4303"/>
      <c r="L113" s="2107" t="s">
        <v>146</v>
      </c>
      <c r="M113" s="2114" t="s">
        <v>140</v>
      </c>
      <c r="N113" s="305" t="s">
        <v>147</v>
      </c>
      <c r="O113" s="2107" t="s">
        <v>144</v>
      </c>
      <c r="P113" s="2115" t="s">
        <v>145</v>
      </c>
      <c r="Q113" s="2107" t="s">
        <v>148</v>
      </c>
      <c r="R113" s="2115" t="s">
        <v>149</v>
      </c>
    </row>
    <row r="114" spans="1:20" x14ac:dyDescent="0.25">
      <c r="A114" s="626" t="s">
        <v>150</v>
      </c>
      <c r="B114" s="308">
        <f>SUM(C114:D114)</f>
        <v>0</v>
      </c>
      <c r="C114" s="627"/>
      <c r="D114" s="756"/>
      <c r="E114" s="627"/>
      <c r="F114" s="756"/>
      <c r="G114" s="627"/>
      <c r="H114" s="628"/>
      <c r="I114" s="629"/>
      <c r="J114" s="630"/>
      <c r="K114" s="756"/>
      <c r="L114" s="627"/>
      <c r="M114" s="631"/>
      <c r="N114" s="632"/>
      <c r="O114" s="627"/>
      <c r="P114" s="632"/>
      <c r="Q114" s="316"/>
      <c r="R114" s="317"/>
    </row>
    <row r="115" spans="1:20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627"/>
      <c r="R115" s="632"/>
    </row>
    <row r="116" spans="1:20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x14ac:dyDescent="0.25">
      <c r="A117" s="2116" t="s">
        <v>32</v>
      </c>
      <c r="B117" s="2117">
        <f>SUM(C117:D117)</f>
        <v>0</v>
      </c>
      <c r="C117" s="2117">
        <f t="shared" ref="C117:K117" si="53">SUM(C114:C116)</f>
        <v>0</v>
      </c>
      <c r="D117" s="2118">
        <f t="shared" si="53"/>
        <v>0</v>
      </c>
      <c r="E117" s="2117">
        <f t="shared" si="53"/>
        <v>0</v>
      </c>
      <c r="F117" s="2118">
        <f t="shared" si="53"/>
        <v>0</v>
      </c>
      <c r="G117" s="2117">
        <f t="shared" si="53"/>
        <v>0</v>
      </c>
      <c r="H117" s="2119">
        <f t="shared" si="53"/>
        <v>0</v>
      </c>
      <c r="I117" s="2120">
        <f t="shared" si="53"/>
        <v>0</v>
      </c>
      <c r="J117" s="2121">
        <f t="shared" si="53"/>
        <v>0</v>
      </c>
      <c r="K117" s="2118">
        <f t="shared" si="53"/>
        <v>0</v>
      </c>
      <c r="L117" s="2117">
        <f>SUM(L114)</f>
        <v>0</v>
      </c>
      <c r="M117" s="2122">
        <f t="shared" ref="M117:P117" si="54">SUM(M114)</f>
        <v>0</v>
      </c>
      <c r="N117" s="2123">
        <f>SUM(N114)</f>
        <v>0</v>
      </c>
      <c r="O117" s="2117">
        <f t="shared" si="54"/>
        <v>0</v>
      </c>
      <c r="P117" s="2123">
        <f t="shared" si="54"/>
        <v>0</v>
      </c>
      <c r="Q117" s="2117">
        <f>SUM(Q115:Q116)</f>
        <v>0</v>
      </c>
      <c r="R117" s="2122">
        <f>SUM(R115:R116)</f>
        <v>0</v>
      </c>
    </row>
    <row r="118" spans="1:20" x14ac:dyDescent="0.25">
      <c r="A118" s="4307" t="s">
        <v>153</v>
      </c>
      <c r="B118" s="4307"/>
      <c r="C118" s="4307"/>
      <c r="D118" s="4307"/>
      <c r="E118" s="4307"/>
      <c r="F118" s="4308"/>
      <c r="G118" s="2106"/>
      <c r="H118" s="2106"/>
      <c r="I118" s="2106"/>
      <c r="J118" s="2106"/>
      <c r="K118" s="2106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4309" t="s">
        <v>130</v>
      </c>
      <c r="B119" s="4310" t="s">
        <v>131</v>
      </c>
      <c r="C119" s="4311"/>
      <c r="D119" s="4312"/>
      <c r="E119" s="4310" t="s">
        <v>132</v>
      </c>
      <c r="F119" s="4311"/>
      <c r="G119" s="4311"/>
      <c r="H119" s="4312"/>
      <c r="I119" s="4310" t="s">
        <v>133</v>
      </c>
      <c r="J119" s="4315"/>
      <c r="K119" s="4302" t="s">
        <v>154</v>
      </c>
      <c r="L119" s="4317" t="s">
        <v>155</v>
      </c>
      <c r="M119" s="4318"/>
      <c r="N119" s="346"/>
      <c r="O119" s="346"/>
      <c r="P119" s="346"/>
      <c r="Q119" s="346"/>
      <c r="R119" s="346"/>
      <c r="S119" s="346"/>
      <c r="T119" s="346"/>
    </row>
    <row r="120" spans="1:20" x14ac:dyDescent="0.25">
      <c r="A120" s="3274"/>
      <c r="B120" s="3279"/>
      <c r="C120" s="4313"/>
      <c r="D120" s="4314"/>
      <c r="E120" s="3279"/>
      <c r="F120" s="4313"/>
      <c r="G120" s="4313"/>
      <c r="H120" s="4314"/>
      <c r="I120" s="3279"/>
      <c r="J120" s="4316"/>
      <c r="K120" s="3265"/>
      <c r="L120" s="3287"/>
      <c r="M120" s="4319"/>
      <c r="N120" s="346"/>
      <c r="O120" s="346"/>
      <c r="P120" s="346"/>
      <c r="Q120" s="346"/>
      <c r="R120" s="346"/>
      <c r="S120" s="346"/>
      <c r="T120" s="346"/>
    </row>
    <row r="121" spans="1:20" ht="63" x14ac:dyDescent="0.25">
      <c r="A121" s="3275"/>
      <c r="B121" s="2107" t="s">
        <v>139</v>
      </c>
      <c r="C121" s="2107" t="s">
        <v>140</v>
      </c>
      <c r="D121" s="2108" t="s">
        <v>141</v>
      </c>
      <c r="E121" s="2109" t="s">
        <v>142</v>
      </c>
      <c r="F121" s="2110" t="s">
        <v>143</v>
      </c>
      <c r="G121" s="2109" t="s">
        <v>156</v>
      </c>
      <c r="H121" s="2110" t="s">
        <v>157</v>
      </c>
      <c r="I121" s="2109" t="s">
        <v>144</v>
      </c>
      <c r="J121" s="2111" t="s">
        <v>145</v>
      </c>
      <c r="K121" s="4303"/>
      <c r="L121" s="2124" t="s">
        <v>158</v>
      </c>
      <c r="M121" s="2125" t="s">
        <v>159</v>
      </c>
      <c r="N121" s="346"/>
      <c r="O121" s="346"/>
      <c r="P121" s="346"/>
      <c r="Q121" s="346"/>
      <c r="R121" s="346"/>
      <c r="S121" s="346"/>
      <c r="T121" s="346"/>
    </row>
    <row r="122" spans="1:20" x14ac:dyDescent="0.25">
      <c r="A122" s="626" t="s">
        <v>160</v>
      </c>
      <c r="B122" s="308">
        <f>SUM(C122:D122)</f>
        <v>7941</v>
      </c>
      <c r="C122" s="627">
        <v>7926</v>
      </c>
      <c r="D122" s="756">
        <v>15</v>
      </c>
      <c r="E122" s="575"/>
      <c r="F122" s="767"/>
      <c r="G122" s="575"/>
      <c r="H122" s="767"/>
      <c r="I122" s="627">
        <v>41385</v>
      </c>
      <c r="J122" s="628">
        <v>10</v>
      </c>
      <c r="K122" s="767"/>
      <c r="L122" s="627">
        <v>563</v>
      </c>
      <c r="M122" s="632">
        <v>422</v>
      </c>
      <c r="N122" s="346"/>
      <c r="O122" s="346"/>
      <c r="P122" s="346"/>
      <c r="Q122" s="346"/>
      <c r="R122" s="346"/>
      <c r="S122" s="346"/>
      <c r="T122" s="346"/>
    </row>
    <row r="123" spans="1:20" x14ac:dyDescent="0.25">
      <c r="A123" s="318" t="s">
        <v>161</v>
      </c>
      <c r="B123" s="308">
        <f t="shared" ref="B123:B124" si="55">SUM(C123:D123)</f>
        <v>18620</v>
      </c>
      <c r="C123" s="319">
        <v>17563</v>
      </c>
      <c r="D123" s="320">
        <v>1057</v>
      </c>
      <c r="E123" s="319">
        <v>16072</v>
      </c>
      <c r="F123" s="320">
        <v>23</v>
      </c>
      <c r="G123" s="319">
        <v>2521</v>
      </c>
      <c r="H123" s="320">
        <v>4</v>
      </c>
      <c r="I123" s="319">
        <v>53702</v>
      </c>
      <c r="J123" s="321">
        <v>1108</v>
      </c>
      <c r="K123" s="320">
        <v>15015</v>
      </c>
      <c r="L123" s="319">
        <v>392</v>
      </c>
      <c r="M123" s="353">
        <v>766</v>
      </c>
      <c r="N123" s="346"/>
      <c r="O123" s="346"/>
      <c r="P123" s="346"/>
      <c r="Q123" s="346"/>
      <c r="R123" s="346"/>
      <c r="S123" s="346"/>
      <c r="T123" s="346"/>
    </row>
    <row r="124" spans="1:20" x14ac:dyDescent="0.25">
      <c r="A124" s="354" t="s">
        <v>128</v>
      </c>
      <c r="B124" s="325">
        <f t="shared" si="55"/>
        <v>3543</v>
      </c>
      <c r="C124" s="326">
        <v>3533</v>
      </c>
      <c r="D124" s="355">
        <v>10</v>
      </c>
      <c r="E124" s="332"/>
      <c r="F124" s="356"/>
      <c r="G124" s="332"/>
      <c r="H124" s="356"/>
      <c r="I124" s="326">
        <v>7744</v>
      </c>
      <c r="J124" s="357">
        <v>4</v>
      </c>
      <c r="K124" s="356"/>
      <c r="L124" s="326">
        <v>104</v>
      </c>
      <c r="M124" s="358">
        <v>179</v>
      </c>
      <c r="N124" s="346"/>
      <c r="O124" s="346"/>
      <c r="P124" s="346"/>
      <c r="Q124" s="346"/>
      <c r="R124" s="346"/>
      <c r="S124" s="346"/>
      <c r="T124" s="346"/>
    </row>
    <row r="125" spans="1:20" ht="19.5" x14ac:dyDescent="0.25">
      <c r="A125" s="1824" t="s">
        <v>162</v>
      </c>
      <c r="B125" s="2126"/>
      <c r="C125" s="2126"/>
      <c r="D125" s="361"/>
      <c r="E125" s="2127"/>
      <c r="F125" s="2127"/>
      <c r="G125" s="2127"/>
      <c r="H125" s="2127"/>
      <c r="I125" s="2128"/>
      <c r="J125" s="3"/>
      <c r="K125" s="2128"/>
      <c r="L125" s="3"/>
      <c r="M125" s="364"/>
    </row>
    <row r="126" spans="1:20" ht="15" customHeight="1" x14ac:dyDescent="0.25">
      <c r="A126" s="4292" t="s">
        <v>163</v>
      </c>
      <c r="B126" s="4294" t="s">
        <v>164</v>
      </c>
      <c r="C126" s="4295" t="s">
        <v>165</v>
      </c>
      <c r="D126" s="4296"/>
      <c r="E126" s="4296"/>
      <c r="F126" s="4296"/>
      <c r="G126" s="4296"/>
      <c r="H126" s="4296"/>
      <c r="I126" s="4296"/>
      <c r="J126" s="4296"/>
      <c r="K126" s="4296"/>
      <c r="L126" s="4297"/>
      <c r="M126" s="4294" t="s">
        <v>166</v>
      </c>
    </row>
    <row r="127" spans="1:20" ht="21" x14ac:dyDescent="0.25">
      <c r="A127" s="4293"/>
      <c r="B127" s="3255"/>
      <c r="C127" s="2129" t="s">
        <v>80</v>
      </c>
      <c r="D127" s="2130" t="s">
        <v>167</v>
      </c>
      <c r="E127" s="2130" t="s">
        <v>51</v>
      </c>
      <c r="F127" s="2130" t="s">
        <v>81</v>
      </c>
      <c r="G127" s="2130" t="s">
        <v>168</v>
      </c>
      <c r="H127" s="2131" t="s">
        <v>169</v>
      </c>
      <c r="I127" s="2131" t="s">
        <v>170</v>
      </c>
      <c r="J127" s="2130" t="s">
        <v>171</v>
      </c>
      <c r="K127" s="2131" t="s">
        <v>172</v>
      </c>
      <c r="L127" s="2132" t="s">
        <v>173</v>
      </c>
      <c r="M127" s="3255"/>
    </row>
    <row r="128" spans="1:20" x14ac:dyDescent="0.25">
      <c r="A128" s="579" t="s">
        <v>174</v>
      </c>
      <c r="B128" s="756"/>
      <c r="C128" s="627"/>
      <c r="D128" s="775"/>
      <c r="E128" s="775"/>
      <c r="F128" s="775"/>
      <c r="G128" s="775"/>
      <c r="H128" s="775"/>
      <c r="I128" s="775"/>
      <c r="J128" s="775"/>
      <c r="K128" s="775"/>
      <c r="L128" s="756"/>
      <c r="M128" s="633"/>
    </row>
    <row r="129" spans="1:76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x14ac:dyDescent="0.25">
      <c r="A131" s="4" t="s">
        <v>177</v>
      </c>
      <c r="B131" s="2133"/>
      <c r="C131" s="2133"/>
      <c r="D131" s="2133"/>
      <c r="E131" s="2133"/>
      <c r="F131" s="2133"/>
      <c r="G131" s="2133"/>
      <c r="H131" s="2133"/>
      <c r="I131" s="2133"/>
      <c r="J131" s="2133"/>
      <c r="K131" s="2133"/>
      <c r="L131" s="2133"/>
      <c r="M131" s="2133"/>
      <c r="N131" s="2133"/>
      <c r="O131" s="2133"/>
      <c r="P131" s="2133"/>
      <c r="Q131" s="2133"/>
      <c r="R131" s="2133"/>
      <c r="S131" s="2133"/>
      <c r="T131" s="2133"/>
      <c r="U131" s="2133"/>
      <c r="V131" s="2133"/>
      <c r="W131" s="2133"/>
      <c r="X131" s="2133"/>
      <c r="Y131" s="2133"/>
      <c r="Z131" s="2133"/>
      <c r="AA131" s="2133"/>
      <c r="AB131" s="2133"/>
      <c r="AC131" s="2133"/>
      <c r="AD131" s="2133"/>
      <c r="AE131" s="2133"/>
      <c r="AF131" s="2133"/>
      <c r="AG131" s="2133"/>
      <c r="AH131" s="2133"/>
      <c r="AI131" s="2133"/>
      <c r="AJ131" s="2133"/>
      <c r="AK131" s="2133"/>
      <c r="AL131" s="2133"/>
      <c r="AM131" s="2133"/>
      <c r="AN131" s="2133"/>
      <c r="AO131" s="2134"/>
      <c r="AP131" s="2134"/>
      <c r="AQ131" s="225"/>
      <c r="AR131" s="225"/>
    </row>
    <row r="132" spans="1:76" ht="15" customHeight="1" x14ac:dyDescent="0.25">
      <c r="A132" s="4246" t="s">
        <v>178</v>
      </c>
      <c r="B132" s="4298" t="s">
        <v>4</v>
      </c>
      <c r="C132" s="4299"/>
      <c r="D132" s="4289"/>
      <c r="E132" s="4284" t="s">
        <v>5</v>
      </c>
      <c r="F132" s="4285"/>
      <c r="G132" s="4285"/>
      <c r="H132" s="4285"/>
      <c r="I132" s="4285"/>
      <c r="J132" s="4285"/>
      <c r="K132" s="4285"/>
      <c r="L132" s="4285"/>
      <c r="M132" s="4285"/>
      <c r="N132" s="4285"/>
      <c r="O132" s="4285"/>
      <c r="P132" s="4285"/>
      <c r="Q132" s="4285"/>
      <c r="R132" s="4285"/>
      <c r="S132" s="4285"/>
      <c r="T132" s="4285"/>
      <c r="U132" s="4285"/>
      <c r="V132" s="4285"/>
      <c r="W132" s="4285"/>
      <c r="X132" s="4285"/>
      <c r="Y132" s="4285"/>
      <c r="Z132" s="4285"/>
      <c r="AA132" s="4285"/>
      <c r="AB132" s="4285"/>
      <c r="AC132" s="4285"/>
      <c r="AD132" s="4285"/>
      <c r="AE132" s="4285"/>
      <c r="AF132" s="4285"/>
      <c r="AG132" s="4285"/>
      <c r="AH132" s="4285"/>
      <c r="AI132" s="4285"/>
      <c r="AJ132" s="4285"/>
      <c r="AK132" s="4285"/>
      <c r="AL132" s="4285"/>
      <c r="AM132" s="4285"/>
      <c r="AN132" s="4291"/>
      <c r="AO132" s="4287" t="s">
        <v>179</v>
      </c>
      <c r="AP132" s="4288" t="s">
        <v>100</v>
      </c>
      <c r="AQ132" s="4288" t="s">
        <v>8</v>
      </c>
      <c r="AR132" s="4289" t="s">
        <v>9</v>
      </c>
    </row>
    <row r="133" spans="1:76" x14ac:dyDescent="0.25">
      <c r="A133" s="3259"/>
      <c r="B133" s="4300"/>
      <c r="C133" s="4301"/>
      <c r="D133" s="4290"/>
      <c r="E133" s="4247" t="s">
        <v>11</v>
      </c>
      <c r="F133" s="4286"/>
      <c r="G133" s="4284" t="s">
        <v>12</v>
      </c>
      <c r="H133" s="4286"/>
      <c r="I133" s="4284" t="s">
        <v>13</v>
      </c>
      <c r="J133" s="4286"/>
      <c r="K133" s="4284" t="s">
        <v>14</v>
      </c>
      <c r="L133" s="4286"/>
      <c r="M133" s="4284" t="s">
        <v>15</v>
      </c>
      <c r="N133" s="4286"/>
      <c r="O133" s="4284" t="s">
        <v>16</v>
      </c>
      <c r="P133" s="4286"/>
      <c r="Q133" s="4285" t="s">
        <v>17</v>
      </c>
      <c r="R133" s="4286"/>
      <c r="S133" s="4284" t="s">
        <v>18</v>
      </c>
      <c r="T133" s="4286"/>
      <c r="U133" s="4284" t="s">
        <v>19</v>
      </c>
      <c r="V133" s="4286"/>
      <c r="W133" s="4284" t="s">
        <v>20</v>
      </c>
      <c r="X133" s="4286"/>
      <c r="Y133" s="4284" t="s">
        <v>21</v>
      </c>
      <c r="Z133" s="4286"/>
      <c r="AA133" s="4284" t="s">
        <v>22</v>
      </c>
      <c r="AB133" s="4286"/>
      <c r="AC133" s="4284" t="s">
        <v>23</v>
      </c>
      <c r="AD133" s="4286"/>
      <c r="AE133" s="4284" t="s">
        <v>24</v>
      </c>
      <c r="AF133" s="4286"/>
      <c r="AG133" s="4284" t="s">
        <v>25</v>
      </c>
      <c r="AH133" s="4286"/>
      <c r="AI133" s="4284" t="s">
        <v>26</v>
      </c>
      <c r="AJ133" s="4286"/>
      <c r="AK133" s="4284" t="s">
        <v>27</v>
      </c>
      <c r="AL133" s="4286"/>
      <c r="AM133" s="4285" t="s">
        <v>28</v>
      </c>
      <c r="AN133" s="4291"/>
      <c r="AO133" s="3246"/>
      <c r="AP133" s="3247"/>
      <c r="AQ133" s="3247"/>
      <c r="AR133" s="3249"/>
    </row>
    <row r="134" spans="1:76" x14ac:dyDescent="0.25">
      <c r="A134" s="3189"/>
      <c r="B134" s="2135" t="s">
        <v>29</v>
      </c>
      <c r="C134" s="2136" t="s">
        <v>30</v>
      </c>
      <c r="D134" s="2030" t="s">
        <v>31</v>
      </c>
      <c r="E134" s="2137" t="s">
        <v>30</v>
      </c>
      <c r="F134" s="2138" t="s">
        <v>31</v>
      </c>
      <c r="G134" s="2137" t="s">
        <v>30</v>
      </c>
      <c r="H134" s="2138" t="s">
        <v>31</v>
      </c>
      <c r="I134" s="2137" t="s">
        <v>30</v>
      </c>
      <c r="J134" s="2138" t="s">
        <v>31</v>
      </c>
      <c r="K134" s="2137" t="s">
        <v>30</v>
      </c>
      <c r="L134" s="2138" t="s">
        <v>31</v>
      </c>
      <c r="M134" s="2137" t="s">
        <v>30</v>
      </c>
      <c r="N134" s="2138" t="s">
        <v>31</v>
      </c>
      <c r="O134" s="2137" t="s">
        <v>30</v>
      </c>
      <c r="P134" s="2138" t="s">
        <v>31</v>
      </c>
      <c r="Q134" s="2137" t="s">
        <v>30</v>
      </c>
      <c r="R134" s="2138" t="s">
        <v>31</v>
      </c>
      <c r="S134" s="2137" t="s">
        <v>30</v>
      </c>
      <c r="T134" s="2138" t="s">
        <v>31</v>
      </c>
      <c r="U134" s="2137" t="s">
        <v>30</v>
      </c>
      <c r="V134" s="2138" t="s">
        <v>31</v>
      </c>
      <c r="W134" s="2137" t="s">
        <v>30</v>
      </c>
      <c r="X134" s="2138" t="s">
        <v>31</v>
      </c>
      <c r="Y134" s="2137" t="s">
        <v>30</v>
      </c>
      <c r="Z134" s="2138" t="s">
        <v>31</v>
      </c>
      <c r="AA134" s="2137" t="s">
        <v>30</v>
      </c>
      <c r="AB134" s="2138" t="s">
        <v>31</v>
      </c>
      <c r="AC134" s="2137" t="s">
        <v>30</v>
      </c>
      <c r="AD134" s="2138" t="s">
        <v>31</v>
      </c>
      <c r="AE134" s="2137" t="s">
        <v>30</v>
      </c>
      <c r="AF134" s="2138" t="s">
        <v>31</v>
      </c>
      <c r="AG134" s="2137" t="s">
        <v>30</v>
      </c>
      <c r="AH134" s="2138" t="s">
        <v>31</v>
      </c>
      <c r="AI134" s="2137" t="s">
        <v>30</v>
      </c>
      <c r="AJ134" s="2138" t="s">
        <v>31</v>
      </c>
      <c r="AK134" s="2137" t="s">
        <v>30</v>
      </c>
      <c r="AL134" s="2138" t="s">
        <v>31</v>
      </c>
      <c r="AM134" s="2137" t="s">
        <v>30</v>
      </c>
      <c r="AN134" s="2139" t="s">
        <v>31</v>
      </c>
      <c r="AO134" s="3245"/>
      <c r="AP134" s="3224"/>
      <c r="AQ134" s="3224"/>
      <c r="AR134" s="4290"/>
    </row>
    <row r="135" spans="1:76" ht="22.5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2140"/>
      <c r="AR135" s="2141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x14ac:dyDescent="0.25">
      <c r="A137" s="2142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4249" t="s">
        <v>184</v>
      </c>
      <c r="B139" s="4241"/>
      <c r="C139" s="4246" t="s">
        <v>32</v>
      </c>
      <c r="D139" s="4284" t="s">
        <v>84</v>
      </c>
      <c r="E139" s="4285"/>
      <c r="F139" s="4285"/>
      <c r="G139" s="4285"/>
      <c r="H139" s="4286"/>
      <c r="I139" s="4249" t="s">
        <v>100</v>
      </c>
      <c r="J139" s="4287" t="s">
        <v>6</v>
      </c>
      <c r="K139" s="4241" t="s">
        <v>7</v>
      </c>
    </row>
    <row r="140" spans="1:76" ht="21" x14ac:dyDescent="0.25">
      <c r="A140" s="4282"/>
      <c r="B140" s="4283"/>
      <c r="C140" s="3189"/>
      <c r="D140" s="2143" t="s">
        <v>185</v>
      </c>
      <c r="E140" s="2144" t="s">
        <v>186</v>
      </c>
      <c r="F140" s="2144" t="s">
        <v>187</v>
      </c>
      <c r="G140" s="2144" t="s">
        <v>188</v>
      </c>
      <c r="H140" s="2145" t="s">
        <v>189</v>
      </c>
      <c r="I140" s="4282"/>
      <c r="J140" s="3245"/>
      <c r="K140" s="4283"/>
    </row>
    <row r="141" spans="1:76" x14ac:dyDescent="0.25">
      <c r="A141" s="4278" t="s">
        <v>190</v>
      </c>
      <c r="B141" s="2146" t="s">
        <v>191</v>
      </c>
      <c r="C141" s="2147">
        <f>SUM(D141:H141)</f>
        <v>0</v>
      </c>
      <c r="D141" s="2148"/>
      <c r="E141" s="2149"/>
      <c r="F141" s="2149"/>
      <c r="G141" s="2149"/>
      <c r="H141" s="2150"/>
      <c r="I141" s="407"/>
      <c r="J141" s="2151"/>
      <c r="K141" s="2152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2.5" x14ac:dyDescent="0.25">
      <c r="A142" s="3211"/>
      <c r="B142" s="410" t="s">
        <v>192</v>
      </c>
      <c r="C142" s="411">
        <f>SUM(D142:H142)</f>
        <v>0</v>
      </c>
      <c r="D142" s="2153"/>
      <c r="E142" s="2154"/>
      <c r="F142" s="2154"/>
      <c r="G142" s="2154"/>
      <c r="H142" s="2155"/>
      <c r="I142" s="407"/>
      <c r="J142" s="2156"/>
      <c r="K142" s="2157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x14ac:dyDescent="0.25">
      <c r="A143" s="3212"/>
      <c r="B143" s="417" t="s">
        <v>193</v>
      </c>
      <c r="C143" s="418">
        <f>SUM(D143:H143)</f>
        <v>0</v>
      </c>
      <c r="D143" s="2158"/>
      <c r="E143" s="2159"/>
      <c r="F143" s="2159"/>
      <c r="G143" s="2159"/>
      <c r="H143" s="2160"/>
      <c r="I143" s="407"/>
      <c r="J143" s="2161"/>
      <c r="K143" s="2162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2.5" x14ac:dyDescent="0.25">
      <c r="A144" s="4264" t="s">
        <v>194</v>
      </c>
      <c r="B144" s="2163" t="s">
        <v>195</v>
      </c>
      <c r="C144" s="2147">
        <f>SUM(I144)</f>
        <v>0</v>
      </c>
      <c r="D144" s="2164"/>
      <c r="E144" s="2165"/>
      <c r="F144" s="2165"/>
      <c r="G144" s="2165"/>
      <c r="H144" s="2166"/>
      <c r="I144" s="2167"/>
      <c r="J144" s="2168"/>
      <c r="K144" s="2169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2.5" x14ac:dyDescent="0.25">
      <c r="A145" s="3212"/>
      <c r="B145" s="43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2170"/>
      <c r="J145" s="2161"/>
      <c r="K145" s="2162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x14ac:dyDescent="0.25">
      <c r="A146" s="3211" t="s">
        <v>197</v>
      </c>
      <c r="B146" s="24" t="s">
        <v>80</v>
      </c>
      <c r="C146" s="436">
        <f>SUM(D146:I146)</f>
        <v>0</v>
      </c>
      <c r="D146" s="2171"/>
      <c r="E146" s="2172"/>
      <c r="F146" s="2172"/>
      <c r="G146" s="2172"/>
      <c r="H146" s="2150"/>
      <c r="I146" s="1717"/>
      <c r="J146" s="2173"/>
      <c r="K146" s="1719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x14ac:dyDescent="0.25">
      <c r="A147" s="3211"/>
      <c r="B147" s="24" t="s">
        <v>81</v>
      </c>
      <c r="C147" s="436">
        <f>SUM(D147:I147)</f>
        <v>0</v>
      </c>
      <c r="D147" s="2171"/>
      <c r="E147" s="2172"/>
      <c r="F147" s="2172"/>
      <c r="G147" s="2172"/>
      <c r="H147" s="2174"/>
      <c r="I147" s="1717"/>
      <c r="J147" s="2173"/>
      <c r="K147" s="1719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x14ac:dyDescent="0.25">
      <c r="A148" s="3211"/>
      <c r="B148" s="36" t="s">
        <v>51</v>
      </c>
      <c r="C148" s="436">
        <f>SUM(D148:I148)</f>
        <v>0</v>
      </c>
      <c r="D148" s="2153"/>
      <c r="E148" s="2154"/>
      <c r="F148" s="2154"/>
      <c r="G148" s="2154"/>
      <c r="H148" s="2155"/>
      <c r="I148" s="2175"/>
      <c r="J148" s="2156"/>
      <c r="K148" s="2157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x14ac:dyDescent="0.25">
      <c r="A149" s="3212"/>
      <c r="B149" s="444" t="s">
        <v>108</v>
      </c>
      <c r="C149" s="374">
        <f>SUM(D149:I149)</f>
        <v>0</v>
      </c>
      <c r="D149" s="2158"/>
      <c r="E149" s="2159"/>
      <c r="F149" s="2159"/>
      <c r="G149" s="2159"/>
      <c r="H149" s="2160"/>
      <c r="I149" s="2176"/>
      <c r="J149" s="2161"/>
      <c r="K149" s="2162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x14ac:dyDescent="0.25">
      <c r="A150" s="4" t="s">
        <v>198</v>
      </c>
      <c r="AN150" s="3"/>
      <c r="AO150" s="3"/>
    </row>
    <row r="151" spans="1:75" ht="15" customHeight="1" x14ac:dyDescent="0.25">
      <c r="A151" s="4279" t="s">
        <v>49</v>
      </c>
      <c r="B151" s="4279" t="s">
        <v>199</v>
      </c>
      <c r="C151" s="4281" t="s">
        <v>29</v>
      </c>
      <c r="D151" s="4275" t="s">
        <v>30</v>
      </c>
      <c r="E151" s="4276" t="s">
        <v>31</v>
      </c>
      <c r="F151" s="4256" t="s">
        <v>5</v>
      </c>
      <c r="G151" s="4257"/>
      <c r="H151" s="4257"/>
      <c r="I151" s="4257"/>
      <c r="J151" s="4257"/>
      <c r="K151" s="4257"/>
      <c r="L151" s="4257"/>
      <c r="M151" s="4257"/>
      <c r="N151" s="4257"/>
      <c r="O151" s="4257"/>
      <c r="P151" s="4257"/>
      <c r="Q151" s="4257"/>
      <c r="R151" s="4257"/>
      <c r="S151" s="4257"/>
      <c r="T151" s="4257"/>
      <c r="U151" s="4257"/>
      <c r="V151" s="4257"/>
      <c r="W151" s="4257"/>
      <c r="X151" s="4257"/>
      <c r="Y151" s="4257"/>
      <c r="Z151" s="4257"/>
      <c r="AA151" s="4257"/>
      <c r="AB151" s="4257"/>
      <c r="AC151" s="4257"/>
      <c r="AD151" s="4257"/>
      <c r="AE151" s="4257"/>
      <c r="AF151" s="4257"/>
      <c r="AG151" s="4257"/>
      <c r="AH151" s="4257"/>
      <c r="AI151" s="4257"/>
      <c r="AJ151" s="4257"/>
      <c r="AK151" s="4257"/>
      <c r="AL151" s="4257"/>
      <c r="AM151" s="4259"/>
      <c r="AN151" s="4275" t="s">
        <v>6</v>
      </c>
      <c r="AO151" s="4276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4247" t="s">
        <v>93</v>
      </c>
      <c r="G152" s="4248"/>
      <c r="H152" s="4247" t="s">
        <v>13</v>
      </c>
      <c r="I152" s="4248"/>
      <c r="J152" s="4247" t="s">
        <v>14</v>
      </c>
      <c r="K152" s="4248"/>
      <c r="L152" s="4247" t="s">
        <v>15</v>
      </c>
      <c r="M152" s="4248"/>
      <c r="N152" s="4247" t="s">
        <v>16</v>
      </c>
      <c r="O152" s="4248"/>
      <c r="P152" s="4244" t="s">
        <v>17</v>
      </c>
      <c r="Q152" s="4248"/>
      <c r="R152" s="4247" t="s">
        <v>18</v>
      </c>
      <c r="S152" s="4248"/>
      <c r="T152" s="4247" t="s">
        <v>19</v>
      </c>
      <c r="U152" s="4248"/>
      <c r="V152" s="4247" t="s">
        <v>20</v>
      </c>
      <c r="W152" s="4248"/>
      <c r="X152" s="4247" t="s">
        <v>21</v>
      </c>
      <c r="Y152" s="4248"/>
      <c r="Z152" s="4247" t="s">
        <v>22</v>
      </c>
      <c r="AA152" s="4248"/>
      <c r="AB152" s="4247" t="s">
        <v>23</v>
      </c>
      <c r="AC152" s="4248"/>
      <c r="AD152" s="4247" t="s">
        <v>24</v>
      </c>
      <c r="AE152" s="4248"/>
      <c r="AF152" s="4247" t="s">
        <v>25</v>
      </c>
      <c r="AG152" s="4248"/>
      <c r="AH152" s="4247" t="s">
        <v>26</v>
      </c>
      <c r="AI152" s="4248"/>
      <c r="AJ152" s="4247" t="s">
        <v>27</v>
      </c>
      <c r="AK152" s="4248"/>
      <c r="AL152" s="4247" t="s">
        <v>200</v>
      </c>
      <c r="AM152" s="4268"/>
      <c r="AN152" s="3229"/>
      <c r="AO152" s="3209"/>
    </row>
    <row r="153" spans="1:75" x14ac:dyDescent="0.25">
      <c r="A153" s="4280"/>
      <c r="B153" s="4280"/>
      <c r="C153" s="3238"/>
      <c r="D153" s="4270"/>
      <c r="E153" s="4242"/>
      <c r="F153" s="2137" t="s">
        <v>71</v>
      </c>
      <c r="G153" s="2177" t="s">
        <v>31</v>
      </c>
      <c r="H153" s="2137" t="s">
        <v>71</v>
      </c>
      <c r="I153" s="2177" t="s">
        <v>31</v>
      </c>
      <c r="J153" s="2137" t="s">
        <v>71</v>
      </c>
      <c r="K153" s="2177" t="s">
        <v>31</v>
      </c>
      <c r="L153" s="2137" t="s">
        <v>71</v>
      </c>
      <c r="M153" s="2177" t="s">
        <v>31</v>
      </c>
      <c r="N153" s="2137" t="s">
        <v>71</v>
      </c>
      <c r="O153" s="2177" t="s">
        <v>31</v>
      </c>
      <c r="P153" s="2137" t="s">
        <v>71</v>
      </c>
      <c r="Q153" s="2177" t="s">
        <v>31</v>
      </c>
      <c r="R153" s="2137" t="s">
        <v>71</v>
      </c>
      <c r="S153" s="2177" t="s">
        <v>31</v>
      </c>
      <c r="T153" s="2137" t="s">
        <v>71</v>
      </c>
      <c r="U153" s="2177" t="s">
        <v>31</v>
      </c>
      <c r="V153" s="2137" t="s">
        <v>71</v>
      </c>
      <c r="W153" s="2177" t="s">
        <v>31</v>
      </c>
      <c r="X153" s="2137" t="s">
        <v>71</v>
      </c>
      <c r="Y153" s="2177" t="s">
        <v>31</v>
      </c>
      <c r="Z153" s="2137" t="s">
        <v>71</v>
      </c>
      <c r="AA153" s="2177" t="s">
        <v>31</v>
      </c>
      <c r="AB153" s="2137" t="s">
        <v>71</v>
      </c>
      <c r="AC153" s="2177" t="s">
        <v>31</v>
      </c>
      <c r="AD153" s="2137" t="s">
        <v>71</v>
      </c>
      <c r="AE153" s="2177" t="s">
        <v>31</v>
      </c>
      <c r="AF153" s="2137" t="s">
        <v>71</v>
      </c>
      <c r="AG153" s="2177" t="s">
        <v>31</v>
      </c>
      <c r="AH153" s="2137" t="s">
        <v>71</v>
      </c>
      <c r="AI153" s="2177" t="s">
        <v>31</v>
      </c>
      <c r="AJ153" s="2137" t="s">
        <v>71</v>
      </c>
      <c r="AK153" s="2177" t="s">
        <v>31</v>
      </c>
      <c r="AL153" s="2137" t="s">
        <v>71</v>
      </c>
      <c r="AM153" s="2178" t="s">
        <v>31</v>
      </c>
      <c r="AN153" s="4270"/>
      <c r="AO153" s="4242"/>
    </row>
    <row r="154" spans="1:75" x14ac:dyDescent="0.25">
      <c r="A154" s="4264" t="s">
        <v>80</v>
      </c>
      <c r="B154" s="2179" t="s">
        <v>201</v>
      </c>
      <c r="C154" s="2147">
        <f>SUM(D154:E154)</f>
        <v>0</v>
      </c>
      <c r="D154" s="2180">
        <f>+F154+H154+J154+L154+N154+P154+R154+T154+V154+X154+Z154+AB154+AD154+AF154+AH154+AJ154+AL154</f>
        <v>0</v>
      </c>
      <c r="E154" s="2181">
        <f>+G154+I154+K154+M154+O154+Q154+S154+U154+W154+Y154+AA154+AC154+AE154+AG154+AI154+AK154+AM154</f>
        <v>0</v>
      </c>
      <c r="F154" s="2182"/>
      <c r="G154" s="2183"/>
      <c r="H154" s="2182"/>
      <c r="I154" s="2183"/>
      <c r="J154" s="2182"/>
      <c r="K154" s="2183"/>
      <c r="L154" s="2182"/>
      <c r="M154" s="2183"/>
      <c r="N154" s="2182"/>
      <c r="O154" s="2183"/>
      <c r="P154" s="2182"/>
      <c r="Q154" s="2183"/>
      <c r="R154" s="2182"/>
      <c r="S154" s="2183"/>
      <c r="T154" s="2182"/>
      <c r="U154" s="2183"/>
      <c r="V154" s="2182"/>
      <c r="W154" s="2183"/>
      <c r="X154" s="2182"/>
      <c r="Y154" s="2183"/>
      <c r="Z154" s="2182"/>
      <c r="AA154" s="2183"/>
      <c r="AB154" s="2182"/>
      <c r="AC154" s="2183"/>
      <c r="AD154" s="2182"/>
      <c r="AE154" s="2183"/>
      <c r="AF154" s="2182"/>
      <c r="AG154" s="2183"/>
      <c r="AH154" s="2182"/>
      <c r="AI154" s="2183"/>
      <c r="AJ154" s="2182"/>
      <c r="AK154" s="2183"/>
      <c r="AL154" s="2182"/>
      <c r="AM154" s="2184"/>
      <c r="AN154" s="2185"/>
      <c r="AO154" s="2183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x14ac:dyDescent="0.25">
      <c r="A161" s="3212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x14ac:dyDescent="0.25">
      <c r="A162" s="4264" t="s">
        <v>51</v>
      </c>
      <c r="B162" s="2179" t="s">
        <v>201</v>
      </c>
      <c r="C162" s="2147">
        <f t="shared" si="79"/>
        <v>1</v>
      </c>
      <c r="D162" s="2180">
        <f t="shared" si="73"/>
        <v>0</v>
      </c>
      <c r="E162" s="2181">
        <f t="shared" si="73"/>
        <v>1</v>
      </c>
      <c r="F162" s="2182"/>
      <c r="G162" s="2183"/>
      <c r="H162" s="2182"/>
      <c r="I162" s="2183">
        <v>1</v>
      </c>
      <c r="J162" s="2182"/>
      <c r="K162" s="2183"/>
      <c r="L162" s="2182"/>
      <c r="M162" s="2183"/>
      <c r="N162" s="2182"/>
      <c r="O162" s="2183"/>
      <c r="P162" s="2182"/>
      <c r="Q162" s="2183"/>
      <c r="R162" s="2182"/>
      <c r="S162" s="2183"/>
      <c r="T162" s="2182"/>
      <c r="U162" s="2183"/>
      <c r="V162" s="2182"/>
      <c r="W162" s="2183"/>
      <c r="X162" s="2182"/>
      <c r="Y162" s="2183"/>
      <c r="Z162" s="2182"/>
      <c r="AA162" s="2183"/>
      <c r="AB162" s="2182"/>
      <c r="AC162" s="2183"/>
      <c r="AD162" s="2182"/>
      <c r="AE162" s="2183"/>
      <c r="AF162" s="2182"/>
      <c r="AG162" s="2183"/>
      <c r="AH162" s="2182"/>
      <c r="AI162" s="2183"/>
      <c r="AJ162" s="2182"/>
      <c r="AK162" s="2183"/>
      <c r="AL162" s="2182"/>
      <c r="AM162" s="2184"/>
      <c r="AN162" s="2185">
        <v>0</v>
      </c>
      <c r="AO162" s="2183">
        <v>1</v>
      </c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x14ac:dyDescent="0.25">
      <c r="A163" s="3211"/>
      <c r="B163" s="105" t="s">
        <v>203</v>
      </c>
      <c r="C163" s="411">
        <f t="shared" si="79"/>
        <v>2</v>
      </c>
      <c r="D163" s="386">
        <f t="shared" si="73"/>
        <v>1</v>
      </c>
      <c r="E163" s="393">
        <f>+G163+I163+K163+M163+O163+Q163+S163+U163+W163+Y163+AA163+AC163+AE163+AG163+AI163+AK163+AM163</f>
        <v>1</v>
      </c>
      <c r="F163" s="40"/>
      <c r="G163" s="41"/>
      <c r="H163" s="40"/>
      <c r="I163" s="41">
        <v>1</v>
      </c>
      <c r="J163" s="40"/>
      <c r="K163" s="41"/>
      <c r="L163" s="40"/>
      <c r="M163" s="41"/>
      <c r="N163" s="40">
        <v>1</v>
      </c>
      <c r="O163" s="41"/>
      <c r="P163" s="40"/>
      <c r="Q163" s="41"/>
      <c r="R163" s="40"/>
      <c r="S163" s="41"/>
      <c r="T163" s="40"/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/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0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x14ac:dyDescent="0.25">
      <c r="A164" s="3211"/>
      <c r="B164" s="105" t="s">
        <v>204</v>
      </c>
      <c r="C164" s="411">
        <f>SUM(D164:E164)</f>
        <v>3</v>
      </c>
      <c r="D164" s="386">
        <f t="shared" si="73"/>
        <v>2</v>
      </c>
      <c r="E164" s="393">
        <f t="shared" si="73"/>
        <v>1</v>
      </c>
      <c r="F164" s="40">
        <v>2</v>
      </c>
      <c r="G164" s="41">
        <v>1</v>
      </c>
      <c r="H164" s="40"/>
      <c r="I164" s="41"/>
      <c r="J164" s="40"/>
      <c r="K164" s="41"/>
      <c r="L164" s="40"/>
      <c r="M164" s="41"/>
      <c r="N164" s="40"/>
      <c r="O164" s="41"/>
      <c r="P164" s="40"/>
      <c r="Q164" s="41"/>
      <c r="R164" s="40"/>
      <c r="S164" s="41"/>
      <c r="T164" s="40"/>
      <c r="U164" s="41"/>
      <c r="V164" s="40"/>
      <c r="W164" s="41"/>
      <c r="X164" s="40"/>
      <c r="Y164" s="41"/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x14ac:dyDescent="0.25">
      <c r="A167" s="3212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4265" t="s">
        <v>210</v>
      </c>
      <c r="B169" s="4266" t="s">
        <v>32</v>
      </c>
      <c r="C169" s="4256" t="s">
        <v>84</v>
      </c>
      <c r="D169" s="4257"/>
      <c r="E169" s="4257"/>
      <c r="F169" s="4257"/>
      <c r="G169" s="4257"/>
      <c r="H169" s="4257"/>
      <c r="I169" s="4257"/>
      <c r="J169" s="4257"/>
      <c r="K169" s="4257"/>
      <c r="L169" s="4257"/>
      <c r="M169" s="4257"/>
      <c r="N169" s="4257"/>
      <c r="O169" s="4257"/>
      <c r="P169" s="4257"/>
      <c r="Q169" s="4257"/>
      <c r="R169" s="4257"/>
      <c r="S169" s="4259"/>
      <c r="T169" s="4267" t="s">
        <v>6</v>
      </c>
      <c r="U169" s="4274" t="s">
        <v>7</v>
      </c>
    </row>
    <row r="170" spans="1:74" x14ac:dyDescent="0.25">
      <c r="A170" s="3187"/>
      <c r="B170" s="3215"/>
      <c r="C170" s="2186" t="s">
        <v>93</v>
      </c>
      <c r="D170" s="2187" t="s">
        <v>13</v>
      </c>
      <c r="E170" s="2187" t="s">
        <v>211</v>
      </c>
      <c r="F170" s="2187" t="s">
        <v>15</v>
      </c>
      <c r="G170" s="2187" t="s">
        <v>212</v>
      </c>
      <c r="H170" s="2187" t="s">
        <v>17</v>
      </c>
      <c r="I170" s="2187" t="s">
        <v>213</v>
      </c>
      <c r="J170" s="2187" t="s">
        <v>19</v>
      </c>
      <c r="K170" s="2187" t="s">
        <v>214</v>
      </c>
      <c r="L170" s="2187" t="s">
        <v>21</v>
      </c>
      <c r="M170" s="2187" t="s">
        <v>215</v>
      </c>
      <c r="N170" s="2187" t="s">
        <v>23</v>
      </c>
      <c r="O170" s="2187" t="s">
        <v>24</v>
      </c>
      <c r="P170" s="2187" t="s">
        <v>25</v>
      </c>
      <c r="Q170" s="2187" t="s">
        <v>26</v>
      </c>
      <c r="R170" s="2187" t="s">
        <v>27</v>
      </c>
      <c r="S170" s="2188" t="s">
        <v>200</v>
      </c>
      <c r="T170" s="4267"/>
      <c r="U170" s="4274"/>
    </row>
    <row r="171" spans="1:74" ht="22.5" x14ac:dyDescent="0.25">
      <c r="A171" s="2189" t="s">
        <v>216</v>
      </c>
      <c r="B171" s="2190">
        <f>SUM(C171:S171)</f>
        <v>97</v>
      </c>
      <c r="C171" s="85">
        <v>0</v>
      </c>
      <c r="D171" s="469">
        <v>1</v>
      </c>
      <c r="E171" s="469">
        <v>0</v>
      </c>
      <c r="F171" s="469">
        <v>0</v>
      </c>
      <c r="G171" s="469">
        <v>2</v>
      </c>
      <c r="H171" s="469">
        <v>4</v>
      </c>
      <c r="I171" s="469">
        <v>5</v>
      </c>
      <c r="J171" s="469">
        <v>4</v>
      </c>
      <c r="K171" s="469">
        <v>5</v>
      </c>
      <c r="L171" s="469">
        <v>5</v>
      </c>
      <c r="M171" s="469">
        <v>9</v>
      </c>
      <c r="N171" s="469">
        <v>9</v>
      </c>
      <c r="O171" s="469">
        <v>14</v>
      </c>
      <c r="P171" s="469">
        <v>15</v>
      </c>
      <c r="Q171" s="469">
        <v>7</v>
      </c>
      <c r="R171" s="469">
        <v>9</v>
      </c>
      <c r="S171" s="459">
        <v>8</v>
      </c>
      <c r="T171" s="189">
        <v>0</v>
      </c>
      <c r="U171" s="86">
        <v>3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ht="15" customHeight="1" x14ac:dyDescent="0.25">
      <c r="A173" s="4251" t="s">
        <v>218</v>
      </c>
      <c r="B173" s="4252" t="s">
        <v>219</v>
      </c>
      <c r="C173" s="4253" t="s">
        <v>220</v>
      </c>
      <c r="D173" s="4254"/>
      <c r="E173" s="4254"/>
      <c r="F173" s="4254"/>
      <c r="G173" s="4254"/>
      <c r="H173" s="4254"/>
      <c r="I173" s="4254"/>
      <c r="J173" s="4254"/>
      <c r="K173" s="4255"/>
      <c r="L173" s="4256" t="s">
        <v>221</v>
      </c>
      <c r="M173" s="4257"/>
      <c r="N173" s="4257"/>
      <c r="O173" s="4257"/>
      <c r="P173" s="4257"/>
      <c r="Q173" s="4257"/>
      <c r="R173" s="4257"/>
      <c r="S173" s="4257"/>
      <c r="T173" s="4258"/>
      <c r="U173" s="4256" t="s">
        <v>222</v>
      </c>
      <c r="V173" s="4257"/>
      <c r="W173" s="4257"/>
      <c r="X173" s="4257"/>
      <c r="Y173" s="4257"/>
      <c r="Z173" s="4257"/>
      <c r="AA173" s="4257"/>
      <c r="AB173" s="4257"/>
      <c r="AC173" s="4259"/>
      <c r="AD173" s="4244" t="s">
        <v>6</v>
      </c>
      <c r="AE173" s="4272" t="s">
        <v>7</v>
      </c>
    </row>
    <row r="174" spans="1:74" ht="15" customHeight="1" x14ac:dyDescent="0.25">
      <c r="A174" s="3195"/>
      <c r="B174" s="3197"/>
      <c r="C174" s="4260" t="s">
        <v>32</v>
      </c>
      <c r="D174" s="4261"/>
      <c r="E174" s="4262"/>
      <c r="F174" s="4263" t="s">
        <v>223</v>
      </c>
      <c r="G174" s="4263"/>
      <c r="H174" s="4263" t="s">
        <v>224</v>
      </c>
      <c r="I174" s="4263"/>
      <c r="J174" s="4273" t="s">
        <v>225</v>
      </c>
      <c r="K174" s="4273"/>
      <c r="L174" s="4260" t="s">
        <v>32</v>
      </c>
      <c r="M174" s="4261"/>
      <c r="N174" s="4262"/>
      <c r="O174" s="4263" t="s">
        <v>223</v>
      </c>
      <c r="P174" s="4263"/>
      <c r="Q174" s="4263" t="s">
        <v>224</v>
      </c>
      <c r="R174" s="4263"/>
      <c r="S174" s="4273" t="s">
        <v>225</v>
      </c>
      <c r="T174" s="4273"/>
      <c r="U174" s="4260" t="s">
        <v>32</v>
      </c>
      <c r="V174" s="4261"/>
      <c r="W174" s="4262"/>
      <c r="X174" s="4263" t="s">
        <v>223</v>
      </c>
      <c r="Y174" s="4263"/>
      <c r="Z174" s="4263" t="s">
        <v>224</v>
      </c>
      <c r="AA174" s="4263"/>
      <c r="AB174" s="4273" t="s">
        <v>225</v>
      </c>
      <c r="AC174" s="4277"/>
      <c r="AD174" s="4244"/>
      <c r="AE174" s="4272"/>
    </row>
    <row r="175" spans="1:74" ht="21" x14ac:dyDescent="0.25">
      <c r="A175" s="3195"/>
      <c r="B175" s="3197"/>
      <c r="C175" s="2191" t="s">
        <v>226</v>
      </c>
      <c r="D175" s="2192" t="s">
        <v>30</v>
      </c>
      <c r="E175" s="2193" t="s">
        <v>31</v>
      </c>
      <c r="F175" s="2194" t="s">
        <v>30</v>
      </c>
      <c r="G175" s="2195" t="s">
        <v>31</v>
      </c>
      <c r="H175" s="2194" t="s">
        <v>30</v>
      </c>
      <c r="I175" s="2195" t="s">
        <v>31</v>
      </c>
      <c r="J175" s="2194" t="s">
        <v>30</v>
      </c>
      <c r="K175" s="2195" t="s">
        <v>31</v>
      </c>
      <c r="L175" s="2194" t="s">
        <v>226</v>
      </c>
      <c r="M175" s="2196" t="s">
        <v>30</v>
      </c>
      <c r="N175" s="2197" t="s">
        <v>31</v>
      </c>
      <c r="O175" s="2194" t="s">
        <v>30</v>
      </c>
      <c r="P175" s="2197" t="s">
        <v>31</v>
      </c>
      <c r="Q175" s="2194" t="s">
        <v>30</v>
      </c>
      <c r="R175" s="2197" t="s">
        <v>31</v>
      </c>
      <c r="S175" s="2194" t="s">
        <v>30</v>
      </c>
      <c r="T175" s="2197" t="s">
        <v>31</v>
      </c>
      <c r="U175" s="2194" t="s">
        <v>226</v>
      </c>
      <c r="V175" s="2198" t="s">
        <v>30</v>
      </c>
      <c r="W175" s="2195" t="s">
        <v>31</v>
      </c>
      <c r="X175" s="2194" t="s">
        <v>30</v>
      </c>
      <c r="Y175" s="2195" t="s">
        <v>31</v>
      </c>
      <c r="Z175" s="2194" t="s">
        <v>30</v>
      </c>
      <c r="AA175" s="2195" t="s">
        <v>31</v>
      </c>
      <c r="AB175" s="2194" t="s">
        <v>30</v>
      </c>
      <c r="AC175" s="2199" t="s">
        <v>31</v>
      </c>
      <c r="AD175" s="4244"/>
      <c r="AE175" s="4272"/>
    </row>
    <row r="176" spans="1:74" ht="21" x14ac:dyDescent="0.25">
      <c r="A176" s="2200" t="s">
        <v>227</v>
      </c>
      <c r="B176" s="2201">
        <f>SUM(C176+L176+U176)</f>
        <v>0</v>
      </c>
      <c r="C176" s="2202">
        <f>SUM(D176:E176)</f>
        <v>0</v>
      </c>
      <c r="D176" s="2180">
        <f>SUM(F176+H176+J176)</f>
        <v>0</v>
      </c>
      <c r="E176" s="2203">
        <f>SUM(G176+I176+K176)</f>
        <v>0</v>
      </c>
      <c r="F176" s="2182"/>
      <c r="G176" s="2204"/>
      <c r="H176" s="2182"/>
      <c r="I176" s="2204"/>
      <c r="J176" s="2182"/>
      <c r="K176" s="2204"/>
      <c r="L176" s="2205">
        <f>SUM(M176:N176)</f>
        <v>0</v>
      </c>
      <c r="M176" s="2180">
        <f>SUM(O176+Q176+S176)</f>
        <v>0</v>
      </c>
      <c r="N176" s="2181">
        <f>SUM(P176+R176+T176)</f>
        <v>0</v>
      </c>
      <c r="O176" s="2182"/>
      <c r="P176" s="2183"/>
      <c r="Q176" s="2182"/>
      <c r="R176" s="2183"/>
      <c r="S176" s="2182"/>
      <c r="T176" s="2183"/>
      <c r="U176" s="2147">
        <f>SUM(V176:W176)</f>
        <v>0</v>
      </c>
      <c r="V176" s="2180">
        <f>SUM(X176+Z176+AB176)</f>
        <v>0</v>
      </c>
      <c r="W176" s="2203">
        <f>SUM(Y176+AA176+AC176)</f>
        <v>0</v>
      </c>
      <c r="X176" s="2182"/>
      <c r="Y176" s="2204"/>
      <c r="Z176" s="2182"/>
      <c r="AA176" s="2204"/>
      <c r="AB176" s="2182"/>
      <c r="AC176" s="2206"/>
      <c r="AD176" s="2207"/>
      <c r="AE176" s="2204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1" x14ac:dyDescent="0.25">
      <c r="A178" s="2200" t="s">
        <v>229</v>
      </c>
      <c r="B178" s="2201">
        <f t="shared" ref="B178:B182" si="89">SUM(C178+L178+U178)</f>
        <v>0</v>
      </c>
      <c r="C178" s="2202">
        <f t="shared" si="80"/>
        <v>0</v>
      </c>
      <c r="D178" s="2208">
        <f t="shared" si="81"/>
        <v>0</v>
      </c>
      <c r="E178" s="2209">
        <f t="shared" si="81"/>
        <v>0</v>
      </c>
      <c r="F178" s="2182"/>
      <c r="G178" s="2204"/>
      <c r="H178" s="2182"/>
      <c r="I178" s="2204"/>
      <c r="J178" s="2182"/>
      <c r="K178" s="2204"/>
      <c r="L178" s="2205">
        <f>SUM(M178:N178)</f>
        <v>0</v>
      </c>
      <c r="M178" s="2180">
        <f>SUM(O178+Q178+S178)</f>
        <v>0</v>
      </c>
      <c r="N178" s="2181">
        <f>SUM(P178+R178+T178)</f>
        <v>0</v>
      </c>
      <c r="O178" s="2182"/>
      <c r="P178" s="2183"/>
      <c r="Q178" s="2182"/>
      <c r="R178" s="2183"/>
      <c r="S178" s="2182"/>
      <c r="T178" s="2183"/>
      <c r="U178" s="2147">
        <f t="shared" si="82"/>
        <v>0</v>
      </c>
      <c r="V178" s="2180">
        <f t="shared" si="83"/>
        <v>0</v>
      </c>
      <c r="W178" s="2203">
        <f t="shared" si="83"/>
        <v>0</v>
      </c>
      <c r="X178" s="2182"/>
      <c r="Y178" s="2204"/>
      <c r="Z178" s="2182"/>
      <c r="AA178" s="2204"/>
      <c r="AB178" s="2182"/>
      <c r="AC178" s="2206"/>
      <c r="AD178" s="2207"/>
      <c r="AE178" s="2204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2200" t="s">
        <v>231</v>
      </c>
      <c r="B180" s="2201">
        <f t="shared" si="89"/>
        <v>0</v>
      </c>
      <c r="C180" s="2202">
        <f t="shared" si="80"/>
        <v>0</v>
      </c>
      <c r="D180" s="2208">
        <f t="shared" si="81"/>
        <v>0</v>
      </c>
      <c r="E180" s="2209">
        <f t="shared" si="81"/>
        <v>0</v>
      </c>
      <c r="F180" s="2182"/>
      <c r="G180" s="2204"/>
      <c r="H180" s="2182"/>
      <c r="I180" s="2204"/>
      <c r="J180" s="2182"/>
      <c r="K180" s="2204"/>
      <c r="L180" s="2205">
        <f>SUM(M180:N180)</f>
        <v>0</v>
      </c>
      <c r="M180" s="2180">
        <f>SUM(O180+Q180+S180)</f>
        <v>0</v>
      </c>
      <c r="N180" s="2181">
        <f>SUM(P180+R180+T180)</f>
        <v>0</v>
      </c>
      <c r="O180" s="2182"/>
      <c r="P180" s="2183"/>
      <c r="Q180" s="2182"/>
      <c r="R180" s="2183"/>
      <c r="S180" s="2182"/>
      <c r="T180" s="2183"/>
      <c r="U180" s="2147">
        <f t="shared" si="82"/>
        <v>0</v>
      </c>
      <c r="V180" s="2180">
        <f t="shared" si="83"/>
        <v>0</v>
      </c>
      <c r="W180" s="2203">
        <f t="shared" si="83"/>
        <v>0</v>
      </c>
      <c r="X180" s="2182"/>
      <c r="Y180" s="2204"/>
      <c r="Z180" s="2182"/>
      <c r="AA180" s="2204"/>
      <c r="AB180" s="2182"/>
      <c r="AC180" s="2206"/>
      <c r="AD180" s="2207"/>
      <c r="AE180" s="2204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31.5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2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x14ac:dyDescent="0.25">
      <c r="A184" s="2210" t="s">
        <v>235</v>
      </c>
      <c r="B184" s="514"/>
      <c r="C184" s="514"/>
      <c r="D184" s="514"/>
      <c r="E184" s="514"/>
    </row>
    <row r="185" spans="1:74" ht="31.5" x14ac:dyDescent="0.25">
      <c r="A185" s="2211" t="s">
        <v>236</v>
      </c>
      <c r="B185" s="2212" t="s">
        <v>32</v>
      </c>
      <c r="C185" s="2213" t="s">
        <v>237</v>
      </c>
      <c r="D185" s="2177" t="s">
        <v>238</v>
      </c>
    </row>
    <row r="186" spans="1:74" x14ac:dyDescent="0.25">
      <c r="A186" s="2214" t="s">
        <v>239</v>
      </c>
      <c r="B186" s="2215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x14ac:dyDescent="0.25">
      <c r="A190" s="2210" t="s">
        <v>243</v>
      </c>
      <c r="B190" s="514"/>
      <c r="C190" s="514"/>
      <c r="D190" s="514"/>
      <c r="E190" s="514"/>
    </row>
    <row r="191" spans="1:74" ht="15" customHeight="1" x14ac:dyDescent="0.25">
      <c r="A191" s="4241" t="s">
        <v>236</v>
      </c>
      <c r="B191" s="4243" t="s">
        <v>32</v>
      </c>
      <c r="C191" s="4247" t="s">
        <v>84</v>
      </c>
      <c r="D191" s="4244"/>
      <c r="E191" s="4268"/>
      <c r="F191" s="4269" t="s">
        <v>244</v>
      </c>
      <c r="G191" s="4271" t="s">
        <v>245</v>
      </c>
      <c r="H191" s="4243" t="s">
        <v>246</v>
      </c>
    </row>
    <row r="192" spans="1:74" ht="21" x14ac:dyDescent="0.25">
      <c r="A192" s="4242"/>
      <c r="B192" s="4075"/>
      <c r="C192" s="2212" t="s">
        <v>247</v>
      </c>
      <c r="D192" s="2216" t="s">
        <v>248</v>
      </c>
      <c r="E192" s="2178" t="s">
        <v>249</v>
      </c>
      <c r="F192" s="4270"/>
      <c r="G192" s="3224"/>
      <c r="H192" s="4075"/>
    </row>
    <row r="193" spans="1:75" x14ac:dyDescent="0.25">
      <c r="A193" s="2217" t="s">
        <v>250</v>
      </c>
      <c r="B193" s="2218">
        <f>SUM(C193:E193)</f>
        <v>0</v>
      </c>
      <c r="C193" s="2182"/>
      <c r="D193" s="2219"/>
      <c r="E193" s="2206"/>
      <c r="F193" s="2185"/>
      <c r="G193" s="2219"/>
      <c r="H193" s="2183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2220" t="s">
        <v>255</v>
      </c>
      <c r="B198" s="2221">
        <f t="shared" si="91"/>
        <v>0</v>
      </c>
      <c r="C198" s="87"/>
      <c r="D198" s="535"/>
      <c r="E198" s="536"/>
      <c r="F198" s="2222"/>
      <c r="G198" s="535"/>
      <c r="H198" s="2223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x14ac:dyDescent="0.25">
      <c r="A199" s="2210" t="s">
        <v>256</v>
      </c>
      <c r="B199" s="514"/>
      <c r="C199" s="514"/>
      <c r="D199" s="514"/>
      <c r="E199" s="514"/>
    </row>
    <row r="200" spans="1:75" x14ac:dyDescent="0.25">
      <c r="A200" s="4246" t="s">
        <v>236</v>
      </c>
      <c r="B200" s="4245" t="s">
        <v>32</v>
      </c>
      <c r="C200" s="4247" t="s">
        <v>84</v>
      </c>
      <c r="D200" s="4244"/>
      <c r="E200" s="4248"/>
    </row>
    <row r="201" spans="1:75" ht="21" x14ac:dyDescent="0.25">
      <c r="A201" s="3189"/>
      <c r="B201" s="3187"/>
      <c r="C201" s="2212" t="s">
        <v>247</v>
      </c>
      <c r="D201" s="2216" t="s">
        <v>248</v>
      </c>
      <c r="E201" s="2177" t="s">
        <v>249</v>
      </c>
    </row>
    <row r="202" spans="1:75" x14ac:dyDescent="0.25">
      <c r="A202" s="540" t="s">
        <v>257</v>
      </c>
      <c r="B202" s="541">
        <f>SUM(C202:E202)</f>
        <v>0</v>
      </c>
      <c r="C202" s="2182"/>
      <c r="D202" s="2219"/>
      <c r="E202" s="2204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1" x14ac:dyDescent="0.25">
      <c r="A206" s="79" t="s">
        <v>261</v>
      </c>
      <c r="B206" s="295">
        <f t="shared" si="97"/>
        <v>0</v>
      </c>
      <c r="C206" s="85"/>
      <c r="D206" s="469"/>
      <c r="E206" s="84"/>
    </row>
    <row r="207" spans="1:75" x14ac:dyDescent="0.25">
      <c r="A207" s="542" t="s">
        <v>262</v>
      </c>
    </row>
    <row r="208" spans="1:75" x14ac:dyDescent="0.25">
      <c r="A208" s="4249" t="s">
        <v>236</v>
      </c>
      <c r="B208" s="4241"/>
      <c r="C208" s="4243" t="s">
        <v>32</v>
      </c>
      <c r="D208" s="4247" t="s">
        <v>84</v>
      </c>
      <c r="E208" s="4244"/>
      <c r="F208" s="4248"/>
    </row>
    <row r="209" spans="1:6" ht="21" x14ac:dyDescent="0.25">
      <c r="A209" s="4250"/>
      <c r="B209" s="4242"/>
      <c r="C209" s="4075"/>
      <c r="D209" s="2212" t="s">
        <v>247</v>
      </c>
      <c r="E209" s="2216" t="s">
        <v>248</v>
      </c>
      <c r="F209" s="2177" t="s">
        <v>249</v>
      </c>
    </row>
    <row r="210" spans="1:6" x14ac:dyDescent="0.25">
      <c r="A210" s="4241" t="s">
        <v>263</v>
      </c>
      <c r="B210" s="2224" t="s">
        <v>264</v>
      </c>
      <c r="C210" s="544">
        <f>SUM(D210:F210)</f>
        <v>0</v>
      </c>
      <c r="D210" s="2182"/>
      <c r="E210" s="2219"/>
      <c r="F210" s="2204"/>
    </row>
    <row r="211" spans="1:6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x14ac:dyDescent="0.25">
      <c r="A212" s="4241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4242"/>
      <c r="B213" s="2225" t="s">
        <v>268</v>
      </c>
      <c r="C213" s="2226">
        <f t="shared" si="98"/>
        <v>0</v>
      </c>
      <c r="D213" s="85"/>
      <c r="E213" s="469"/>
      <c r="F213" s="84"/>
    </row>
    <row r="214" spans="1:6" x14ac:dyDescent="0.25">
      <c r="A214" s="2227" t="s">
        <v>269</v>
      </c>
      <c r="B214" s="2228"/>
      <c r="C214" s="514"/>
      <c r="D214" s="514"/>
    </row>
    <row r="215" spans="1:6" ht="15" customHeight="1" x14ac:dyDescent="0.25">
      <c r="A215" s="4241" t="s">
        <v>236</v>
      </c>
      <c r="B215" s="4243" t="s">
        <v>32</v>
      </c>
      <c r="C215" s="4244" t="s">
        <v>270</v>
      </c>
      <c r="D215" s="4244"/>
      <c r="E215" s="4244"/>
      <c r="F215" s="549"/>
    </row>
    <row r="216" spans="1:6" ht="21" x14ac:dyDescent="0.25">
      <c r="A216" s="4242"/>
      <c r="B216" s="4075"/>
      <c r="C216" s="2229" t="s">
        <v>271</v>
      </c>
      <c r="D216" s="2216" t="s">
        <v>272</v>
      </c>
      <c r="E216" s="2177" t="s">
        <v>273</v>
      </c>
    </row>
    <row r="217" spans="1:6" x14ac:dyDescent="0.25">
      <c r="A217" s="2224" t="s">
        <v>274</v>
      </c>
      <c r="B217" s="2230">
        <f>SUM(C217:E217)</f>
        <v>0</v>
      </c>
      <c r="C217" s="2185"/>
      <c r="D217" s="2219"/>
      <c r="E217" s="2204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2222"/>
      <c r="D219" s="535"/>
      <c r="E219" s="554"/>
    </row>
    <row r="220" spans="1:6" x14ac:dyDescent="0.25">
      <c r="A220" s="2227" t="s">
        <v>277</v>
      </c>
      <c r="B220" s="2228"/>
    </row>
    <row r="221" spans="1:6" x14ac:dyDescent="0.25">
      <c r="A221" s="4241" t="s">
        <v>236</v>
      </c>
      <c r="B221" s="4245" t="s">
        <v>278</v>
      </c>
    </row>
    <row r="222" spans="1:6" x14ac:dyDescent="0.25">
      <c r="A222" s="4242"/>
      <c r="B222" s="3187"/>
    </row>
    <row r="223" spans="1:6" x14ac:dyDescent="0.25">
      <c r="A223" s="2224" t="s">
        <v>279</v>
      </c>
      <c r="B223" s="277"/>
    </row>
    <row r="224" spans="1:6" x14ac:dyDescent="0.25">
      <c r="A224" s="79" t="s">
        <v>280</v>
      </c>
      <c r="B224" s="186"/>
    </row>
    <row r="239" spans="1: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103</v>
      </c>
    </row>
    <row r="240" spans="1: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00000000-0002-0000-0700-000000000000}">
      <formula1>0</formula1>
    </dataValidation>
    <dataValidation type="whole" allowBlank="1" showInputMessage="1" showErrorMessage="1" sqref="C202:E206" xr:uid="{00000000-0002-0000-0700-000001000000}">
      <formula1>0</formula1>
      <formula2>9.99999999999999E+35</formula2>
    </dataValidation>
    <dataValidation type="whole" allowBlank="1" showInputMessage="1" showErrorMessage="1" sqref="C171:U171 C32:C33 B88:B92" xr:uid="{00000000-0002-0000-0700-000002000000}">
      <formula1>0</formula1>
      <formula2>9.99999999999999E+42</formula2>
    </dataValidation>
    <dataValidation type="whole" allowBlank="1" showInputMessage="1" showErrorMessage="1" sqref="F154:AO167 X176:AE183" xr:uid="{00000000-0002-0000-0700-000003000000}">
      <formula1>0</formula1>
      <formula2>9.99999999999999E+36</formula2>
    </dataValidation>
    <dataValidation type="whole" allowBlank="1" showInputMessage="1" showErrorMessage="1" sqref="E135:AR137" xr:uid="{00000000-0002-0000-0700-000004000000}">
      <formula1>0</formula1>
      <formula2>9.99999999999999E+34</formula2>
    </dataValidation>
    <dataValidation type="whole" allowBlank="1" showInputMessage="1" showErrorMessage="1" sqref="B128:M130 F176:K183 C38" xr:uid="{00000000-0002-0000-0700-000005000000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00000000-0002-0000-0700-000006000000}">
      <formula1>0</formula1>
      <formula2>9.99999999999999E+40</formula2>
    </dataValidation>
    <dataValidation type="whole" allowBlank="1" showInputMessage="1" showErrorMessage="1" sqref="C60:X61 B67:B68 F73:AM74 C193:H198 B94:B96 D88:D92 D94:D96" xr:uid="{00000000-0002-0000-0700-000007000000}">
      <formula1>0</formula1>
      <formula2>9.99999999999999E+38</formula2>
    </dataValidation>
    <dataValidation type="whole" allowBlank="1" showInputMessage="1" showErrorMessage="1" sqref="E53:L54 P53:AC54" xr:uid="{00000000-0002-0000-0700-000008000000}">
      <formula1>0</formula1>
      <formula2>9.99999999999999E+31</formula2>
    </dataValidation>
    <dataValidation type="whole" allowBlank="1" showInputMessage="1" showErrorMessage="1" sqref="C186:D189 C101:E105 C107:E109 E13:AR26 AS13:AS18 AS26" xr:uid="{00000000-0002-0000-0700-000009000000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00000000-0002-0000-0700-00000A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Z240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",[8]NOMBRE!B2, " (",[8]NOMBRE!C2,[8]NOMBRE!D2,[8]NOMBRE!E2,[8]NOMBRE!F2,[8]NOMBRE!G2,")")</f>
        <v>COMUNA: LINARES (07401)</v>
      </c>
    </row>
    <row r="3" spans="1:77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77" x14ac:dyDescent="0.25">
      <c r="A4" s="1" t="str">
        <f>CONCATENATE("MES: ",[8]NOMBRE!B6, " (",[8]NOMBRE!C6,[8]NOMBRE!D6,")")</f>
        <v>MES: AGOSTO (08)</v>
      </c>
    </row>
    <row r="5" spans="1:77" x14ac:dyDescent="0.25">
      <c r="A5" s="1" t="str">
        <f>CONCATENATE("AÑO: ",[8]NOMBRE!B7)</f>
        <v>AÑO: 2025</v>
      </c>
    </row>
    <row r="6" spans="1:77" s="3" customFormat="1" ht="15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ht="15" customHeight="1" x14ac:dyDescent="0.25">
      <c r="A9" s="4341" t="s">
        <v>3</v>
      </c>
      <c r="B9" s="4454" t="s">
        <v>4</v>
      </c>
      <c r="C9" s="4343"/>
      <c r="D9" s="4336"/>
      <c r="E9" s="4548" t="s">
        <v>5</v>
      </c>
      <c r="F9" s="4445"/>
      <c r="G9" s="4445"/>
      <c r="H9" s="4445"/>
      <c r="I9" s="4445"/>
      <c r="J9" s="4445"/>
      <c r="K9" s="4445"/>
      <c r="L9" s="4445"/>
      <c r="M9" s="4445"/>
      <c r="N9" s="4445"/>
      <c r="O9" s="4445"/>
      <c r="P9" s="4445"/>
      <c r="Q9" s="4445"/>
      <c r="R9" s="4445"/>
      <c r="S9" s="4445"/>
      <c r="T9" s="4445"/>
      <c r="U9" s="4445"/>
      <c r="V9" s="4445"/>
      <c r="W9" s="4445"/>
      <c r="X9" s="4445"/>
      <c r="Y9" s="4445"/>
      <c r="Z9" s="4445"/>
      <c r="AA9" s="4445"/>
      <c r="AB9" s="4445"/>
      <c r="AC9" s="4445"/>
      <c r="AD9" s="4445"/>
      <c r="AE9" s="4445"/>
      <c r="AF9" s="4445"/>
      <c r="AG9" s="4445"/>
      <c r="AH9" s="4445"/>
      <c r="AI9" s="4445"/>
      <c r="AJ9" s="4445"/>
      <c r="AK9" s="4445"/>
      <c r="AL9" s="4445"/>
      <c r="AM9" s="4445"/>
      <c r="AN9" s="4549"/>
      <c r="AO9" s="4441" t="s">
        <v>6</v>
      </c>
      <c r="AP9" s="4442" t="s">
        <v>7</v>
      </c>
      <c r="AQ9" s="4442" t="s">
        <v>8</v>
      </c>
      <c r="AR9" s="4442" t="s">
        <v>9</v>
      </c>
      <c r="AS9" s="4336" t="s">
        <v>10</v>
      </c>
    </row>
    <row r="10" spans="1:77" x14ac:dyDescent="0.25">
      <c r="A10" s="3259"/>
      <c r="B10" s="4455"/>
      <c r="C10" s="4550"/>
      <c r="D10" s="4551"/>
      <c r="E10" s="4546" t="s">
        <v>11</v>
      </c>
      <c r="F10" s="4440"/>
      <c r="G10" s="4546" t="s">
        <v>12</v>
      </c>
      <c r="H10" s="4547"/>
      <c r="I10" s="4546" t="s">
        <v>13</v>
      </c>
      <c r="J10" s="4547"/>
      <c r="K10" s="4546" t="s">
        <v>14</v>
      </c>
      <c r="L10" s="4547"/>
      <c r="M10" s="4546" t="s">
        <v>15</v>
      </c>
      <c r="N10" s="4547"/>
      <c r="O10" s="4546" t="s">
        <v>16</v>
      </c>
      <c r="P10" s="4547"/>
      <c r="Q10" s="4546" t="s">
        <v>17</v>
      </c>
      <c r="R10" s="4547"/>
      <c r="S10" s="4546" t="s">
        <v>18</v>
      </c>
      <c r="T10" s="4547"/>
      <c r="U10" s="4546" t="s">
        <v>19</v>
      </c>
      <c r="V10" s="4547"/>
      <c r="W10" s="4546" t="s">
        <v>20</v>
      </c>
      <c r="X10" s="4547"/>
      <c r="Y10" s="4546" t="s">
        <v>21</v>
      </c>
      <c r="Z10" s="4547"/>
      <c r="AA10" s="4546" t="s">
        <v>22</v>
      </c>
      <c r="AB10" s="4547"/>
      <c r="AC10" s="4546" t="s">
        <v>23</v>
      </c>
      <c r="AD10" s="4547"/>
      <c r="AE10" s="4546" t="s">
        <v>24</v>
      </c>
      <c r="AF10" s="4547"/>
      <c r="AG10" s="4546" t="s">
        <v>25</v>
      </c>
      <c r="AH10" s="4547"/>
      <c r="AI10" s="4546" t="s">
        <v>26</v>
      </c>
      <c r="AJ10" s="4547"/>
      <c r="AK10" s="4546" t="s">
        <v>27</v>
      </c>
      <c r="AL10" s="4547"/>
      <c r="AM10" s="4548" t="s">
        <v>28</v>
      </c>
      <c r="AN10" s="4549"/>
      <c r="AO10" s="3246"/>
      <c r="AP10" s="3247"/>
      <c r="AQ10" s="3247"/>
      <c r="AR10" s="3247"/>
      <c r="AS10" s="3249"/>
    </row>
    <row r="11" spans="1:77" x14ac:dyDescent="0.25">
      <c r="A11" s="4394"/>
      <c r="B11" s="2237" t="s">
        <v>29</v>
      </c>
      <c r="C11" s="2238" t="s">
        <v>30</v>
      </c>
      <c r="D11" s="2236" t="s">
        <v>31</v>
      </c>
      <c r="E11" s="2239" t="s">
        <v>30</v>
      </c>
      <c r="F11" s="2235" t="s">
        <v>31</v>
      </c>
      <c r="G11" s="2239" t="s">
        <v>30</v>
      </c>
      <c r="H11" s="2235" t="s">
        <v>31</v>
      </c>
      <c r="I11" s="2239" t="s">
        <v>30</v>
      </c>
      <c r="J11" s="2235" t="s">
        <v>31</v>
      </c>
      <c r="K11" s="2239" t="s">
        <v>30</v>
      </c>
      <c r="L11" s="2235" t="s">
        <v>31</v>
      </c>
      <c r="M11" s="2239" t="s">
        <v>30</v>
      </c>
      <c r="N11" s="2235" t="s">
        <v>31</v>
      </c>
      <c r="O11" s="2239" t="s">
        <v>30</v>
      </c>
      <c r="P11" s="2235" t="s">
        <v>31</v>
      </c>
      <c r="Q11" s="2239" t="s">
        <v>30</v>
      </c>
      <c r="R11" s="2235" t="s">
        <v>31</v>
      </c>
      <c r="S11" s="2239" t="s">
        <v>30</v>
      </c>
      <c r="T11" s="2235" t="s">
        <v>31</v>
      </c>
      <c r="U11" s="2239" t="s">
        <v>30</v>
      </c>
      <c r="V11" s="2235" t="s">
        <v>31</v>
      </c>
      <c r="W11" s="2239" t="s">
        <v>30</v>
      </c>
      <c r="X11" s="2235" t="s">
        <v>31</v>
      </c>
      <c r="Y11" s="2239" t="s">
        <v>30</v>
      </c>
      <c r="Z11" s="2235" t="s">
        <v>31</v>
      </c>
      <c r="AA11" s="2239" t="s">
        <v>30</v>
      </c>
      <c r="AB11" s="2235" t="s">
        <v>31</v>
      </c>
      <c r="AC11" s="2239" t="s">
        <v>30</v>
      </c>
      <c r="AD11" s="2235" t="s">
        <v>31</v>
      </c>
      <c r="AE11" s="2239" t="s">
        <v>30</v>
      </c>
      <c r="AF11" s="2235" t="s">
        <v>31</v>
      </c>
      <c r="AG11" s="2239" t="s">
        <v>30</v>
      </c>
      <c r="AH11" s="2235" t="s">
        <v>31</v>
      </c>
      <c r="AI11" s="2239" t="s">
        <v>30</v>
      </c>
      <c r="AJ11" s="2235" t="s">
        <v>31</v>
      </c>
      <c r="AK11" s="2239" t="s">
        <v>30</v>
      </c>
      <c r="AL11" s="2235" t="s">
        <v>31</v>
      </c>
      <c r="AM11" s="2239" t="s">
        <v>30</v>
      </c>
      <c r="AN11" s="2234" t="s">
        <v>31</v>
      </c>
      <c r="AO11" s="3245"/>
      <c r="AP11" s="3224"/>
      <c r="AQ11" s="3224"/>
      <c r="AR11" s="3224"/>
      <c r="AS11" s="4502"/>
    </row>
    <row r="12" spans="1:77" x14ac:dyDescent="0.25">
      <c r="A12" s="2241" t="s">
        <v>32</v>
      </c>
      <c r="B12" s="2242">
        <f>SUM(B13:B26)</f>
        <v>0</v>
      </c>
      <c r="C12" s="2243">
        <f>SUM(C13:C26)</f>
        <v>0</v>
      </c>
      <c r="D12" s="16">
        <f>SUM(D13:D26)</f>
        <v>0</v>
      </c>
      <c r="E12" s="2244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2244">
        <f t="shared" si="0"/>
        <v>0</v>
      </c>
      <c r="J12" s="18">
        <f t="shared" si="0"/>
        <v>0</v>
      </c>
      <c r="K12" s="2244">
        <f t="shared" si="0"/>
        <v>0</v>
      </c>
      <c r="L12" s="18">
        <f t="shared" si="0"/>
        <v>0</v>
      </c>
      <c r="M12" s="2244">
        <f t="shared" si="0"/>
        <v>0</v>
      </c>
      <c r="N12" s="18">
        <f t="shared" si="0"/>
        <v>0</v>
      </c>
      <c r="O12" s="2244">
        <f t="shared" si="0"/>
        <v>0</v>
      </c>
      <c r="P12" s="18">
        <f t="shared" si="0"/>
        <v>0</v>
      </c>
      <c r="Q12" s="2244">
        <f t="shared" si="0"/>
        <v>0</v>
      </c>
      <c r="R12" s="18">
        <f t="shared" si="0"/>
        <v>0</v>
      </c>
      <c r="S12" s="2244">
        <f t="shared" si="0"/>
        <v>0</v>
      </c>
      <c r="T12" s="18">
        <f t="shared" si="0"/>
        <v>0</v>
      </c>
      <c r="U12" s="2244">
        <f>SUM(U13:U26)</f>
        <v>0</v>
      </c>
      <c r="V12" s="18">
        <f>SUM(V13:V26)</f>
        <v>0</v>
      </c>
      <c r="W12" s="2244">
        <f t="shared" si="0"/>
        <v>0</v>
      </c>
      <c r="X12" s="18">
        <f t="shared" si="0"/>
        <v>0</v>
      </c>
      <c r="Y12" s="2244">
        <f t="shared" si="0"/>
        <v>0</v>
      </c>
      <c r="Z12" s="18">
        <f t="shared" si="0"/>
        <v>0</v>
      </c>
      <c r="AA12" s="2244">
        <f t="shared" si="0"/>
        <v>0</v>
      </c>
      <c r="AB12" s="18">
        <f t="shared" si="0"/>
        <v>0</v>
      </c>
      <c r="AC12" s="2244">
        <f t="shared" si="0"/>
        <v>0</v>
      </c>
      <c r="AD12" s="18">
        <f t="shared" si="0"/>
        <v>0</v>
      </c>
      <c r="AE12" s="2244">
        <f t="shared" si="0"/>
        <v>0</v>
      </c>
      <c r="AF12" s="18">
        <f t="shared" si="0"/>
        <v>0</v>
      </c>
      <c r="AG12" s="2244">
        <f t="shared" si="0"/>
        <v>0</v>
      </c>
      <c r="AH12" s="18">
        <f t="shared" si="0"/>
        <v>0</v>
      </c>
      <c r="AI12" s="2244">
        <f t="shared" si="0"/>
        <v>0</v>
      </c>
      <c r="AJ12" s="18">
        <f t="shared" si="0"/>
        <v>0</v>
      </c>
      <c r="AK12" s="2244">
        <f t="shared" si="0"/>
        <v>0</v>
      </c>
      <c r="AL12" s="18">
        <f t="shared" si="0"/>
        <v>0</v>
      </c>
      <c r="AM12" s="2244">
        <f t="shared" si="0"/>
        <v>0</v>
      </c>
      <c r="AN12" s="20">
        <f t="shared" si="0"/>
        <v>0</v>
      </c>
      <c r="AO12" s="21">
        <f>SUM(AO13:AO26)</f>
        <v>0</v>
      </c>
      <c r="AP12" s="2245">
        <f>SUM(AP13:AP26)</f>
        <v>0</v>
      </c>
      <c r="AQ12" s="2245">
        <f>SUM(AQ13:AQ26)</f>
        <v>0</v>
      </c>
      <c r="AR12" s="2245">
        <f>SUM(AR13:AR26)</f>
        <v>0</v>
      </c>
      <c r="AS12" s="2246">
        <f>SUM(AS13:AS26)</f>
        <v>0</v>
      </c>
    </row>
    <row r="13" spans="1:77" x14ac:dyDescent="0.25">
      <c r="A13" s="24" t="s">
        <v>33</v>
      </c>
      <c r="B13" s="25">
        <f>SUM(C13:D13)</f>
        <v>0</v>
      </c>
      <c r="C13" s="2247">
        <f>SUM(E13+G13+I13+K13+M13+O13+Q13+S13+U13+W13+Y13+AA13+AC13+AE13+AG13+AI13+AK13+AM13)</f>
        <v>0</v>
      </c>
      <c r="D13" s="2248">
        <f>SUM(F13+H13+J13+L13+N13+P13+R13+T13+V13+X13+Z13+AB13+AD13+AF13+AH13+AJ13+AL13+AN13)</f>
        <v>0</v>
      </c>
      <c r="E13" s="2249"/>
      <c r="F13" s="2250"/>
      <c r="G13" s="2249"/>
      <c r="H13" s="2250"/>
      <c r="I13" s="2249"/>
      <c r="J13" s="486"/>
      <c r="K13" s="2249"/>
      <c r="L13" s="2250"/>
      <c r="M13" s="2249"/>
      <c r="N13" s="2250"/>
      <c r="O13" s="2249"/>
      <c r="P13" s="2250"/>
      <c r="Q13" s="2249"/>
      <c r="R13" s="2250"/>
      <c r="S13" s="2249"/>
      <c r="T13" s="2250"/>
      <c r="U13" s="2249"/>
      <c r="V13" s="2250"/>
      <c r="W13" s="2249"/>
      <c r="X13" s="2250"/>
      <c r="Y13" s="2249"/>
      <c r="Z13" s="2250"/>
      <c r="AA13" s="2249"/>
      <c r="AB13" s="2250"/>
      <c r="AC13" s="2249"/>
      <c r="AD13" s="2250"/>
      <c r="AE13" s="2249"/>
      <c r="AF13" s="2250"/>
      <c r="AG13" s="2249"/>
      <c r="AH13" s="2250"/>
      <c r="AI13" s="2249"/>
      <c r="AJ13" s="2250"/>
      <c r="AK13" s="2249"/>
      <c r="AL13" s="2250"/>
      <c r="AM13" s="2249"/>
      <c r="AN13" s="2250"/>
      <c r="AO13" s="2251"/>
      <c r="AP13" s="391"/>
      <c r="AQ13" s="391"/>
      <c r="AR13" s="391"/>
      <c r="AS13" s="2252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x14ac:dyDescent="0.25">
      <c r="A26" s="79" t="s">
        <v>46</v>
      </c>
      <c r="B26" s="80">
        <f t="shared" si="1"/>
        <v>0</v>
      </c>
      <c r="C26" s="2253">
        <f>SUM(E26+G26+I26+K26+M26+O26+Q26+S26+U26+W26+Y26+AA26+AC26+AE26+AG26+AI26+AK26+AM26)</f>
        <v>0</v>
      </c>
      <c r="D26" s="2254">
        <f>SUM(F26+H26+J26+L26+N26+P26+R26+T26+V26+X26+Z26+AB26+AD26+AF26+AH26+AJ26+AL26+AN26)</f>
        <v>0</v>
      </c>
      <c r="E26" s="2255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x14ac:dyDescent="0.25">
      <c r="A27" s="4" t="s">
        <v>47</v>
      </c>
      <c r="B27" s="5"/>
      <c r="C27" s="5"/>
      <c r="D27" s="5"/>
      <c r="E27" s="5"/>
      <c r="F27" s="2256"/>
      <c r="G27" s="2256" t="s">
        <v>48</v>
      </c>
      <c r="H27" s="2257"/>
      <c r="I27" s="2257"/>
      <c r="J27" s="2256"/>
      <c r="K27" s="2256"/>
      <c r="L27" s="2256"/>
      <c r="M27" s="2256"/>
      <c r="N27" s="2256"/>
      <c r="O27" s="2256"/>
      <c r="P27" s="2256"/>
      <c r="Q27" s="2256"/>
      <c r="R27" s="2256"/>
      <c r="S27" s="2256"/>
      <c r="T27" s="2256"/>
      <c r="U27" s="2256"/>
      <c r="V27" s="2256"/>
      <c r="W27" s="2256"/>
      <c r="X27" s="2256"/>
      <c r="Y27" s="2258"/>
      <c r="Z27" s="2258"/>
      <c r="AA27" s="2258"/>
      <c r="AB27" s="2258"/>
      <c r="AC27" s="2258"/>
      <c r="AD27" s="2258"/>
      <c r="AE27" s="2258"/>
      <c r="AF27" s="2258"/>
      <c r="AG27" s="2258"/>
      <c r="AH27" s="2258"/>
      <c r="AI27" s="2258"/>
      <c r="AJ27" s="2258"/>
      <c r="AK27" s="2258"/>
      <c r="AL27" s="2258"/>
      <c r="AM27" s="2258"/>
      <c r="AN27" s="2258"/>
      <c r="AO27" s="2258"/>
      <c r="AP27" s="2259"/>
      <c r="AQ27" s="2259"/>
      <c r="AR27" s="2"/>
      <c r="AS27" s="3"/>
    </row>
    <row r="28" spans="1:77" ht="15" customHeight="1" x14ac:dyDescent="0.25">
      <c r="A28" s="4341" t="s">
        <v>49</v>
      </c>
      <c r="B28" s="4454" t="s">
        <v>4</v>
      </c>
      <c r="C28" s="4343"/>
      <c r="D28" s="4336"/>
      <c r="E28" s="4548" t="s">
        <v>5</v>
      </c>
      <c r="F28" s="4445"/>
      <c r="G28" s="4445"/>
      <c r="H28" s="4445"/>
      <c r="I28" s="4445"/>
      <c r="J28" s="4445"/>
      <c r="K28" s="4445"/>
      <c r="L28" s="4445"/>
      <c r="M28" s="4445"/>
      <c r="N28" s="4445"/>
      <c r="O28" s="4445"/>
      <c r="P28" s="4445"/>
      <c r="Q28" s="4445"/>
      <c r="R28" s="4445"/>
      <c r="S28" s="4445"/>
      <c r="T28" s="4445"/>
      <c r="U28" s="4445"/>
      <c r="V28" s="4445"/>
      <c r="W28" s="4445"/>
      <c r="X28" s="4445"/>
      <c r="Y28" s="4445"/>
      <c r="Z28" s="4445"/>
      <c r="AA28" s="4445"/>
      <c r="AB28" s="4445"/>
      <c r="AC28" s="4445"/>
      <c r="AD28" s="4445"/>
      <c r="AE28" s="4445"/>
      <c r="AF28" s="4445"/>
      <c r="AG28" s="4445"/>
      <c r="AH28" s="4445"/>
      <c r="AI28" s="4445"/>
      <c r="AJ28" s="4445"/>
      <c r="AK28" s="4445"/>
      <c r="AL28" s="4445"/>
      <c r="AM28" s="4445"/>
      <c r="AN28" s="4549"/>
      <c r="AO28" s="4441" t="s">
        <v>6</v>
      </c>
      <c r="AP28" s="4442" t="s">
        <v>7</v>
      </c>
      <c r="AQ28" s="4442" t="s">
        <v>50</v>
      </c>
      <c r="AR28" s="4442" t="s">
        <v>8</v>
      </c>
      <c r="AS28" s="4336" t="s">
        <v>9</v>
      </c>
    </row>
    <row r="29" spans="1:77" x14ac:dyDescent="0.25">
      <c r="A29" s="3259"/>
      <c r="B29" s="4455"/>
      <c r="C29" s="4456"/>
      <c r="D29" s="4502"/>
      <c r="E29" s="4546" t="s">
        <v>11</v>
      </c>
      <c r="F29" s="4440"/>
      <c r="G29" s="4546" t="s">
        <v>12</v>
      </c>
      <c r="H29" s="4547"/>
      <c r="I29" s="4546" t="s">
        <v>13</v>
      </c>
      <c r="J29" s="4547"/>
      <c r="K29" s="4546" t="s">
        <v>14</v>
      </c>
      <c r="L29" s="4547"/>
      <c r="M29" s="4546" t="s">
        <v>15</v>
      </c>
      <c r="N29" s="4547"/>
      <c r="O29" s="4546" t="s">
        <v>16</v>
      </c>
      <c r="P29" s="4547"/>
      <c r="Q29" s="4546" t="s">
        <v>17</v>
      </c>
      <c r="R29" s="4547"/>
      <c r="S29" s="4546" t="s">
        <v>18</v>
      </c>
      <c r="T29" s="4547"/>
      <c r="U29" s="4546" t="s">
        <v>19</v>
      </c>
      <c r="V29" s="4547"/>
      <c r="W29" s="4546" t="s">
        <v>20</v>
      </c>
      <c r="X29" s="4547"/>
      <c r="Y29" s="4546" t="s">
        <v>21</v>
      </c>
      <c r="Z29" s="4547"/>
      <c r="AA29" s="4546" t="s">
        <v>22</v>
      </c>
      <c r="AB29" s="4547"/>
      <c r="AC29" s="4546" t="s">
        <v>23</v>
      </c>
      <c r="AD29" s="4547"/>
      <c r="AE29" s="4546" t="s">
        <v>24</v>
      </c>
      <c r="AF29" s="4547"/>
      <c r="AG29" s="4546" t="s">
        <v>25</v>
      </c>
      <c r="AH29" s="4547"/>
      <c r="AI29" s="4546" t="s">
        <v>26</v>
      </c>
      <c r="AJ29" s="4547"/>
      <c r="AK29" s="4546" t="s">
        <v>27</v>
      </c>
      <c r="AL29" s="4547"/>
      <c r="AM29" s="4548" t="s">
        <v>28</v>
      </c>
      <c r="AN29" s="4549"/>
      <c r="AO29" s="3246"/>
      <c r="AP29" s="3247"/>
      <c r="AQ29" s="3247"/>
      <c r="AR29" s="3247"/>
      <c r="AS29" s="3249"/>
    </row>
    <row r="30" spans="1:77" x14ac:dyDescent="0.25">
      <c r="A30" s="4394"/>
      <c r="B30" s="2237" t="s">
        <v>29</v>
      </c>
      <c r="C30" s="2238" t="s">
        <v>30</v>
      </c>
      <c r="D30" s="2240" t="s">
        <v>31</v>
      </c>
      <c r="E30" s="2237" t="s">
        <v>30</v>
      </c>
      <c r="F30" s="2231" t="s">
        <v>31</v>
      </c>
      <c r="G30" s="2237" t="s">
        <v>30</v>
      </c>
      <c r="H30" s="2231" t="s">
        <v>31</v>
      </c>
      <c r="I30" s="2237" t="s">
        <v>30</v>
      </c>
      <c r="J30" s="2231" t="s">
        <v>31</v>
      </c>
      <c r="K30" s="2237" t="s">
        <v>30</v>
      </c>
      <c r="L30" s="2231" t="s">
        <v>31</v>
      </c>
      <c r="M30" s="2237" t="s">
        <v>30</v>
      </c>
      <c r="N30" s="2231" t="s">
        <v>31</v>
      </c>
      <c r="O30" s="2237" t="s">
        <v>30</v>
      </c>
      <c r="P30" s="2231" t="s">
        <v>31</v>
      </c>
      <c r="Q30" s="2237" t="s">
        <v>30</v>
      </c>
      <c r="R30" s="2231" t="s">
        <v>31</v>
      </c>
      <c r="S30" s="2237" t="s">
        <v>30</v>
      </c>
      <c r="T30" s="2231" t="s">
        <v>31</v>
      </c>
      <c r="U30" s="2237" t="s">
        <v>30</v>
      </c>
      <c r="V30" s="2231" t="s">
        <v>31</v>
      </c>
      <c r="W30" s="2237" t="s">
        <v>30</v>
      </c>
      <c r="X30" s="2231" t="s">
        <v>31</v>
      </c>
      <c r="Y30" s="2237" t="s">
        <v>30</v>
      </c>
      <c r="Z30" s="2231" t="s">
        <v>31</v>
      </c>
      <c r="AA30" s="2237" t="s">
        <v>30</v>
      </c>
      <c r="AB30" s="2231" t="s">
        <v>31</v>
      </c>
      <c r="AC30" s="2237" t="s">
        <v>30</v>
      </c>
      <c r="AD30" s="2231" t="s">
        <v>31</v>
      </c>
      <c r="AE30" s="2237" t="s">
        <v>30</v>
      </c>
      <c r="AF30" s="2231" t="s">
        <v>31</v>
      </c>
      <c r="AG30" s="2237" t="s">
        <v>30</v>
      </c>
      <c r="AH30" s="2231" t="s">
        <v>31</v>
      </c>
      <c r="AI30" s="2237" t="s">
        <v>30</v>
      </c>
      <c r="AJ30" s="2231" t="s">
        <v>31</v>
      </c>
      <c r="AK30" s="2238" t="s">
        <v>30</v>
      </c>
      <c r="AL30" s="2231" t="s">
        <v>31</v>
      </c>
      <c r="AM30" s="2237" t="s">
        <v>30</v>
      </c>
      <c r="AN30" s="2260" t="s">
        <v>31</v>
      </c>
      <c r="AO30" s="3245"/>
      <c r="AP30" s="3224"/>
      <c r="AQ30" s="3224"/>
      <c r="AR30" s="3224"/>
      <c r="AS30" s="4502"/>
    </row>
    <row r="31" spans="1:77" x14ac:dyDescent="0.25">
      <c r="A31" s="2261" t="s">
        <v>51</v>
      </c>
      <c r="B31" s="2262">
        <f t="shared" ref="B31:B46" si="14">SUM(C31:D31)</f>
        <v>0</v>
      </c>
      <c r="C31" s="2247">
        <f t="shared" ref="C31:D34" si="15">SUM(E31+G31+I31+K31+M31+O31+Q31+S31+U31+W31+Y31+AA31+AC31+AE31+AG31+AI31+AK31+AM31)</f>
        <v>0</v>
      </c>
      <c r="D31" s="2248">
        <f t="shared" si="15"/>
        <v>0</v>
      </c>
      <c r="E31" s="2249"/>
      <c r="F31" s="2250"/>
      <c r="G31" s="2249"/>
      <c r="H31" s="486"/>
      <c r="I31" s="2249"/>
      <c r="J31" s="486"/>
      <c r="K31" s="2249"/>
      <c r="L31" s="486"/>
      <c r="M31" s="2249"/>
      <c r="N31" s="486"/>
      <c r="O31" s="2249"/>
      <c r="P31" s="486"/>
      <c r="Q31" s="2263"/>
      <c r="R31" s="486"/>
      <c r="S31" s="2249"/>
      <c r="T31" s="486"/>
      <c r="U31" s="2249"/>
      <c r="V31" s="486"/>
      <c r="W31" s="2249"/>
      <c r="X31" s="486"/>
      <c r="Y31" s="2249"/>
      <c r="Z31" s="486"/>
      <c r="AA31" s="2249"/>
      <c r="AB31" s="486"/>
      <c r="AC31" s="2263"/>
      <c r="AD31" s="486"/>
      <c r="AE31" s="2249"/>
      <c r="AF31" s="486"/>
      <c r="AG31" s="2263"/>
      <c r="AH31" s="486"/>
      <c r="AI31" s="2249"/>
      <c r="AJ31" s="486"/>
      <c r="AK31" s="2263"/>
      <c r="AL31" s="486"/>
      <c r="AM31" s="2264"/>
      <c r="AN31" s="488"/>
      <c r="AO31" s="2251"/>
      <c r="AP31" s="391"/>
      <c r="AQ31" s="391"/>
      <c r="AR31" s="391"/>
      <c r="AS31" s="2252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x14ac:dyDescent="0.25">
      <c r="A48" s="2265" t="s">
        <v>68</v>
      </c>
      <c r="B48" s="127">
        <f>SUM(C48:D48)</f>
        <v>0</v>
      </c>
      <c r="C48" s="2266">
        <f>SUM(E48+G48+I48+K48+M48+O48+Q48+S48+U48+W48+Y48+AA48+AC48+AE48+AG48+AI48+AK48+AM48)</f>
        <v>0</v>
      </c>
      <c r="D48" s="2267">
        <f>SUM(F48+H48+J48+L48+N48+P48+R48+T48+V48+X48+Z48+AB48+AD48+AF48+AH48+AJ48+AL48+AN48)</f>
        <v>0</v>
      </c>
      <c r="E48" s="87"/>
      <c r="F48" s="2268"/>
      <c r="G48" s="87"/>
      <c r="H48" s="2268"/>
      <c r="I48" s="87"/>
      <c r="J48" s="2268"/>
      <c r="K48" s="87"/>
      <c r="L48" s="2268"/>
      <c r="M48" s="87"/>
      <c r="N48" s="2268"/>
      <c r="O48" s="87"/>
      <c r="P48" s="2268"/>
      <c r="Q48" s="87"/>
      <c r="R48" s="2268"/>
      <c r="S48" s="87"/>
      <c r="T48" s="2268"/>
      <c r="U48" s="87"/>
      <c r="V48" s="2268"/>
      <c r="W48" s="87"/>
      <c r="X48" s="2268"/>
      <c r="Y48" s="87"/>
      <c r="Z48" s="2268"/>
      <c r="AA48" s="87"/>
      <c r="AB48" s="2268"/>
      <c r="AC48" s="87"/>
      <c r="AD48" s="2268"/>
      <c r="AE48" s="87"/>
      <c r="AF48" s="2268"/>
      <c r="AG48" s="87"/>
      <c r="AH48" s="2268"/>
      <c r="AI48" s="87"/>
      <c r="AJ48" s="2268"/>
      <c r="AK48" s="87"/>
      <c r="AL48" s="2268"/>
      <c r="AM48" s="87"/>
      <c r="AN48" s="2269"/>
      <c r="AO48" s="131"/>
      <c r="AP48" s="132"/>
      <c r="AQ48" s="132"/>
      <c r="AR48" s="132"/>
      <c r="AS48" s="2270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5" customHeight="1" x14ac:dyDescent="0.25">
      <c r="A50" s="4537" t="s">
        <v>49</v>
      </c>
      <c r="B50" s="4531" t="s">
        <v>70</v>
      </c>
      <c r="C50" s="4539" t="s">
        <v>71</v>
      </c>
      <c r="D50" s="4541" t="s">
        <v>31</v>
      </c>
      <c r="E50" s="4528" t="s">
        <v>72</v>
      </c>
      <c r="F50" s="4543"/>
      <c r="G50" s="4543"/>
      <c r="H50" s="4543"/>
      <c r="I50" s="4543"/>
      <c r="J50" s="4543"/>
      <c r="K50" s="4543"/>
      <c r="L50" s="4529"/>
      <c r="M50" s="4544" t="s">
        <v>70</v>
      </c>
      <c r="N50" s="4531" t="s">
        <v>71</v>
      </c>
      <c r="O50" s="4541" t="s">
        <v>31</v>
      </c>
      <c r="P50" s="4528" t="s">
        <v>73</v>
      </c>
      <c r="Q50" s="4543"/>
      <c r="R50" s="4543"/>
      <c r="S50" s="4543"/>
      <c r="T50" s="4543"/>
      <c r="U50" s="4543"/>
      <c r="V50" s="4543"/>
      <c r="W50" s="4530"/>
      <c r="X50" s="4526" t="s">
        <v>74</v>
      </c>
      <c r="Y50" s="4527"/>
      <c r="Z50" s="4531" t="s">
        <v>75</v>
      </c>
      <c r="AA50" s="4541" t="s">
        <v>76</v>
      </c>
      <c r="AB50" s="4539" t="s">
        <v>6</v>
      </c>
      <c r="AC50" s="4532" t="s">
        <v>7</v>
      </c>
    </row>
    <row r="51" spans="1:75" ht="15" customHeight="1" x14ac:dyDescent="0.25">
      <c r="A51" s="3355"/>
      <c r="B51" s="3357"/>
      <c r="C51" s="3359"/>
      <c r="D51" s="3362"/>
      <c r="E51" s="4526" t="s">
        <v>14</v>
      </c>
      <c r="F51" s="4527"/>
      <c r="G51" s="4526" t="s">
        <v>15</v>
      </c>
      <c r="H51" s="4527"/>
      <c r="I51" s="4528" t="s">
        <v>16</v>
      </c>
      <c r="J51" s="4529"/>
      <c r="K51" s="4528" t="s">
        <v>77</v>
      </c>
      <c r="L51" s="4529"/>
      <c r="M51" s="3367"/>
      <c r="N51" s="3357"/>
      <c r="O51" s="3362"/>
      <c r="P51" s="4526" t="s">
        <v>14</v>
      </c>
      <c r="Q51" s="4527"/>
      <c r="R51" s="4526" t="s">
        <v>15</v>
      </c>
      <c r="S51" s="4527"/>
      <c r="T51" s="4528" t="s">
        <v>16</v>
      </c>
      <c r="U51" s="4529"/>
      <c r="V51" s="4528" t="s">
        <v>77</v>
      </c>
      <c r="W51" s="4530"/>
      <c r="X51" s="4531" t="s">
        <v>78</v>
      </c>
      <c r="Y51" s="4532" t="s">
        <v>79</v>
      </c>
      <c r="Z51" s="3357"/>
      <c r="AA51" s="3362"/>
      <c r="AB51" s="3359"/>
      <c r="AC51" s="3364"/>
    </row>
    <row r="52" spans="1:75" x14ac:dyDescent="0.25">
      <c r="A52" s="4538"/>
      <c r="B52" s="3344"/>
      <c r="C52" s="4540"/>
      <c r="D52" s="4542"/>
      <c r="E52" s="2273" t="s">
        <v>30</v>
      </c>
      <c r="F52" s="2271" t="s">
        <v>31</v>
      </c>
      <c r="G52" s="2273" t="s">
        <v>30</v>
      </c>
      <c r="H52" s="2271" t="s">
        <v>31</v>
      </c>
      <c r="I52" s="2273" t="s">
        <v>30</v>
      </c>
      <c r="J52" s="2271" t="s">
        <v>31</v>
      </c>
      <c r="K52" s="2273" t="s">
        <v>30</v>
      </c>
      <c r="L52" s="2271" t="s">
        <v>31</v>
      </c>
      <c r="M52" s="4545"/>
      <c r="N52" s="3344"/>
      <c r="O52" s="4542"/>
      <c r="P52" s="2273" t="s">
        <v>30</v>
      </c>
      <c r="Q52" s="2271" t="s">
        <v>31</v>
      </c>
      <c r="R52" s="2273" t="s">
        <v>30</v>
      </c>
      <c r="S52" s="2271" t="s">
        <v>31</v>
      </c>
      <c r="T52" s="2273" t="s">
        <v>30</v>
      </c>
      <c r="U52" s="2271" t="s">
        <v>31</v>
      </c>
      <c r="V52" s="2273" t="s">
        <v>30</v>
      </c>
      <c r="W52" s="2272" t="s">
        <v>31</v>
      </c>
      <c r="X52" s="3344"/>
      <c r="Y52" s="3346"/>
      <c r="Z52" s="3344"/>
      <c r="AA52" s="4542"/>
      <c r="AB52" s="4540"/>
      <c r="AC52" s="3346"/>
    </row>
    <row r="53" spans="1:75" x14ac:dyDescent="0.25">
      <c r="A53" s="137" t="s">
        <v>80</v>
      </c>
      <c r="B53" s="2274">
        <f>SUM(C53:D53)</f>
        <v>0</v>
      </c>
      <c r="C53" s="2275">
        <f>+E53+G53+I53+K53</f>
        <v>0</v>
      </c>
      <c r="D53" s="2276">
        <f>+F53+H53+J53+L53</f>
        <v>0</v>
      </c>
      <c r="E53" s="2277"/>
      <c r="F53" s="142"/>
      <c r="G53" s="2277"/>
      <c r="H53" s="142"/>
      <c r="I53" s="2277"/>
      <c r="J53" s="142"/>
      <c r="K53" s="2277"/>
      <c r="L53" s="142"/>
      <c r="M53" s="2276">
        <f>SUM(N53:O53)</f>
        <v>0</v>
      </c>
      <c r="N53" s="2274">
        <f>+P53+R53+T53+V53</f>
        <v>0</v>
      </c>
      <c r="O53" s="2276">
        <f>+Q53+S53+U53+W53</f>
        <v>0</v>
      </c>
      <c r="P53" s="2277"/>
      <c r="Q53" s="142"/>
      <c r="R53" s="2277"/>
      <c r="S53" s="142"/>
      <c r="T53" s="2277"/>
      <c r="U53" s="142"/>
      <c r="V53" s="2277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x14ac:dyDescent="0.25">
      <c r="A54" s="148" t="s">
        <v>81</v>
      </c>
      <c r="B54" s="149">
        <f>SUM(C54:D54)</f>
        <v>0</v>
      </c>
      <c r="C54" s="2278">
        <f>+E54+G54+I54+K54</f>
        <v>0</v>
      </c>
      <c r="D54" s="2279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2279">
        <f>SUM(N54:O54)</f>
        <v>0</v>
      </c>
      <c r="N54" s="149">
        <f>+P54+R54+T54+V54</f>
        <v>0</v>
      </c>
      <c r="O54" s="2279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x14ac:dyDescent="0.25">
      <c r="A55" s="2065" t="s">
        <v>82</v>
      </c>
      <c r="B55" s="2280"/>
      <c r="C55" s="2280"/>
      <c r="D55" s="2280"/>
      <c r="E55" s="2280"/>
      <c r="F55" s="2280"/>
      <c r="G55" s="2281"/>
      <c r="H55" s="2281"/>
      <c r="I55" s="2281"/>
      <c r="J55" s="2281"/>
      <c r="K55" s="2281"/>
      <c r="L55" s="2281"/>
      <c r="M55" s="2281"/>
      <c r="N55" s="2281"/>
      <c r="O55" s="2282"/>
      <c r="P55" s="2280"/>
      <c r="Q55" s="2281"/>
      <c r="R55" s="2281"/>
      <c r="S55" s="2282"/>
      <c r="T55" s="2280"/>
      <c r="U55" s="2281"/>
      <c r="V55" s="2282"/>
      <c r="W55" s="2283"/>
      <c r="X55" s="2"/>
    </row>
    <row r="56" spans="1:75" ht="15" customHeight="1" x14ac:dyDescent="0.25">
      <c r="A56" s="4525" t="s">
        <v>83</v>
      </c>
      <c r="B56" s="4533" t="s">
        <v>32</v>
      </c>
      <c r="C56" s="4534"/>
      <c r="D56" s="4521"/>
      <c r="E56" s="4535" t="s">
        <v>84</v>
      </c>
      <c r="F56" s="4457"/>
      <c r="G56" s="4457"/>
      <c r="H56" s="4457"/>
      <c r="I56" s="4457"/>
      <c r="J56" s="4457"/>
      <c r="K56" s="4457"/>
      <c r="L56" s="4457"/>
      <c r="M56" s="4457"/>
      <c r="N56" s="4457"/>
      <c r="O56" s="4457"/>
      <c r="P56" s="4457"/>
      <c r="Q56" s="4457"/>
      <c r="R56" s="4457"/>
      <c r="S56" s="4457"/>
      <c r="T56" s="4457"/>
      <c r="U56" s="4457"/>
      <c r="V56" s="4446"/>
      <c r="W56" s="4536" t="s">
        <v>6</v>
      </c>
      <c r="X56" s="4521" t="s">
        <v>7</v>
      </c>
    </row>
    <row r="57" spans="1:75" ht="15" customHeight="1" x14ac:dyDescent="0.25">
      <c r="A57" s="3259"/>
      <c r="B57" s="4455"/>
      <c r="C57" s="4456"/>
      <c r="D57" s="4502"/>
      <c r="E57" s="4524" t="s">
        <v>11</v>
      </c>
      <c r="F57" s="4524" t="s">
        <v>12</v>
      </c>
      <c r="G57" s="4521" t="s">
        <v>13</v>
      </c>
      <c r="H57" s="4525" t="s">
        <v>14</v>
      </c>
      <c r="I57" s="4525" t="s">
        <v>15</v>
      </c>
      <c r="J57" s="4521" t="s">
        <v>16</v>
      </c>
      <c r="K57" s="4521" t="s">
        <v>17</v>
      </c>
      <c r="L57" s="4521" t="s">
        <v>18</v>
      </c>
      <c r="M57" s="4521" t="s">
        <v>19</v>
      </c>
      <c r="N57" s="4521" t="s">
        <v>20</v>
      </c>
      <c r="O57" s="4521" t="s">
        <v>21</v>
      </c>
      <c r="P57" s="4521" t="s">
        <v>22</v>
      </c>
      <c r="Q57" s="4521" t="s">
        <v>23</v>
      </c>
      <c r="R57" s="4521" t="s">
        <v>24</v>
      </c>
      <c r="S57" s="4521" t="s">
        <v>25</v>
      </c>
      <c r="T57" s="4521" t="s">
        <v>26</v>
      </c>
      <c r="U57" s="4521" t="s">
        <v>27</v>
      </c>
      <c r="V57" s="4522" t="s">
        <v>28</v>
      </c>
      <c r="W57" s="3246"/>
      <c r="X57" s="3249"/>
    </row>
    <row r="58" spans="1:75" x14ac:dyDescent="0.25">
      <c r="A58" s="4394"/>
      <c r="B58" s="2284" t="s">
        <v>29</v>
      </c>
      <c r="C58" s="2285" t="s">
        <v>30</v>
      </c>
      <c r="D58" s="2286" t="s">
        <v>31</v>
      </c>
      <c r="E58" s="4392"/>
      <c r="F58" s="4392"/>
      <c r="G58" s="4502"/>
      <c r="H58" s="4394"/>
      <c r="I58" s="4394"/>
      <c r="J58" s="4502"/>
      <c r="K58" s="4502"/>
      <c r="L58" s="4502"/>
      <c r="M58" s="4502"/>
      <c r="N58" s="4502"/>
      <c r="O58" s="4502"/>
      <c r="P58" s="4502"/>
      <c r="Q58" s="4502"/>
      <c r="R58" s="4502"/>
      <c r="S58" s="4502"/>
      <c r="T58" s="4502"/>
      <c r="U58" s="4502"/>
      <c r="V58" s="4523"/>
      <c r="W58" s="3245"/>
      <c r="X58" s="4502"/>
    </row>
    <row r="59" spans="1:75" x14ac:dyDescent="0.25">
      <c r="A59" s="2287" t="s">
        <v>85</v>
      </c>
      <c r="B59" s="2288">
        <f>SUM(B60:B61)</f>
        <v>0</v>
      </c>
      <c r="C59" s="2289">
        <f>SUM(C60:C61)</f>
        <v>0</v>
      </c>
      <c r="D59" s="2290">
        <f t="shared" ref="D59:V59" si="30">SUM(D60:D61)</f>
        <v>0</v>
      </c>
      <c r="E59" s="2291">
        <f t="shared" si="30"/>
        <v>0</v>
      </c>
      <c r="F59" s="2291">
        <f t="shared" si="30"/>
        <v>0</v>
      </c>
      <c r="G59" s="2292">
        <f t="shared" si="30"/>
        <v>0</v>
      </c>
      <c r="H59" s="2291">
        <f t="shared" si="30"/>
        <v>0</v>
      </c>
      <c r="I59" s="2291">
        <f t="shared" si="30"/>
        <v>0</v>
      </c>
      <c r="J59" s="2293">
        <f t="shared" si="30"/>
        <v>0</v>
      </c>
      <c r="K59" s="2291">
        <f t="shared" si="30"/>
        <v>0</v>
      </c>
      <c r="L59" s="2293">
        <f t="shared" si="30"/>
        <v>0</v>
      </c>
      <c r="M59" s="2291">
        <f t="shared" si="30"/>
        <v>0</v>
      </c>
      <c r="N59" s="2293">
        <f t="shared" si="30"/>
        <v>0</v>
      </c>
      <c r="O59" s="2291">
        <f t="shared" si="30"/>
        <v>0</v>
      </c>
      <c r="P59" s="2293">
        <f t="shared" si="30"/>
        <v>0</v>
      </c>
      <c r="Q59" s="2291">
        <f t="shared" si="30"/>
        <v>0</v>
      </c>
      <c r="R59" s="2293">
        <f t="shared" si="30"/>
        <v>0</v>
      </c>
      <c r="S59" s="2291">
        <f t="shared" si="30"/>
        <v>0</v>
      </c>
      <c r="T59" s="2293">
        <f t="shared" si="30"/>
        <v>0</v>
      </c>
      <c r="U59" s="2291">
        <f t="shared" si="30"/>
        <v>0</v>
      </c>
      <c r="V59" s="2294">
        <f t="shared" si="30"/>
        <v>0</v>
      </c>
      <c r="W59" s="2295">
        <f>SUM(W60:W61)</f>
        <v>0</v>
      </c>
      <c r="X59" s="2292">
        <f>SUM(X60:X61)</f>
        <v>0</v>
      </c>
    </row>
    <row r="60" spans="1:75" x14ac:dyDescent="0.25">
      <c r="A60" s="2296" t="s">
        <v>80</v>
      </c>
      <c r="B60" s="25">
        <f>SUM(C60:D60)</f>
        <v>0</v>
      </c>
      <c r="C60" s="2297"/>
      <c r="D60" s="2298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x14ac:dyDescent="0.25">
      <c r="A61" s="182" t="s">
        <v>86</v>
      </c>
      <c r="B61" s="183">
        <f>SUM(C61:D61)</f>
        <v>0</v>
      </c>
      <c r="C61" s="2299"/>
      <c r="D61" s="2300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x14ac:dyDescent="0.25">
      <c r="A62" s="2301" t="s">
        <v>87</v>
      </c>
      <c r="B62" s="2302">
        <f>SUM(B63:B64)</f>
        <v>0</v>
      </c>
      <c r="C62" s="2303">
        <f>SUM(C63:C64)</f>
        <v>0</v>
      </c>
      <c r="D62" s="2290">
        <f t="shared" ref="D62:V62" si="31">SUM(D63:D64)</f>
        <v>0</v>
      </c>
      <c r="E62" s="2304">
        <f t="shared" si="31"/>
        <v>0</v>
      </c>
      <c r="F62" s="2293">
        <f t="shared" si="31"/>
        <v>0</v>
      </c>
      <c r="G62" s="2304">
        <f t="shared" si="31"/>
        <v>0</v>
      </c>
      <c r="H62" s="2293">
        <f t="shared" si="31"/>
        <v>0</v>
      </c>
      <c r="I62" s="2304">
        <f t="shared" si="31"/>
        <v>0</v>
      </c>
      <c r="J62" s="2293">
        <f t="shared" si="31"/>
        <v>0</v>
      </c>
      <c r="K62" s="2304">
        <f t="shared" si="31"/>
        <v>0</v>
      </c>
      <c r="L62" s="2293">
        <f t="shared" si="31"/>
        <v>0</v>
      </c>
      <c r="M62" s="2304">
        <f t="shared" si="31"/>
        <v>0</v>
      </c>
      <c r="N62" s="2293">
        <f t="shared" si="31"/>
        <v>0</v>
      </c>
      <c r="O62" s="2304">
        <f t="shared" si="31"/>
        <v>0</v>
      </c>
      <c r="P62" s="2293">
        <f t="shared" si="31"/>
        <v>0</v>
      </c>
      <c r="Q62" s="2304">
        <f t="shared" si="31"/>
        <v>0</v>
      </c>
      <c r="R62" s="2293">
        <f t="shared" si="31"/>
        <v>0</v>
      </c>
      <c r="S62" s="2304">
        <f t="shared" si="31"/>
        <v>0</v>
      </c>
      <c r="T62" s="2293">
        <f t="shared" si="31"/>
        <v>0</v>
      </c>
      <c r="U62" s="2304">
        <f t="shared" si="31"/>
        <v>0</v>
      </c>
      <c r="V62" s="2305">
        <f t="shared" si="31"/>
        <v>0</v>
      </c>
      <c r="W62" s="2306">
        <f>SUM(W63:W64)</f>
        <v>0</v>
      </c>
      <c r="X62" s="2292">
        <f>SUM(X63:X64)</f>
        <v>0</v>
      </c>
    </row>
    <row r="63" spans="1:75" x14ac:dyDescent="0.25">
      <c r="A63" s="2307" t="s">
        <v>80</v>
      </c>
      <c r="B63" s="25">
        <f>SUM(C63:D63)</f>
        <v>0</v>
      </c>
      <c r="C63" s="2297"/>
      <c r="D63" s="2298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x14ac:dyDescent="0.25">
      <c r="A64" s="182" t="s">
        <v>86</v>
      </c>
      <c r="B64" s="183">
        <f>SUM(C64:D64)</f>
        <v>0</v>
      </c>
      <c r="C64" s="2308"/>
      <c r="D64" s="2309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x14ac:dyDescent="0.25">
      <c r="A65" s="2310" t="s">
        <v>88</v>
      </c>
      <c r="B65" s="5"/>
    </row>
    <row r="66" spans="1:77" x14ac:dyDescent="0.25">
      <c r="A66" s="2311" t="s">
        <v>49</v>
      </c>
      <c r="B66" s="2311" t="s">
        <v>32</v>
      </c>
    </row>
    <row r="67" spans="1:77" x14ac:dyDescent="0.25">
      <c r="A67" s="2307" t="s">
        <v>80</v>
      </c>
      <c r="B67" s="2312"/>
    </row>
    <row r="68" spans="1:77" x14ac:dyDescent="0.25">
      <c r="A68" s="79" t="s">
        <v>81</v>
      </c>
      <c r="B68" s="201"/>
    </row>
    <row r="69" spans="1:77" x14ac:dyDescent="0.25">
      <c r="A69" s="4" t="s">
        <v>89</v>
      </c>
      <c r="B69" s="5"/>
      <c r="C69" s="2313"/>
      <c r="D69" s="2313"/>
      <c r="E69" s="2"/>
      <c r="F69" s="2"/>
      <c r="G69" s="2"/>
      <c r="H69" s="2"/>
      <c r="I69" s="2"/>
      <c r="J69" s="2314"/>
      <c r="K69" s="2314"/>
      <c r="L69" s="2314"/>
      <c r="M69" s="2314"/>
      <c r="N69" s="2314"/>
      <c r="O69" s="2314"/>
      <c r="P69" s="2314"/>
      <c r="Q69" s="2314"/>
      <c r="R69" s="2314"/>
      <c r="S69" s="2314"/>
      <c r="T69" s="2315"/>
      <c r="U69" s="2315"/>
    </row>
    <row r="70" spans="1:77" ht="15" customHeight="1" x14ac:dyDescent="0.25">
      <c r="A70" s="4514" t="s">
        <v>90</v>
      </c>
      <c r="B70" s="4515"/>
      <c r="C70" s="4444" t="s">
        <v>32</v>
      </c>
      <c r="D70" s="4513"/>
      <c r="E70" s="4496"/>
      <c r="F70" s="4507" t="s">
        <v>5</v>
      </c>
      <c r="G70" s="4508"/>
      <c r="H70" s="4508"/>
      <c r="I70" s="4508"/>
      <c r="J70" s="4508"/>
      <c r="K70" s="4508"/>
      <c r="L70" s="4508"/>
      <c r="M70" s="4508"/>
      <c r="N70" s="4508"/>
      <c r="O70" s="4508"/>
      <c r="P70" s="4508"/>
      <c r="Q70" s="4508"/>
      <c r="R70" s="4508"/>
      <c r="S70" s="4508"/>
      <c r="T70" s="4508"/>
      <c r="U70" s="4508"/>
      <c r="V70" s="4508"/>
      <c r="W70" s="4508"/>
      <c r="X70" s="4508"/>
      <c r="Y70" s="4508"/>
      <c r="Z70" s="4508"/>
      <c r="AA70" s="4508"/>
      <c r="AB70" s="4508"/>
      <c r="AC70" s="4508"/>
      <c r="AD70" s="4508"/>
      <c r="AE70" s="4508"/>
      <c r="AF70" s="4508"/>
      <c r="AG70" s="4508"/>
      <c r="AH70" s="4508"/>
      <c r="AI70" s="4508"/>
      <c r="AJ70" s="4508"/>
      <c r="AK70" s="4508"/>
      <c r="AL70" s="4508"/>
      <c r="AM70" s="4501"/>
    </row>
    <row r="71" spans="1:77" ht="15" customHeight="1" x14ac:dyDescent="0.25">
      <c r="A71" s="3327"/>
      <c r="B71" s="3209"/>
      <c r="C71" s="4518" t="s">
        <v>29</v>
      </c>
      <c r="D71" s="3330" t="s">
        <v>91</v>
      </c>
      <c r="E71" s="3249" t="s">
        <v>92</v>
      </c>
      <c r="F71" s="4444" t="s">
        <v>93</v>
      </c>
      <c r="G71" s="4496"/>
      <c r="H71" s="4513" t="s">
        <v>94</v>
      </c>
      <c r="I71" s="4513"/>
      <c r="J71" s="4444" t="s">
        <v>14</v>
      </c>
      <c r="K71" s="4496"/>
      <c r="L71" s="4513" t="s">
        <v>15</v>
      </c>
      <c r="M71" s="4513"/>
      <c r="N71" s="4444" t="s">
        <v>16</v>
      </c>
      <c r="O71" s="4496"/>
      <c r="P71" s="4513" t="s">
        <v>17</v>
      </c>
      <c r="Q71" s="4513"/>
      <c r="R71" s="4444" t="s">
        <v>18</v>
      </c>
      <c r="S71" s="4496"/>
      <c r="T71" s="4513" t="s">
        <v>19</v>
      </c>
      <c r="U71" s="4513"/>
      <c r="V71" s="4444" t="s">
        <v>20</v>
      </c>
      <c r="W71" s="4496"/>
      <c r="X71" s="4513" t="s">
        <v>21</v>
      </c>
      <c r="Y71" s="4513"/>
      <c r="Z71" s="4444" t="s">
        <v>22</v>
      </c>
      <c r="AA71" s="4496"/>
      <c r="AB71" s="4513" t="s">
        <v>23</v>
      </c>
      <c r="AC71" s="4513"/>
      <c r="AD71" s="4444" t="s">
        <v>24</v>
      </c>
      <c r="AE71" s="4496"/>
      <c r="AF71" s="4513" t="s">
        <v>25</v>
      </c>
      <c r="AG71" s="4513"/>
      <c r="AH71" s="4444" t="s">
        <v>26</v>
      </c>
      <c r="AI71" s="4496"/>
      <c r="AJ71" s="4444" t="s">
        <v>27</v>
      </c>
      <c r="AK71" s="4496"/>
      <c r="AL71" s="4444" t="s">
        <v>28</v>
      </c>
      <c r="AM71" s="4496"/>
    </row>
    <row r="72" spans="1:77" x14ac:dyDescent="0.25">
      <c r="A72" s="4516"/>
      <c r="B72" s="4517"/>
      <c r="C72" s="3238"/>
      <c r="D72" s="4519"/>
      <c r="E72" s="4520"/>
      <c r="F72" s="2318" t="s">
        <v>91</v>
      </c>
      <c r="G72" s="2319" t="s">
        <v>92</v>
      </c>
      <c r="H72" s="2320" t="s">
        <v>91</v>
      </c>
      <c r="I72" s="2321" t="s">
        <v>92</v>
      </c>
      <c r="J72" s="2318" t="s">
        <v>91</v>
      </c>
      <c r="K72" s="2319" t="s">
        <v>92</v>
      </c>
      <c r="L72" s="2320" t="s">
        <v>91</v>
      </c>
      <c r="M72" s="2321" t="s">
        <v>92</v>
      </c>
      <c r="N72" s="2318" t="s">
        <v>91</v>
      </c>
      <c r="O72" s="2319" t="s">
        <v>92</v>
      </c>
      <c r="P72" s="2320" t="s">
        <v>91</v>
      </c>
      <c r="Q72" s="2321" t="s">
        <v>92</v>
      </c>
      <c r="R72" s="2318" t="s">
        <v>91</v>
      </c>
      <c r="S72" s="2319" t="s">
        <v>92</v>
      </c>
      <c r="T72" s="2320" t="s">
        <v>91</v>
      </c>
      <c r="U72" s="2321" t="s">
        <v>92</v>
      </c>
      <c r="V72" s="2318" t="s">
        <v>91</v>
      </c>
      <c r="W72" s="2319" t="s">
        <v>92</v>
      </c>
      <c r="X72" s="2320" t="s">
        <v>91</v>
      </c>
      <c r="Y72" s="2321" t="s">
        <v>92</v>
      </c>
      <c r="Z72" s="2318" t="s">
        <v>91</v>
      </c>
      <c r="AA72" s="2319" t="s">
        <v>92</v>
      </c>
      <c r="AB72" s="2320" t="s">
        <v>91</v>
      </c>
      <c r="AC72" s="2321" t="s">
        <v>92</v>
      </c>
      <c r="AD72" s="2318" t="s">
        <v>91</v>
      </c>
      <c r="AE72" s="2319" t="s">
        <v>92</v>
      </c>
      <c r="AF72" s="2320" t="s">
        <v>91</v>
      </c>
      <c r="AG72" s="2321" t="s">
        <v>92</v>
      </c>
      <c r="AH72" s="2318" t="s">
        <v>91</v>
      </c>
      <c r="AI72" s="2319" t="s">
        <v>92</v>
      </c>
      <c r="AJ72" s="2318" t="s">
        <v>91</v>
      </c>
      <c r="AK72" s="2319" t="s">
        <v>92</v>
      </c>
      <c r="AL72" s="2318" t="s">
        <v>91</v>
      </c>
      <c r="AM72" s="2319" t="s">
        <v>92</v>
      </c>
    </row>
    <row r="73" spans="1:77" ht="15" customHeight="1" x14ac:dyDescent="0.25">
      <c r="A73" s="4504" t="s">
        <v>95</v>
      </c>
      <c r="B73" s="2322" t="s">
        <v>96</v>
      </c>
      <c r="C73" s="2323">
        <f>SUM(D73,E73)</f>
        <v>0</v>
      </c>
      <c r="D73" s="2324">
        <f>SUM(F73,H73,J73,L73,N73,P73,R73,T73,V73,X73,Z73,AB73,AD73,AF73,AH73,AJ73,AL73)</f>
        <v>0</v>
      </c>
      <c r="E73" s="2325">
        <f>SUM(G73,I73,K73,M73,O73,Q73,S73,U73,W73,Y73,AA73,AC73,AE73,,AG73,AI73,AK73,AM73)</f>
        <v>0</v>
      </c>
      <c r="F73" s="2326"/>
      <c r="G73" s="2327"/>
      <c r="H73" s="2326"/>
      <c r="I73" s="2328"/>
      <c r="J73" s="2326"/>
      <c r="K73" s="2328"/>
      <c r="L73" s="2326"/>
      <c r="M73" s="2328"/>
      <c r="N73" s="2329"/>
      <c r="O73" s="2330"/>
      <c r="P73" s="2326"/>
      <c r="Q73" s="2328"/>
      <c r="R73" s="2329"/>
      <c r="S73" s="2330"/>
      <c r="T73" s="2326"/>
      <c r="U73" s="2330"/>
      <c r="V73" s="2326"/>
      <c r="W73" s="2328"/>
      <c r="X73" s="2329"/>
      <c r="Y73" s="2330"/>
      <c r="Z73" s="2326"/>
      <c r="AA73" s="2328"/>
      <c r="AB73" s="2329"/>
      <c r="AC73" s="2330"/>
      <c r="AD73" s="2326"/>
      <c r="AE73" s="2328"/>
      <c r="AF73" s="2329"/>
      <c r="AG73" s="2330"/>
      <c r="AH73" s="2326"/>
      <c r="AI73" s="2328"/>
      <c r="AJ73" s="2326"/>
      <c r="AK73" s="2328"/>
      <c r="AL73" s="2326"/>
      <c r="AM73" s="2328"/>
    </row>
    <row r="74" spans="1:77" x14ac:dyDescent="0.25">
      <c r="A74" s="4392"/>
      <c r="B74" s="2317" t="s">
        <v>97</v>
      </c>
      <c r="C74" s="214">
        <f>SUM(D74,E74)</f>
        <v>0</v>
      </c>
      <c r="D74" s="2331">
        <f>SUM(F74,H74,J74,L74,N74,P74,R74,T74,V74,X74,Z74,AB74,AD74,AF74,AH74,AJ74,AL74)</f>
        <v>0</v>
      </c>
      <c r="E74" s="2332">
        <f>SUM(G74,I74,K74,M74,O74,Q74,S74,U74,W74,Y74,AA74,AC74,AE74,,AG74,AI74,AK74,AM74)</f>
        <v>0</v>
      </c>
      <c r="F74" s="217"/>
      <c r="G74" s="2333"/>
      <c r="H74" s="217"/>
      <c r="I74" s="218"/>
      <c r="J74" s="217"/>
      <c r="K74" s="218"/>
      <c r="L74" s="217"/>
      <c r="M74" s="218"/>
      <c r="N74" s="2334"/>
      <c r="O74" s="219"/>
      <c r="P74" s="217"/>
      <c r="Q74" s="218"/>
      <c r="R74" s="2334"/>
      <c r="S74" s="219"/>
      <c r="T74" s="217"/>
      <c r="U74" s="219"/>
      <c r="V74" s="217"/>
      <c r="W74" s="218"/>
      <c r="X74" s="2334"/>
      <c r="Y74" s="219"/>
      <c r="Z74" s="217"/>
      <c r="AA74" s="218"/>
      <c r="AB74" s="2334"/>
      <c r="AC74" s="219"/>
      <c r="AD74" s="217"/>
      <c r="AE74" s="218"/>
      <c r="AF74" s="2334"/>
      <c r="AG74" s="219"/>
      <c r="AH74" s="217"/>
      <c r="AI74" s="218"/>
      <c r="AJ74" s="217"/>
      <c r="AK74" s="218"/>
      <c r="AL74" s="217"/>
      <c r="AM74" s="218"/>
    </row>
    <row r="75" spans="1:77" x14ac:dyDescent="0.25">
      <c r="A75" s="4495" t="s">
        <v>32</v>
      </c>
      <c r="B75" s="4495"/>
      <c r="C75" s="2336">
        <f>SUM(D75:E75)</f>
        <v>0</v>
      </c>
      <c r="D75" s="2331">
        <f>SUM(F75,H75,J75,L75,N75,P75,R75,T75,V75,X75,Z75,AB75,AD75,AF75,AH75,AJ75,AL75)</f>
        <v>0</v>
      </c>
      <c r="E75" s="221">
        <f>SUM(G75,I75,K75,M75,O75,Q75,S75,U75,W75,Y75,AA75,AC75,AE75,,AG75,AI75,AK75,AM75)</f>
        <v>0</v>
      </c>
      <c r="F75" s="2337">
        <f t="shared" ref="F75:AM75" si="38">SUM(F73:F74)</f>
        <v>0</v>
      </c>
      <c r="G75" s="2338">
        <f t="shared" si="38"/>
        <v>0</v>
      </c>
      <c r="H75" s="2337">
        <f t="shared" si="38"/>
        <v>0</v>
      </c>
      <c r="I75" s="2338">
        <f t="shared" si="38"/>
        <v>0</v>
      </c>
      <c r="J75" s="2337">
        <f t="shared" si="38"/>
        <v>0</v>
      </c>
      <c r="K75" s="2338">
        <f t="shared" si="38"/>
        <v>0</v>
      </c>
      <c r="L75" s="2337">
        <f t="shared" si="38"/>
        <v>0</v>
      </c>
      <c r="M75" s="2338">
        <f t="shared" si="38"/>
        <v>0</v>
      </c>
      <c r="N75" s="2337">
        <f t="shared" si="38"/>
        <v>0</v>
      </c>
      <c r="O75" s="2338">
        <f t="shared" si="38"/>
        <v>0</v>
      </c>
      <c r="P75" s="2337">
        <f t="shared" si="38"/>
        <v>0</v>
      </c>
      <c r="Q75" s="2338">
        <f t="shared" si="38"/>
        <v>0</v>
      </c>
      <c r="R75" s="2337">
        <f t="shared" si="38"/>
        <v>0</v>
      </c>
      <c r="S75" s="2338">
        <f t="shared" si="38"/>
        <v>0</v>
      </c>
      <c r="T75" s="2337">
        <f t="shared" si="38"/>
        <v>0</v>
      </c>
      <c r="U75" s="2338">
        <f t="shared" si="38"/>
        <v>0</v>
      </c>
      <c r="V75" s="2337">
        <f t="shared" si="38"/>
        <v>0</v>
      </c>
      <c r="W75" s="2338">
        <f t="shared" si="38"/>
        <v>0</v>
      </c>
      <c r="X75" s="2337">
        <f t="shared" si="38"/>
        <v>0</v>
      </c>
      <c r="Y75" s="2338">
        <f t="shared" si="38"/>
        <v>0</v>
      </c>
      <c r="Z75" s="2337">
        <f t="shared" si="38"/>
        <v>0</v>
      </c>
      <c r="AA75" s="2338">
        <f t="shared" si="38"/>
        <v>0</v>
      </c>
      <c r="AB75" s="2337">
        <f t="shared" si="38"/>
        <v>0</v>
      </c>
      <c r="AC75" s="2338">
        <f t="shared" si="38"/>
        <v>0</v>
      </c>
      <c r="AD75" s="2337">
        <f t="shared" si="38"/>
        <v>0</v>
      </c>
      <c r="AE75" s="2338">
        <f t="shared" si="38"/>
        <v>0</v>
      </c>
      <c r="AF75" s="2337">
        <f t="shared" si="38"/>
        <v>0</v>
      </c>
      <c r="AG75" s="2338">
        <f t="shared" si="38"/>
        <v>0</v>
      </c>
      <c r="AH75" s="2337">
        <f t="shared" si="38"/>
        <v>0</v>
      </c>
      <c r="AI75" s="2338">
        <f t="shared" si="38"/>
        <v>0</v>
      </c>
      <c r="AJ75" s="2337">
        <f t="shared" si="38"/>
        <v>0</v>
      </c>
      <c r="AK75" s="2338">
        <f t="shared" si="38"/>
        <v>0</v>
      </c>
      <c r="AL75" s="2337">
        <f t="shared" si="38"/>
        <v>0</v>
      </c>
      <c r="AM75" s="2338">
        <f t="shared" si="38"/>
        <v>0</v>
      </c>
      <c r="BO75" s="224"/>
      <c r="BP75" s="224"/>
    </row>
    <row r="76" spans="1:77" x14ac:dyDescent="0.25">
      <c r="A76" s="4505" t="s">
        <v>98</v>
      </c>
      <c r="B76" s="4505"/>
      <c r="C76" s="4505"/>
      <c r="D76" s="4505"/>
      <c r="E76" s="4505"/>
      <c r="F76" s="4505"/>
      <c r="G76" s="4505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2339"/>
      <c r="AB76" s="2339"/>
      <c r="AC76" s="2339"/>
      <c r="AD76" s="2339"/>
      <c r="AE76" s="2340"/>
      <c r="AF76" s="2340"/>
      <c r="AG76" s="2340"/>
      <c r="AH76" s="2341"/>
      <c r="AI76" s="2342"/>
      <c r="AJ76" s="2342"/>
      <c r="AK76" s="2342"/>
      <c r="AL76" s="2342"/>
      <c r="AM76" s="2342"/>
      <c r="AN76" s="2342"/>
    </row>
    <row r="77" spans="1:77" ht="15" customHeight="1" x14ac:dyDescent="0.25">
      <c r="A77" s="4506" t="s">
        <v>49</v>
      </c>
      <c r="B77" s="4507" t="s">
        <v>99</v>
      </c>
      <c r="C77" s="4507" t="s">
        <v>32</v>
      </c>
      <c r="D77" s="4508"/>
      <c r="E77" s="4501"/>
      <c r="F77" s="4439" t="s">
        <v>5</v>
      </c>
      <c r="G77" s="4510"/>
      <c r="H77" s="4510"/>
      <c r="I77" s="4510"/>
      <c r="J77" s="4510"/>
      <c r="K77" s="4510"/>
      <c r="L77" s="4510"/>
      <c r="M77" s="4510"/>
      <c r="N77" s="4510"/>
      <c r="O77" s="4510"/>
      <c r="P77" s="4510"/>
      <c r="Q77" s="4510"/>
      <c r="R77" s="4510"/>
      <c r="S77" s="4510"/>
      <c r="T77" s="4510"/>
      <c r="U77" s="4510"/>
      <c r="V77" s="4510"/>
      <c r="W77" s="4510"/>
      <c r="X77" s="4510"/>
      <c r="Y77" s="4510"/>
      <c r="Z77" s="4510"/>
      <c r="AA77" s="4510"/>
      <c r="AB77" s="4510"/>
      <c r="AC77" s="4510"/>
      <c r="AD77" s="4510"/>
      <c r="AE77" s="4510"/>
      <c r="AF77" s="4510"/>
      <c r="AG77" s="4510"/>
      <c r="AH77" s="4510"/>
      <c r="AI77" s="4511"/>
      <c r="AJ77" s="4512" t="s">
        <v>100</v>
      </c>
      <c r="AK77" s="4500" t="s">
        <v>101</v>
      </c>
      <c r="AL77" s="4500" t="s">
        <v>6</v>
      </c>
      <c r="AM77" s="4500" t="s">
        <v>7</v>
      </c>
      <c r="AN77" s="4501" t="s">
        <v>76</v>
      </c>
    </row>
    <row r="78" spans="1:77" x14ac:dyDescent="0.25">
      <c r="A78" s="3259"/>
      <c r="B78" s="3319"/>
      <c r="C78" s="4455"/>
      <c r="D78" s="4509"/>
      <c r="E78" s="4443"/>
      <c r="F78" s="4439" t="s">
        <v>102</v>
      </c>
      <c r="G78" s="4503"/>
      <c r="H78" s="4439" t="s">
        <v>103</v>
      </c>
      <c r="I78" s="4503"/>
      <c r="J78" s="4444" t="s">
        <v>13</v>
      </c>
      <c r="K78" s="4496"/>
      <c r="L78" s="4444" t="s">
        <v>14</v>
      </c>
      <c r="M78" s="4496"/>
      <c r="N78" s="4439" t="s">
        <v>104</v>
      </c>
      <c r="O78" s="4503"/>
      <c r="P78" s="4439" t="s">
        <v>105</v>
      </c>
      <c r="Q78" s="4503"/>
      <c r="R78" s="4444" t="s">
        <v>16</v>
      </c>
      <c r="S78" s="4496"/>
      <c r="T78" s="4444" t="s">
        <v>17</v>
      </c>
      <c r="U78" s="4496"/>
      <c r="V78" s="4444" t="s">
        <v>18</v>
      </c>
      <c r="W78" s="4496"/>
      <c r="X78" s="4444" t="s">
        <v>19</v>
      </c>
      <c r="Y78" s="4496"/>
      <c r="Z78" s="4444" t="s">
        <v>20</v>
      </c>
      <c r="AA78" s="4496"/>
      <c r="AB78" s="4444" t="s">
        <v>21</v>
      </c>
      <c r="AC78" s="4496"/>
      <c r="AD78" s="4444" t="s">
        <v>22</v>
      </c>
      <c r="AE78" s="4496"/>
      <c r="AF78" s="4444" t="s">
        <v>23</v>
      </c>
      <c r="AG78" s="4496"/>
      <c r="AH78" s="4444" t="s">
        <v>24</v>
      </c>
      <c r="AI78" s="4496"/>
      <c r="AJ78" s="3246"/>
      <c r="AK78" s="3247"/>
      <c r="AL78" s="3247"/>
      <c r="AM78" s="3247"/>
      <c r="AN78" s="3249"/>
    </row>
    <row r="79" spans="1:77" x14ac:dyDescent="0.25">
      <c r="A79" s="4394"/>
      <c r="B79" s="4455"/>
      <c r="C79" s="2318" t="s">
        <v>29</v>
      </c>
      <c r="D79" s="2320" t="s">
        <v>30</v>
      </c>
      <c r="E79" s="2316" t="s">
        <v>31</v>
      </c>
      <c r="F79" s="2318" t="s">
        <v>30</v>
      </c>
      <c r="G79" s="2316" t="s">
        <v>31</v>
      </c>
      <c r="H79" s="2320" t="s">
        <v>30</v>
      </c>
      <c r="I79" s="2316" t="s">
        <v>31</v>
      </c>
      <c r="J79" s="2318" t="s">
        <v>30</v>
      </c>
      <c r="K79" s="2316" t="s">
        <v>31</v>
      </c>
      <c r="L79" s="2318" t="s">
        <v>30</v>
      </c>
      <c r="M79" s="2316" t="s">
        <v>31</v>
      </c>
      <c r="N79" s="2318" t="s">
        <v>30</v>
      </c>
      <c r="O79" s="2316" t="s">
        <v>31</v>
      </c>
      <c r="P79" s="2318" t="s">
        <v>30</v>
      </c>
      <c r="Q79" s="2316" t="s">
        <v>31</v>
      </c>
      <c r="R79" s="2318" t="s">
        <v>30</v>
      </c>
      <c r="S79" s="2316" t="s">
        <v>31</v>
      </c>
      <c r="T79" s="2318" t="s">
        <v>30</v>
      </c>
      <c r="U79" s="2316" t="s">
        <v>31</v>
      </c>
      <c r="V79" s="2318" t="s">
        <v>30</v>
      </c>
      <c r="W79" s="2316" t="s">
        <v>31</v>
      </c>
      <c r="X79" s="2318" t="s">
        <v>30</v>
      </c>
      <c r="Y79" s="2316" t="s">
        <v>31</v>
      </c>
      <c r="Z79" s="2318" t="s">
        <v>30</v>
      </c>
      <c r="AA79" s="2316" t="s">
        <v>31</v>
      </c>
      <c r="AB79" s="2318" t="s">
        <v>30</v>
      </c>
      <c r="AC79" s="2316" t="s">
        <v>31</v>
      </c>
      <c r="AD79" s="2318" t="s">
        <v>30</v>
      </c>
      <c r="AE79" s="2316" t="s">
        <v>31</v>
      </c>
      <c r="AF79" s="2318" t="s">
        <v>30</v>
      </c>
      <c r="AG79" s="2316" t="s">
        <v>31</v>
      </c>
      <c r="AH79" s="2318" t="s">
        <v>30</v>
      </c>
      <c r="AI79" s="2344" t="s">
        <v>31</v>
      </c>
      <c r="AJ79" s="3245"/>
      <c r="AK79" s="3224"/>
      <c r="AL79" s="3224"/>
      <c r="AM79" s="3224"/>
      <c r="AN79" s="4502"/>
    </row>
    <row r="80" spans="1:77" x14ac:dyDescent="0.25">
      <c r="A80" s="2345" t="s">
        <v>106</v>
      </c>
      <c r="B80" s="2346" t="s">
        <v>107</v>
      </c>
      <c r="C80" s="2347">
        <f>SUM(D80:E80)</f>
        <v>0</v>
      </c>
      <c r="D80" s="2348">
        <f>SUM(F80,H80,J80,L80,N80,P80,R80,T80,V80,X80,Z80,AB80,AD80,AF80,AH80)</f>
        <v>0</v>
      </c>
      <c r="E80" s="2349">
        <f>SUM(G80,I80,K80,M80,O80,Q80,S80,U80,W80,Y80,AA80,AC80,AE80,AG80,AI80)</f>
        <v>0</v>
      </c>
      <c r="F80" s="237"/>
      <c r="G80" s="2350"/>
      <c r="H80" s="2351"/>
      <c r="I80" s="2352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2352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x14ac:dyDescent="0.25">
      <c r="A81" s="4497" t="s">
        <v>108</v>
      </c>
      <c r="B81" s="2354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x14ac:dyDescent="0.25">
      <c r="A82" s="4497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x14ac:dyDescent="0.25">
      <c r="A83" s="2353" t="s">
        <v>62</v>
      </c>
      <c r="B83" s="2355" t="s">
        <v>111</v>
      </c>
      <c r="C83" s="2347">
        <f>SUM(D83:E83)</f>
        <v>0</v>
      </c>
      <c r="D83" s="2348">
        <f t="shared" si="39"/>
        <v>0</v>
      </c>
      <c r="E83" s="2349">
        <f t="shared" si="39"/>
        <v>0</v>
      </c>
      <c r="F83" s="2356"/>
      <c r="G83" s="2357"/>
      <c r="H83" s="2358"/>
      <c r="I83" s="2357"/>
      <c r="J83" s="2356"/>
      <c r="K83" s="2359"/>
      <c r="L83" s="2356"/>
      <c r="M83" s="2359"/>
      <c r="N83" s="2356"/>
      <c r="O83" s="2359"/>
      <c r="P83" s="2356"/>
      <c r="Q83" s="2359"/>
      <c r="R83" s="2356"/>
      <c r="S83" s="2359"/>
      <c r="T83" s="2356"/>
      <c r="U83" s="2359"/>
      <c r="V83" s="2356"/>
      <c r="W83" s="2359"/>
      <c r="X83" s="2356"/>
      <c r="Y83" s="2359"/>
      <c r="Z83" s="2356"/>
      <c r="AA83" s="2359"/>
      <c r="AB83" s="2356"/>
      <c r="AC83" s="2359"/>
      <c r="AD83" s="2356"/>
      <c r="AE83" s="2359"/>
      <c r="AF83" s="2356"/>
      <c r="AG83" s="2359"/>
      <c r="AH83" s="2356"/>
      <c r="AI83" s="2360"/>
      <c r="AJ83" s="2361"/>
      <c r="AK83" s="2362"/>
      <c r="AL83" s="2362"/>
      <c r="AM83" s="2362"/>
      <c r="AN83" s="2357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x14ac:dyDescent="0.25">
      <c r="A84" s="4" t="s">
        <v>112</v>
      </c>
      <c r="B84" s="2"/>
      <c r="C84" s="2"/>
      <c r="D84" s="2"/>
      <c r="E84" s="2"/>
      <c r="F84" s="2"/>
    </row>
    <row r="85" spans="1:77" ht="15" customHeight="1" x14ac:dyDescent="0.25">
      <c r="A85" s="4494" t="s">
        <v>90</v>
      </c>
      <c r="B85" s="4498"/>
      <c r="C85" s="4495" t="s">
        <v>113</v>
      </c>
      <c r="D85" s="4499" t="s">
        <v>114</v>
      </c>
      <c r="E85" s="4496" t="s">
        <v>115</v>
      </c>
      <c r="F85" s="4495" t="s">
        <v>116</v>
      </c>
    </row>
    <row r="86" spans="1:77" x14ac:dyDescent="0.25">
      <c r="A86" s="4494"/>
      <c r="B86" s="4498"/>
      <c r="C86" s="4495"/>
      <c r="D86" s="4499"/>
      <c r="E86" s="4496"/>
      <c r="F86" s="4495"/>
    </row>
    <row r="87" spans="1:77" x14ac:dyDescent="0.25">
      <c r="A87" s="4491" t="s">
        <v>117</v>
      </c>
      <c r="B87" s="4492"/>
      <c r="C87" s="4492"/>
      <c r="D87" s="4492"/>
      <c r="E87" s="4492"/>
      <c r="F87" s="4493"/>
    </row>
    <row r="88" spans="1:77" x14ac:dyDescent="0.25">
      <c r="A88" s="2354" t="s">
        <v>118</v>
      </c>
      <c r="B88" s="2363"/>
      <c r="C88" s="2364"/>
      <c r="D88" s="2365"/>
      <c r="E88" s="2366"/>
      <c r="F88" s="2364"/>
    </row>
    <row r="89" spans="1:77" x14ac:dyDescent="0.25">
      <c r="A89" s="275" t="s">
        <v>119</v>
      </c>
      <c r="B89" s="276"/>
      <c r="C89" s="277"/>
      <c r="D89" s="278"/>
      <c r="E89" s="41"/>
      <c r="F89" s="277"/>
    </row>
    <row r="90" spans="1:77" x14ac:dyDescent="0.25">
      <c r="A90" s="275" t="s">
        <v>120</v>
      </c>
      <c r="B90" s="276"/>
      <c r="C90" s="277"/>
      <c r="D90" s="278"/>
      <c r="E90" s="41"/>
      <c r="F90" s="277"/>
    </row>
    <row r="91" spans="1:77" x14ac:dyDescent="0.25">
      <c r="A91" s="275" t="s">
        <v>121</v>
      </c>
      <c r="B91" s="276"/>
      <c r="C91" s="277"/>
      <c r="D91" s="278"/>
      <c r="E91" s="41"/>
      <c r="F91" s="277"/>
    </row>
    <row r="92" spans="1:77" x14ac:dyDescent="0.25">
      <c r="A92" s="279" t="s">
        <v>122</v>
      </c>
      <c r="B92" s="280"/>
      <c r="C92" s="177"/>
      <c r="D92" s="2367"/>
      <c r="E92" s="181"/>
      <c r="F92" s="177"/>
    </row>
    <row r="93" spans="1:77" x14ac:dyDescent="0.25">
      <c r="A93" s="4491" t="s">
        <v>123</v>
      </c>
      <c r="B93" s="4492"/>
      <c r="C93" s="4492"/>
      <c r="D93" s="4492"/>
      <c r="E93" s="4492"/>
      <c r="F93" s="4493"/>
    </row>
    <row r="94" spans="1:77" x14ac:dyDescent="0.25">
      <c r="A94" s="2368" t="s">
        <v>124</v>
      </c>
      <c r="B94" s="2369"/>
      <c r="C94" s="2364"/>
      <c r="D94" s="2365"/>
      <c r="E94" s="2366"/>
      <c r="F94" s="2364"/>
    </row>
    <row r="95" spans="1:77" x14ac:dyDescent="0.25">
      <c r="A95" s="254" t="s">
        <v>125</v>
      </c>
      <c r="B95" s="284"/>
      <c r="C95" s="277"/>
      <c r="D95" s="278"/>
      <c r="E95" s="41"/>
      <c r="F95" s="277"/>
    </row>
    <row r="96" spans="1:77" ht="21" x14ac:dyDescent="0.25">
      <c r="A96" s="2370" t="s">
        <v>126</v>
      </c>
      <c r="B96" s="286"/>
      <c r="C96" s="2371"/>
      <c r="D96" s="2367"/>
      <c r="E96" s="2372"/>
      <c r="F96" s="2371"/>
    </row>
    <row r="97" spans="1:18" x14ac:dyDescent="0.25">
      <c r="A97" s="4" t="s">
        <v>127</v>
      </c>
      <c r="B97" s="2"/>
      <c r="C97" s="2"/>
      <c r="D97" s="2"/>
      <c r="E97" s="2"/>
    </row>
    <row r="98" spans="1:18" ht="15" customHeight="1" x14ac:dyDescent="0.25">
      <c r="A98" s="4494" t="s">
        <v>90</v>
      </c>
      <c r="B98" s="4495" t="s">
        <v>32</v>
      </c>
      <c r="C98" s="4495" t="s">
        <v>113</v>
      </c>
      <c r="D98" s="4495" t="s">
        <v>114</v>
      </c>
      <c r="E98" s="4496" t="s">
        <v>128</v>
      </c>
    </row>
    <row r="99" spans="1:18" x14ac:dyDescent="0.25">
      <c r="A99" s="4494"/>
      <c r="B99" s="4495"/>
      <c r="C99" s="4495"/>
      <c r="D99" s="4495"/>
      <c r="E99" s="4496"/>
    </row>
    <row r="100" spans="1:18" x14ac:dyDescent="0.25">
      <c r="A100" s="2373" t="s">
        <v>117</v>
      </c>
      <c r="B100" s="2374"/>
      <c r="C100" s="2374"/>
      <c r="D100" s="2374"/>
      <c r="E100" s="2375"/>
    </row>
    <row r="101" spans="1:18" x14ac:dyDescent="0.25">
      <c r="A101" s="2354" t="s">
        <v>118</v>
      </c>
      <c r="B101" s="2376">
        <f>SUM(C101:E101)</f>
        <v>68</v>
      </c>
      <c r="C101" s="2364">
        <v>68</v>
      </c>
      <c r="D101" s="2364"/>
      <c r="E101" s="2366"/>
    </row>
    <row r="102" spans="1:18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x14ac:dyDescent="0.25">
      <c r="A103" s="275" t="s">
        <v>120</v>
      </c>
      <c r="B103" s="293">
        <f t="shared" si="51"/>
        <v>0</v>
      </c>
      <c r="C103" s="277"/>
      <c r="D103" s="277"/>
      <c r="E103" s="41"/>
    </row>
    <row r="104" spans="1:18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x14ac:dyDescent="0.25">
      <c r="A105" s="279" t="s">
        <v>122</v>
      </c>
      <c r="B105" s="294">
        <f t="shared" si="51"/>
        <v>0</v>
      </c>
      <c r="C105" s="177"/>
      <c r="D105" s="2371"/>
      <c r="E105" s="181"/>
    </row>
    <row r="106" spans="1:18" x14ac:dyDescent="0.25">
      <c r="A106" s="2373" t="s">
        <v>123</v>
      </c>
      <c r="B106" s="2374"/>
      <c r="C106" s="2374"/>
      <c r="D106" s="2374"/>
      <c r="E106" s="2375"/>
    </row>
    <row r="107" spans="1:18" x14ac:dyDescent="0.25">
      <c r="A107" s="2368" t="s">
        <v>124</v>
      </c>
      <c r="B107" s="2376">
        <f>SUM(C107:E107)</f>
        <v>0</v>
      </c>
      <c r="C107" s="2364"/>
      <c r="D107" s="2364"/>
      <c r="E107" s="2366"/>
    </row>
    <row r="108" spans="1:18" x14ac:dyDescent="0.25">
      <c r="A108" s="254" t="s">
        <v>125</v>
      </c>
      <c r="B108" s="293">
        <f t="shared" ref="B108:B109" si="52">SUM(C108:E108)</f>
        <v>1</v>
      </c>
      <c r="C108" s="277"/>
      <c r="D108" s="277">
        <v>1</v>
      </c>
      <c r="E108" s="41"/>
    </row>
    <row r="109" spans="1:18" ht="21" x14ac:dyDescent="0.25">
      <c r="A109" s="2370" t="s">
        <v>126</v>
      </c>
      <c r="B109" s="2377">
        <f t="shared" si="52"/>
        <v>0</v>
      </c>
      <c r="C109" s="2371"/>
      <c r="D109" s="2371"/>
      <c r="E109" s="2372"/>
    </row>
    <row r="110" spans="1:18" x14ac:dyDescent="0.25">
      <c r="A110" s="4481" t="s">
        <v>129</v>
      </c>
      <c r="B110" s="4481"/>
      <c r="C110" s="4481"/>
      <c r="D110" s="4481"/>
      <c r="E110" s="4481"/>
      <c r="F110" s="4482"/>
      <c r="G110" s="2378"/>
      <c r="H110" s="2378"/>
      <c r="I110" s="2378"/>
      <c r="J110" s="2378"/>
      <c r="K110" s="2378"/>
      <c r="L110" s="2378"/>
      <c r="M110" s="2378"/>
      <c r="N110" s="2378"/>
      <c r="O110" s="2378"/>
    </row>
    <row r="111" spans="1:18" ht="15" customHeight="1" x14ac:dyDescent="0.25">
      <c r="A111" s="4483" t="s">
        <v>130</v>
      </c>
      <c r="B111" s="4484" t="s">
        <v>131</v>
      </c>
      <c r="C111" s="4485"/>
      <c r="D111" s="4486"/>
      <c r="E111" s="4484" t="s">
        <v>132</v>
      </c>
      <c r="F111" s="4486"/>
      <c r="G111" s="4484" t="s">
        <v>133</v>
      </c>
      <c r="H111" s="4487"/>
      <c r="I111" s="4488" t="s">
        <v>134</v>
      </c>
      <c r="J111" s="4489"/>
      <c r="K111" s="4458" t="s">
        <v>135</v>
      </c>
      <c r="L111" s="4460" t="s">
        <v>136</v>
      </c>
      <c r="M111" s="4461"/>
      <c r="N111" s="4458"/>
      <c r="O111" s="4460" t="s">
        <v>137</v>
      </c>
      <c r="P111" s="4458"/>
      <c r="Q111" s="4460" t="s">
        <v>138</v>
      </c>
      <c r="R111" s="4458"/>
    </row>
    <row r="112" spans="1:18" x14ac:dyDescent="0.25">
      <c r="A112" s="3292"/>
      <c r="B112" s="4471"/>
      <c r="C112" s="4472"/>
      <c r="D112" s="4473"/>
      <c r="E112" s="4471"/>
      <c r="F112" s="4473"/>
      <c r="G112" s="4471"/>
      <c r="H112" s="4475"/>
      <c r="I112" s="3299"/>
      <c r="J112" s="4490"/>
      <c r="K112" s="3265"/>
      <c r="L112" s="4462"/>
      <c r="M112" s="4463"/>
      <c r="N112" s="4459"/>
      <c r="O112" s="4462"/>
      <c r="P112" s="4459"/>
      <c r="Q112" s="4462"/>
      <c r="R112" s="4459"/>
    </row>
    <row r="113" spans="1:20" ht="31.5" x14ac:dyDescent="0.25">
      <c r="A113" s="4450"/>
      <c r="B113" s="2379" t="s">
        <v>139</v>
      </c>
      <c r="C113" s="2379" t="s">
        <v>140</v>
      </c>
      <c r="D113" s="2380" t="s">
        <v>141</v>
      </c>
      <c r="E113" s="2381" t="s">
        <v>142</v>
      </c>
      <c r="F113" s="2382" t="s">
        <v>143</v>
      </c>
      <c r="G113" s="2381" t="s">
        <v>144</v>
      </c>
      <c r="H113" s="2383" t="s">
        <v>145</v>
      </c>
      <c r="I113" s="2384" t="s">
        <v>142</v>
      </c>
      <c r="J113" s="2385" t="s">
        <v>143</v>
      </c>
      <c r="K113" s="4459"/>
      <c r="L113" s="2379" t="s">
        <v>146</v>
      </c>
      <c r="M113" s="2386" t="s">
        <v>140</v>
      </c>
      <c r="N113" s="305" t="s">
        <v>147</v>
      </c>
      <c r="O113" s="2379" t="s">
        <v>144</v>
      </c>
      <c r="P113" s="2387" t="s">
        <v>145</v>
      </c>
      <c r="Q113" s="2379" t="s">
        <v>148</v>
      </c>
      <c r="R113" s="2387" t="s">
        <v>149</v>
      </c>
    </row>
    <row r="114" spans="1:20" x14ac:dyDescent="0.25">
      <c r="A114" s="2388" t="s">
        <v>150</v>
      </c>
      <c r="B114" s="308">
        <f>SUM(C114:D114)</f>
        <v>0</v>
      </c>
      <c r="C114" s="2389"/>
      <c r="D114" s="2390"/>
      <c r="E114" s="2389"/>
      <c r="F114" s="2390"/>
      <c r="G114" s="2389"/>
      <c r="H114" s="2391"/>
      <c r="I114" s="2392"/>
      <c r="J114" s="2393"/>
      <c r="K114" s="2390"/>
      <c r="L114" s="2389"/>
      <c r="M114" s="2394"/>
      <c r="N114" s="2395"/>
      <c r="O114" s="2389"/>
      <c r="P114" s="2395"/>
      <c r="Q114" s="316"/>
      <c r="R114" s="317"/>
    </row>
    <row r="115" spans="1:20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2389"/>
      <c r="R115" s="2395"/>
    </row>
    <row r="116" spans="1:20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x14ac:dyDescent="0.25">
      <c r="A117" s="2396" t="s">
        <v>32</v>
      </c>
      <c r="B117" s="2397">
        <f>SUM(C117:D117)</f>
        <v>0</v>
      </c>
      <c r="C117" s="2397">
        <f t="shared" ref="C117:K117" si="53">SUM(C114:C116)</f>
        <v>0</v>
      </c>
      <c r="D117" s="2398">
        <f t="shared" si="53"/>
        <v>0</v>
      </c>
      <c r="E117" s="2397">
        <f t="shared" si="53"/>
        <v>0</v>
      </c>
      <c r="F117" s="2398">
        <f t="shared" si="53"/>
        <v>0</v>
      </c>
      <c r="G117" s="2397">
        <f t="shared" si="53"/>
        <v>0</v>
      </c>
      <c r="H117" s="2399">
        <f t="shared" si="53"/>
        <v>0</v>
      </c>
      <c r="I117" s="2400">
        <f t="shared" si="53"/>
        <v>0</v>
      </c>
      <c r="J117" s="2401">
        <f t="shared" si="53"/>
        <v>0</v>
      </c>
      <c r="K117" s="2398">
        <f t="shared" si="53"/>
        <v>0</v>
      </c>
      <c r="L117" s="2397">
        <f>SUM(L114)</f>
        <v>0</v>
      </c>
      <c r="M117" s="2402">
        <f t="shared" ref="M117:P117" si="54">SUM(M114)</f>
        <v>0</v>
      </c>
      <c r="N117" s="2403">
        <f>SUM(N114)</f>
        <v>0</v>
      </c>
      <c r="O117" s="2397">
        <f t="shared" si="54"/>
        <v>0</v>
      </c>
      <c r="P117" s="2403">
        <f t="shared" si="54"/>
        <v>0</v>
      </c>
      <c r="Q117" s="2397">
        <f>SUM(Q115:Q116)</f>
        <v>0</v>
      </c>
      <c r="R117" s="2402">
        <f>SUM(R115:R116)</f>
        <v>0</v>
      </c>
    </row>
    <row r="118" spans="1:20" x14ac:dyDescent="0.25">
      <c r="A118" s="4464" t="s">
        <v>153</v>
      </c>
      <c r="B118" s="4464"/>
      <c r="C118" s="4464"/>
      <c r="D118" s="4464"/>
      <c r="E118" s="4464"/>
      <c r="F118" s="4465"/>
      <c r="G118" s="2404"/>
      <c r="H118" s="2404"/>
      <c r="I118" s="2404"/>
      <c r="J118" s="2404"/>
      <c r="K118" s="2404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4466" t="s">
        <v>130</v>
      </c>
      <c r="B119" s="4468" t="s">
        <v>131</v>
      </c>
      <c r="C119" s="4469"/>
      <c r="D119" s="4470"/>
      <c r="E119" s="4468" t="s">
        <v>132</v>
      </c>
      <c r="F119" s="4469"/>
      <c r="G119" s="4469"/>
      <c r="H119" s="4470"/>
      <c r="I119" s="4468" t="s">
        <v>133</v>
      </c>
      <c r="J119" s="4474"/>
      <c r="K119" s="4476" t="s">
        <v>154</v>
      </c>
      <c r="L119" s="4477" t="s">
        <v>155</v>
      </c>
      <c r="M119" s="4478"/>
      <c r="N119" s="346"/>
      <c r="O119" s="346"/>
      <c r="P119" s="346"/>
      <c r="Q119" s="346"/>
      <c r="R119" s="346"/>
      <c r="S119" s="346"/>
      <c r="T119" s="346"/>
    </row>
    <row r="120" spans="1:20" x14ac:dyDescent="0.25">
      <c r="A120" s="3274"/>
      <c r="B120" s="4471"/>
      <c r="C120" s="4472"/>
      <c r="D120" s="4473"/>
      <c r="E120" s="4471"/>
      <c r="F120" s="4472"/>
      <c r="G120" s="4472"/>
      <c r="H120" s="4473"/>
      <c r="I120" s="4471"/>
      <c r="J120" s="4475"/>
      <c r="K120" s="3265"/>
      <c r="L120" s="4479"/>
      <c r="M120" s="4480"/>
      <c r="N120" s="346"/>
      <c r="O120" s="346"/>
      <c r="P120" s="346"/>
      <c r="Q120" s="346"/>
      <c r="R120" s="346"/>
      <c r="S120" s="346"/>
      <c r="T120" s="346"/>
    </row>
    <row r="121" spans="1:20" ht="63" x14ac:dyDescent="0.25">
      <c r="A121" s="4467"/>
      <c r="B121" s="2379" t="s">
        <v>139</v>
      </c>
      <c r="C121" s="2379" t="s">
        <v>140</v>
      </c>
      <c r="D121" s="2380" t="s">
        <v>141</v>
      </c>
      <c r="E121" s="2381" t="s">
        <v>142</v>
      </c>
      <c r="F121" s="2382" t="s">
        <v>143</v>
      </c>
      <c r="G121" s="2381" t="s">
        <v>156</v>
      </c>
      <c r="H121" s="2382" t="s">
        <v>157</v>
      </c>
      <c r="I121" s="2381" t="s">
        <v>144</v>
      </c>
      <c r="J121" s="2383" t="s">
        <v>145</v>
      </c>
      <c r="K121" s="4459"/>
      <c r="L121" s="2405" t="s">
        <v>158</v>
      </c>
      <c r="M121" s="2406" t="s">
        <v>159</v>
      </c>
      <c r="N121" s="346"/>
      <c r="O121" s="346"/>
      <c r="P121" s="346"/>
      <c r="Q121" s="346"/>
      <c r="R121" s="346"/>
      <c r="S121" s="346"/>
      <c r="T121" s="346"/>
    </row>
    <row r="122" spans="1:20" x14ac:dyDescent="0.25">
      <c r="A122" s="2388" t="s">
        <v>160</v>
      </c>
      <c r="B122" s="308">
        <f>SUM(C122:D122)</f>
        <v>8042</v>
      </c>
      <c r="C122" s="2389">
        <v>7879</v>
      </c>
      <c r="D122" s="2390">
        <v>163</v>
      </c>
      <c r="E122" s="2407"/>
      <c r="F122" s="2408"/>
      <c r="G122" s="2407"/>
      <c r="H122" s="2408"/>
      <c r="I122" s="2389">
        <v>38031</v>
      </c>
      <c r="J122" s="2391">
        <v>27</v>
      </c>
      <c r="K122" s="2408"/>
      <c r="L122" s="2389">
        <v>566</v>
      </c>
      <c r="M122" s="2395">
        <v>435</v>
      </c>
      <c r="N122" s="346"/>
      <c r="O122" s="346"/>
      <c r="P122" s="346"/>
      <c r="Q122" s="346"/>
      <c r="R122" s="346"/>
      <c r="S122" s="346"/>
      <c r="T122" s="346"/>
    </row>
    <row r="123" spans="1:20" x14ac:dyDescent="0.25">
      <c r="A123" s="318" t="s">
        <v>161</v>
      </c>
      <c r="B123" s="308">
        <f t="shared" ref="B123:B124" si="55">SUM(C123:D123)</f>
        <v>16230</v>
      </c>
      <c r="C123" s="319">
        <v>15089</v>
      </c>
      <c r="D123" s="320">
        <v>1141</v>
      </c>
      <c r="E123" s="319">
        <v>13843</v>
      </c>
      <c r="F123" s="320">
        <v>42</v>
      </c>
      <c r="G123" s="319">
        <v>2341</v>
      </c>
      <c r="H123" s="320">
        <v>4</v>
      </c>
      <c r="I123" s="319">
        <v>48222</v>
      </c>
      <c r="J123" s="321">
        <v>1206</v>
      </c>
      <c r="K123" s="320">
        <v>12702</v>
      </c>
      <c r="L123" s="319">
        <v>367</v>
      </c>
      <c r="M123" s="353">
        <v>734</v>
      </c>
      <c r="N123" s="346"/>
      <c r="O123" s="346"/>
      <c r="P123" s="346"/>
      <c r="Q123" s="346"/>
      <c r="R123" s="346"/>
      <c r="S123" s="346"/>
      <c r="T123" s="346"/>
    </row>
    <row r="124" spans="1:20" x14ac:dyDescent="0.25">
      <c r="A124" s="354" t="s">
        <v>128</v>
      </c>
      <c r="B124" s="325">
        <f t="shared" si="55"/>
        <v>4295</v>
      </c>
      <c r="C124" s="326">
        <v>4180</v>
      </c>
      <c r="D124" s="355">
        <v>115</v>
      </c>
      <c r="E124" s="332"/>
      <c r="F124" s="356"/>
      <c r="G124" s="332"/>
      <c r="H124" s="356"/>
      <c r="I124" s="326">
        <v>9798</v>
      </c>
      <c r="J124" s="357">
        <v>20</v>
      </c>
      <c r="K124" s="356"/>
      <c r="L124" s="326">
        <v>203</v>
      </c>
      <c r="M124" s="358">
        <v>184</v>
      </c>
      <c r="N124" s="346"/>
      <c r="O124" s="346"/>
      <c r="P124" s="346"/>
      <c r="Q124" s="346"/>
      <c r="R124" s="346"/>
      <c r="S124" s="346"/>
      <c r="T124" s="346"/>
    </row>
    <row r="125" spans="1:20" ht="19.5" x14ac:dyDescent="0.25">
      <c r="A125" s="2065" t="s">
        <v>162</v>
      </c>
      <c r="B125" s="2409"/>
      <c r="C125" s="2409"/>
      <c r="D125" s="361"/>
      <c r="E125" s="2410"/>
      <c r="F125" s="2410"/>
      <c r="G125" s="2410"/>
      <c r="H125" s="2410"/>
      <c r="I125" s="2411"/>
      <c r="J125" s="3"/>
      <c r="K125" s="2411"/>
      <c r="L125" s="3"/>
      <c r="M125" s="364"/>
    </row>
    <row r="126" spans="1:20" ht="15" customHeight="1" x14ac:dyDescent="0.25">
      <c r="A126" s="4447" t="s">
        <v>163</v>
      </c>
      <c r="B126" s="4449" t="s">
        <v>164</v>
      </c>
      <c r="C126" s="4451" t="s">
        <v>165</v>
      </c>
      <c r="D126" s="4452"/>
      <c r="E126" s="4452"/>
      <c r="F126" s="4452"/>
      <c r="G126" s="4452"/>
      <c r="H126" s="4452"/>
      <c r="I126" s="4452"/>
      <c r="J126" s="4452"/>
      <c r="K126" s="4452"/>
      <c r="L126" s="4453"/>
      <c r="M126" s="4449" t="s">
        <v>166</v>
      </c>
    </row>
    <row r="127" spans="1:20" ht="21" x14ac:dyDescent="0.25">
      <c r="A127" s="4448"/>
      <c r="B127" s="4450"/>
      <c r="C127" s="2412" t="s">
        <v>80</v>
      </c>
      <c r="D127" s="2413" t="s">
        <v>167</v>
      </c>
      <c r="E127" s="2413" t="s">
        <v>51</v>
      </c>
      <c r="F127" s="2413" t="s">
        <v>81</v>
      </c>
      <c r="G127" s="2413" t="s">
        <v>168</v>
      </c>
      <c r="H127" s="2414" t="s">
        <v>169</v>
      </c>
      <c r="I127" s="2414" t="s">
        <v>170</v>
      </c>
      <c r="J127" s="2413" t="s">
        <v>171</v>
      </c>
      <c r="K127" s="2414" t="s">
        <v>172</v>
      </c>
      <c r="L127" s="2415" t="s">
        <v>173</v>
      </c>
      <c r="M127" s="4450"/>
    </row>
    <row r="128" spans="1:20" x14ac:dyDescent="0.25">
      <c r="A128" s="2416" t="s">
        <v>174</v>
      </c>
      <c r="B128" s="2390"/>
      <c r="C128" s="2389"/>
      <c r="D128" s="2417"/>
      <c r="E128" s="2417"/>
      <c r="F128" s="2417"/>
      <c r="G128" s="2417"/>
      <c r="H128" s="2417"/>
      <c r="I128" s="2417"/>
      <c r="J128" s="2417"/>
      <c r="K128" s="2417"/>
      <c r="L128" s="2390"/>
      <c r="M128" s="2418"/>
    </row>
    <row r="129" spans="1:76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x14ac:dyDescent="0.25">
      <c r="A131" s="4" t="s">
        <v>177</v>
      </c>
      <c r="B131" s="2419"/>
      <c r="C131" s="2419"/>
      <c r="D131" s="2419"/>
      <c r="E131" s="2419"/>
      <c r="F131" s="2419"/>
      <c r="G131" s="2419"/>
      <c r="H131" s="2419"/>
      <c r="I131" s="2419"/>
      <c r="J131" s="2419"/>
      <c r="K131" s="2419"/>
      <c r="L131" s="2419"/>
      <c r="M131" s="2419"/>
      <c r="N131" s="2419"/>
      <c r="O131" s="2419"/>
      <c r="P131" s="2419"/>
      <c r="Q131" s="2419"/>
      <c r="R131" s="2419"/>
      <c r="S131" s="2419"/>
      <c r="T131" s="2419"/>
      <c r="U131" s="2419"/>
      <c r="V131" s="2419"/>
      <c r="W131" s="2419"/>
      <c r="X131" s="2419"/>
      <c r="Y131" s="2419"/>
      <c r="Z131" s="2419"/>
      <c r="AA131" s="2419"/>
      <c r="AB131" s="2419"/>
      <c r="AC131" s="2419"/>
      <c r="AD131" s="2419"/>
      <c r="AE131" s="2419"/>
      <c r="AF131" s="2419"/>
      <c r="AG131" s="2419"/>
      <c r="AH131" s="2419"/>
      <c r="AI131" s="2419"/>
      <c r="AJ131" s="2419"/>
      <c r="AK131" s="2419"/>
      <c r="AL131" s="2419"/>
      <c r="AM131" s="2419"/>
      <c r="AN131" s="2419"/>
      <c r="AO131" s="2420"/>
      <c r="AP131" s="2420"/>
      <c r="AQ131" s="225"/>
      <c r="AR131" s="225"/>
    </row>
    <row r="132" spans="1:76" ht="15" customHeight="1" x14ac:dyDescent="0.25">
      <c r="A132" s="4341" t="s">
        <v>178</v>
      </c>
      <c r="B132" s="4454" t="s">
        <v>4</v>
      </c>
      <c r="C132" s="3585"/>
      <c r="D132" s="3635"/>
      <c r="E132" s="4439" t="s">
        <v>5</v>
      </c>
      <c r="F132" s="4457"/>
      <c r="G132" s="4457"/>
      <c r="H132" s="4457"/>
      <c r="I132" s="4457"/>
      <c r="J132" s="4457"/>
      <c r="K132" s="4457"/>
      <c r="L132" s="4457"/>
      <c r="M132" s="4457"/>
      <c r="N132" s="4457"/>
      <c r="O132" s="4457"/>
      <c r="P132" s="4457"/>
      <c r="Q132" s="4457"/>
      <c r="R132" s="4457"/>
      <c r="S132" s="4457"/>
      <c r="T132" s="4457"/>
      <c r="U132" s="4457"/>
      <c r="V132" s="4457"/>
      <c r="W132" s="4457"/>
      <c r="X132" s="4457"/>
      <c r="Y132" s="4457"/>
      <c r="Z132" s="4457"/>
      <c r="AA132" s="4457"/>
      <c r="AB132" s="4457"/>
      <c r="AC132" s="4457"/>
      <c r="AD132" s="4457"/>
      <c r="AE132" s="4457"/>
      <c r="AF132" s="4457"/>
      <c r="AG132" s="4457"/>
      <c r="AH132" s="4457"/>
      <c r="AI132" s="4457"/>
      <c r="AJ132" s="4457"/>
      <c r="AK132" s="4457"/>
      <c r="AL132" s="4457"/>
      <c r="AM132" s="4457"/>
      <c r="AN132" s="4446"/>
      <c r="AO132" s="4441" t="s">
        <v>179</v>
      </c>
      <c r="AP132" s="4442" t="s">
        <v>100</v>
      </c>
      <c r="AQ132" s="4442" t="s">
        <v>8</v>
      </c>
      <c r="AR132" s="3635" t="s">
        <v>9</v>
      </c>
    </row>
    <row r="133" spans="1:76" x14ac:dyDescent="0.25">
      <c r="A133" s="3259"/>
      <c r="B133" s="4455"/>
      <c r="C133" s="4456"/>
      <c r="D133" s="4443"/>
      <c r="E133" s="4444" t="s">
        <v>11</v>
      </c>
      <c r="F133" s="4440"/>
      <c r="G133" s="4439" t="s">
        <v>12</v>
      </c>
      <c r="H133" s="4440"/>
      <c r="I133" s="4439" t="s">
        <v>13</v>
      </c>
      <c r="J133" s="4440"/>
      <c r="K133" s="4439" t="s">
        <v>14</v>
      </c>
      <c r="L133" s="4440"/>
      <c r="M133" s="4439" t="s">
        <v>15</v>
      </c>
      <c r="N133" s="4440"/>
      <c r="O133" s="4439" t="s">
        <v>16</v>
      </c>
      <c r="P133" s="4440"/>
      <c r="Q133" s="4445" t="s">
        <v>17</v>
      </c>
      <c r="R133" s="4440"/>
      <c r="S133" s="4439" t="s">
        <v>18</v>
      </c>
      <c r="T133" s="4440"/>
      <c r="U133" s="4439" t="s">
        <v>19</v>
      </c>
      <c r="V133" s="4440"/>
      <c r="W133" s="4439" t="s">
        <v>20</v>
      </c>
      <c r="X133" s="4440"/>
      <c r="Y133" s="4439" t="s">
        <v>21</v>
      </c>
      <c r="Z133" s="4440"/>
      <c r="AA133" s="4439" t="s">
        <v>22</v>
      </c>
      <c r="AB133" s="4440"/>
      <c r="AC133" s="4439" t="s">
        <v>23</v>
      </c>
      <c r="AD133" s="4440"/>
      <c r="AE133" s="4439" t="s">
        <v>24</v>
      </c>
      <c r="AF133" s="4440"/>
      <c r="AG133" s="4439" t="s">
        <v>25</v>
      </c>
      <c r="AH133" s="4440"/>
      <c r="AI133" s="4439" t="s">
        <v>26</v>
      </c>
      <c r="AJ133" s="4440"/>
      <c r="AK133" s="4439" t="s">
        <v>27</v>
      </c>
      <c r="AL133" s="4440"/>
      <c r="AM133" s="4445" t="s">
        <v>28</v>
      </c>
      <c r="AN133" s="4446"/>
      <c r="AO133" s="3246"/>
      <c r="AP133" s="3247"/>
      <c r="AQ133" s="3247"/>
      <c r="AR133" s="3249"/>
    </row>
    <row r="134" spans="1:76" x14ac:dyDescent="0.25">
      <c r="A134" s="4394"/>
      <c r="B134" s="2335" t="s">
        <v>29</v>
      </c>
      <c r="C134" s="2320" t="s">
        <v>30</v>
      </c>
      <c r="D134" s="2343" t="s">
        <v>31</v>
      </c>
      <c r="E134" s="2318" t="s">
        <v>30</v>
      </c>
      <c r="F134" s="2236" t="s">
        <v>31</v>
      </c>
      <c r="G134" s="2318" t="s">
        <v>30</v>
      </c>
      <c r="H134" s="2236" t="s">
        <v>31</v>
      </c>
      <c r="I134" s="2318" t="s">
        <v>30</v>
      </c>
      <c r="J134" s="2236" t="s">
        <v>31</v>
      </c>
      <c r="K134" s="2318" t="s">
        <v>30</v>
      </c>
      <c r="L134" s="2236" t="s">
        <v>31</v>
      </c>
      <c r="M134" s="2318" t="s">
        <v>30</v>
      </c>
      <c r="N134" s="2236" t="s">
        <v>31</v>
      </c>
      <c r="O134" s="2318" t="s">
        <v>30</v>
      </c>
      <c r="P134" s="2236" t="s">
        <v>31</v>
      </c>
      <c r="Q134" s="2318" t="s">
        <v>30</v>
      </c>
      <c r="R134" s="2236" t="s">
        <v>31</v>
      </c>
      <c r="S134" s="2318" t="s">
        <v>30</v>
      </c>
      <c r="T134" s="2236" t="s">
        <v>31</v>
      </c>
      <c r="U134" s="2318" t="s">
        <v>30</v>
      </c>
      <c r="V134" s="2236" t="s">
        <v>31</v>
      </c>
      <c r="W134" s="2318" t="s">
        <v>30</v>
      </c>
      <c r="X134" s="2236" t="s">
        <v>31</v>
      </c>
      <c r="Y134" s="2318" t="s">
        <v>30</v>
      </c>
      <c r="Z134" s="2236" t="s">
        <v>31</v>
      </c>
      <c r="AA134" s="2318" t="s">
        <v>30</v>
      </c>
      <c r="AB134" s="2236" t="s">
        <v>31</v>
      </c>
      <c r="AC134" s="2318" t="s">
        <v>30</v>
      </c>
      <c r="AD134" s="2236" t="s">
        <v>31</v>
      </c>
      <c r="AE134" s="2318" t="s">
        <v>30</v>
      </c>
      <c r="AF134" s="2236" t="s">
        <v>31</v>
      </c>
      <c r="AG134" s="2318" t="s">
        <v>30</v>
      </c>
      <c r="AH134" s="2236" t="s">
        <v>31</v>
      </c>
      <c r="AI134" s="2318" t="s">
        <v>30</v>
      </c>
      <c r="AJ134" s="2236" t="s">
        <v>31</v>
      </c>
      <c r="AK134" s="2318" t="s">
        <v>30</v>
      </c>
      <c r="AL134" s="2236" t="s">
        <v>31</v>
      </c>
      <c r="AM134" s="2318" t="s">
        <v>30</v>
      </c>
      <c r="AN134" s="2421" t="s">
        <v>31</v>
      </c>
      <c r="AO134" s="3245"/>
      <c r="AP134" s="3224"/>
      <c r="AQ134" s="3224"/>
      <c r="AR134" s="4443"/>
    </row>
    <row r="135" spans="1:76" ht="22.5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2422"/>
      <c r="AR135" s="2423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x14ac:dyDescent="0.25">
      <c r="A137" s="2424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3428" t="s">
        <v>184</v>
      </c>
      <c r="B139" s="4147"/>
      <c r="C139" s="4434" t="s">
        <v>32</v>
      </c>
      <c r="D139" s="4435" t="s">
        <v>84</v>
      </c>
      <c r="E139" s="4436"/>
      <c r="F139" s="4436"/>
      <c r="G139" s="4436"/>
      <c r="H139" s="4437"/>
      <c r="I139" s="3428" t="s">
        <v>100</v>
      </c>
      <c r="J139" s="4438" t="s">
        <v>6</v>
      </c>
      <c r="K139" s="4147" t="s">
        <v>7</v>
      </c>
    </row>
    <row r="140" spans="1:76" ht="21" x14ac:dyDescent="0.25">
      <c r="A140" s="4432"/>
      <c r="B140" s="4433"/>
      <c r="C140" s="4394"/>
      <c r="D140" s="2426" t="s">
        <v>185</v>
      </c>
      <c r="E140" s="2427" t="s">
        <v>186</v>
      </c>
      <c r="F140" s="2427" t="s">
        <v>187</v>
      </c>
      <c r="G140" s="2427" t="s">
        <v>188</v>
      </c>
      <c r="H140" s="2425" t="s">
        <v>189</v>
      </c>
      <c r="I140" s="4432"/>
      <c r="J140" s="3245"/>
      <c r="K140" s="4433"/>
    </row>
    <row r="141" spans="1:76" x14ac:dyDescent="0.25">
      <c r="A141" s="4428" t="s">
        <v>190</v>
      </c>
      <c r="B141" s="2428" t="s">
        <v>191</v>
      </c>
      <c r="C141" s="2429">
        <f>SUM(D141:H141)</f>
        <v>0</v>
      </c>
      <c r="D141" s="2430"/>
      <c r="E141" s="2431"/>
      <c r="F141" s="2431"/>
      <c r="G141" s="2431"/>
      <c r="H141" s="2432"/>
      <c r="I141" s="407"/>
      <c r="J141" s="2433"/>
      <c r="K141" s="2434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2.5" x14ac:dyDescent="0.25">
      <c r="A142" s="3211"/>
      <c r="B142" s="410" t="s">
        <v>192</v>
      </c>
      <c r="C142" s="411">
        <f>SUM(D142:H142)</f>
        <v>0</v>
      </c>
      <c r="D142" s="2435"/>
      <c r="E142" s="2436"/>
      <c r="F142" s="2436"/>
      <c r="G142" s="2436"/>
      <c r="H142" s="2437"/>
      <c r="I142" s="407"/>
      <c r="J142" s="2438"/>
      <c r="K142" s="2439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x14ac:dyDescent="0.25">
      <c r="A143" s="4414"/>
      <c r="B143" s="417" t="s">
        <v>193</v>
      </c>
      <c r="C143" s="418">
        <f>SUM(D143:H143)</f>
        <v>0</v>
      </c>
      <c r="D143" s="2440"/>
      <c r="E143" s="2441"/>
      <c r="F143" s="2441"/>
      <c r="G143" s="2441"/>
      <c r="H143" s="2442"/>
      <c r="I143" s="407"/>
      <c r="J143" s="2443"/>
      <c r="K143" s="2444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2.5" x14ac:dyDescent="0.25">
      <c r="A144" s="4413" t="s">
        <v>194</v>
      </c>
      <c r="B144" s="2445" t="s">
        <v>195</v>
      </c>
      <c r="C144" s="2429">
        <f>SUM(I144)</f>
        <v>0</v>
      </c>
      <c r="D144" s="2407"/>
      <c r="E144" s="2446"/>
      <c r="F144" s="2446"/>
      <c r="G144" s="2446"/>
      <c r="H144" s="2447"/>
      <c r="I144" s="2448"/>
      <c r="J144" s="2449"/>
      <c r="K144" s="2450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2.5" x14ac:dyDescent="0.25">
      <c r="A145" s="4414"/>
      <c r="B145" s="245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2452"/>
      <c r="J145" s="2443"/>
      <c r="K145" s="2444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x14ac:dyDescent="0.25">
      <c r="A146" s="3211" t="s">
        <v>197</v>
      </c>
      <c r="B146" s="24" t="s">
        <v>80</v>
      </c>
      <c r="C146" s="436">
        <f>SUM(D146:I146)</f>
        <v>0</v>
      </c>
      <c r="D146" s="2453"/>
      <c r="E146" s="2454"/>
      <c r="F146" s="2454"/>
      <c r="G146" s="2454"/>
      <c r="H146" s="2432"/>
      <c r="I146" s="1960"/>
      <c r="J146" s="2455"/>
      <c r="K146" s="1962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x14ac:dyDescent="0.25">
      <c r="A147" s="3211"/>
      <c r="B147" s="24" t="s">
        <v>81</v>
      </c>
      <c r="C147" s="436">
        <f>SUM(D147:I147)</f>
        <v>0</v>
      </c>
      <c r="D147" s="2453"/>
      <c r="E147" s="2454"/>
      <c r="F147" s="2454"/>
      <c r="G147" s="2454"/>
      <c r="H147" s="2456"/>
      <c r="I147" s="1960"/>
      <c r="J147" s="2455"/>
      <c r="K147" s="1962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x14ac:dyDescent="0.25">
      <c r="A148" s="3211"/>
      <c r="B148" s="36" t="s">
        <v>51</v>
      </c>
      <c r="C148" s="436">
        <f>SUM(D148:I148)</f>
        <v>0</v>
      </c>
      <c r="D148" s="2435"/>
      <c r="E148" s="2436"/>
      <c r="F148" s="2436"/>
      <c r="G148" s="2436"/>
      <c r="H148" s="2437"/>
      <c r="I148" s="2457"/>
      <c r="J148" s="2438"/>
      <c r="K148" s="2439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x14ac:dyDescent="0.25">
      <c r="A149" s="4414"/>
      <c r="B149" s="444" t="s">
        <v>108</v>
      </c>
      <c r="C149" s="374">
        <f>SUM(D149:I149)</f>
        <v>0</v>
      </c>
      <c r="D149" s="2440"/>
      <c r="E149" s="2441"/>
      <c r="F149" s="2441"/>
      <c r="G149" s="2441"/>
      <c r="H149" s="2442"/>
      <c r="I149" s="2458"/>
      <c r="J149" s="2443"/>
      <c r="K149" s="2444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x14ac:dyDescent="0.25">
      <c r="A150" s="4" t="s">
        <v>198</v>
      </c>
      <c r="AN150" s="3"/>
      <c r="AO150" s="3"/>
    </row>
    <row r="151" spans="1:75" ht="15" customHeight="1" x14ac:dyDescent="0.25">
      <c r="A151" s="4429" t="s">
        <v>49</v>
      </c>
      <c r="B151" s="4429" t="s">
        <v>199</v>
      </c>
      <c r="C151" s="4431" t="s">
        <v>29</v>
      </c>
      <c r="D151" s="4421" t="s">
        <v>30</v>
      </c>
      <c r="E151" s="4418" t="s">
        <v>31</v>
      </c>
      <c r="F151" s="4405" t="s">
        <v>5</v>
      </c>
      <c r="G151" s="4406"/>
      <c r="H151" s="4406"/>
      <c r="I151" s="4406"/>
      <c r="J151" s="4406"/>
      <c r="K151" s="4406"/>
      <c r="L151" s="4406"/>
      <c r="M151" s="4406"/>
      <c r="N151" s="4406"/>
      <c r="O151" s="4406"/>
      <c r="P151" s="4406"/>
      <c r="Q151" s="4406"/>
      <c r="R151" s="4406"/>
      <c r="S151" s="4406"/>
      <c r="T151" s="4406"/>
      <c r="U151" s="4406"/>
      <c r="V151" s="4406"/>
      <c r="W151" s="4406"/>
      <c r="X151" s="4406"/>
      <c r="Y151" s="4406"/>
      <c r="Z151" s="4406"/>
      <c r="AA151" s="4406"/>
      <c r="AB151" s="4406"/>
      <c r="AC151" s="4406"/>
      <c r="AD151" s="4406"/>
      <c r="AE151" s="4406"/>
      <c r="AF151" s="4406"/>
      <c r="AG151" s="4406"/>
      <c r="AH151" s="4406"/>
      <c r="AI151" s="4406"/>
      <c r="AJ151" s="4406"/>
      <c r="AK151" s="4406"/>
      <c r="AL151" s="4406"/>
      <c r="AM151" s="4408"/>
      <c r="AN151" s="4421" t="s">
        <v>6</v>
      </c>
      <c r="AO151" s="4418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4396" t="s">
        <v>93</v>
      </c>
      <c r="G152" s="4398"/>
      <c r="H152" s="4396" t="s">
        <v>13</v>
      </c>
      <c r="I152" s="4398"/>
      <c r="J152" s="4396" t="s">
        <v>14</v>
      </c>
      <c r="K152" s="4398"/>
      <c r="L152" s="4396" t="s">
        <v>15</v>
      </c>
      <c r="M152" s="4398"/>
      <c r="N152" s="4396" t="s">
        <v>16</v>
      </c>
      <c r="O152" s="4398"/>
      <c r="P152" s="4397" t="s">
        <v>17</v>
      </c>
      <c r="Q152" s="4398"/>
      <c r="R152" s="4396" t="s">
        <v>18</v>
      </c>
      <c r="S152" s="4398"/>
      <c r="T152" s="4396" t="s">
        <v>19</v>
      </c>
      <c r="U152" s="4398"/>
      <c r="V152" s="4396" t="s">
        <v>20</v>
      </c>
      <c r="W152" s="4398"/>
      <c r="X152" s="4396" t="s">
        <v>21</v>
      </c>
      <c r="Y152" s="4398"/>
      <c r="Z152" s="4396" t="s">
        <v>22</v>
      </c>
      <c r="AA152" s="4398"/>
      <c r="AB152" s="4396" t="s">
        <v>23</v>
      </c>
      <c r="AC152" s="4398"/>
      <c r="AD152" s="4396" t="s">
        <v>24</v>
      </c>
      <c r="AE152" s="4398"/>
      <c r="AF152" s="4396" t="s">
        <v>25</v>
      </c>
      <c r="AG152" s="4398"/>
      <c r="AH152" s="4396" t="s">
        <v>26</v>
      </c>
      <c r="AI152" s="4398"/>
      <c r="AJ152" s="4396" t="s">
        <v>27</v>
      </c>
      <c r="AK152" s="4398"/>
      <c r="AL152" s="4396" t="s">
        <v>200</v>
      </c>
      <c r="AM152" s="4420"/>
      <c r="AN152" s="3229"/>
      <c r="AO152" s="3209"/>
    </row>
    <row r="153" spans="1:75" x14ac:dyDescent="0.25">
      <c r="A153" s="4430"/>
      <c r="B153" s="4430"/>
      <c r="C153" s="3238"/>
      <c r="D153" s="4422"/>
      <c r="E153" s="4389"/>
      <c r="F153" s="2462" t="s">
        <v>71</v>
      </c>
      <c r="G153" s="2463" t="s">
        <v>31</v>
      </c>
      <c r="H153" s="2462" t="s">
        <v>71</v>
      </c>
      <c r="I153" s="2463" t="s">
        <v>31</v>
      </c>
      <c r="J153" s="2462" t="s">
        <v>71</v>
      </c>
      <c r="K153" s="2463" t="s">
        <v>31</v>
      </c>
      <c r="L153" s="2462" t="s">
        <v>71</v>
      </c>
      <c r="M153" s="2463" t="s">
        <v>31</v>
      </c>
      <c r="N153" s="2462" t="s">
        <v>71</v>
      </c>
      <c r="O153" s="2463" t="s">
        <v>31</v>
      </c>
      <c r="P153" s="2462" t="s">
        <v>71</v>
      </c>
      <c r="Q153" s="2463" t="s">
        <v>31</v>
      </c>
      <c r="R153" s="2462" t="s">
        <v>71</v>
      </c>
      <c r="S153" s="2463" t="s">
        <v>31</v>
      </c>
      <c r="T153" s="2462" t="s">
        <v>71</v>
      </c>
      <c r="U153" s="2463" t="s">
        <v>31</v>
      </c>
      <c r="V153" s="2462" t="s">
        <v>71</v>
      </c>
      <c r="W153" s="2463" t="s">
        <v>31</v>
      </c>
      <c r="X153" s="2462" t="s">
        <v>71</v>
      </c>
      <c r="Y153" s="2463" t="s">
        <v>31</v>
      </c>
      <c r="Z153" s="2462" t="s">
        <v>71</v>
      </c>
      <c r="AA153" s="2463" t="s">
        <v>31</v>
      </c>
      <c r="AB153" s="2462" t="s">
        <v>71</v>
      </c>
      <c r="AC153" s="2463" t="s">
        <v>31</v>
      </c>
      <c r="AD153" s="2462" t="s">
        <v>71</v>
      </c>
      <c r="AE153" s="2463" t="s">
        <v>31</v>
      </c>
      <c r="AF153" s="2462" t="s">
        <v>71</v>
      </c>
      <c r="AG153" s="2463" t="s">
        <v>31</v>
      </c>
      <c r="AH153" s="2462" t="s">
        <v>71</v>
      </c>
      <c r="AI153" s="2463" t="s">
        <v>31</v>
      </c>
      <c r="AJ153" s="2462" t="s">
        <v>71</v>
      </c>
      <c r="AK153" s="2463" t="s">
        <v>31</v>
      </c>
      <c r="AL153" s="2462" t="s">
        <v>71</v>
      </c>
      <c r="AM153" s="2464" t="s">
        <v>31</v>
      </c>
      <c r="AN153" s="4422"/>
      <c r="AO153" s="4389"/>
    </row>
    <row r="154" spans="1:75" x14ac:dyDescent="0.25">
      <c r="A154" s="4413" t="s">
        <v>80</v>
      </c>
      <c r="B154" s="2416" t="s">
        <v>201</v>
      </c>
      <c r="C154" s="2429">
        <f>SUM(D154:E154)</f>
        <v>0</v>
      </c>
      <c r="D154" s="2465">
        <f>+F154+H154+J154+L154+N154+P154+R154+T154+V154+X154+Z154+AB154+AD154+AF154+AH154+AJ154+AL154</f>
        <v>0</v>
      </c>
      <c r="E154" s="2466">
        <f>+G154+I154+K154+M154+O154+Q154+S154+U154+W154+Y154+AA154+AC154+AE154+AG154+AI154+AK154+AM154</f>
        <v>0</v>
      </c>
      <c r="F154" s="2467"/>
      <c r="G154" s="2468"/>
      <c r="H154" s="2467"/>
      <c r="I154" s="2468"/>
      <c r="J154" s="2467"/>
      <c r="K154" s="2468"/>
      <c r="L154" s="2467"/>
      <c r="M154" s="2468"/>
      <c r="N154" s="2467"/>
      <c r="O154" s="2468"/>
      <c r="P154" s="2467"/>
      <c r="Q154" s="2468"/>
      <c r="R154" s="2467"/>
      <c r="S154" s="2468"/>
      <c r="T154" s="2467"/>
      <c r="U154" s="2468"/>
      <c r="V154" s="2467"/>
      <c r="W154" s="2468"/>
      <c r="X154" s="2467"/>
      <c r="Y154" s="2468"/>
      <c r="Z154" s="2467"/>
      <c r="AA154" s="2468"/>
      <c r="AB154" s="2467"/>
      <c r="AC154" s="2468"/>
      <c r="AD154" s="2467"/>
      <c r="AE154" s="2468"/>
      <c r="AF154" s="2467"/>
      <c r="AG154" s="2468"/>
      <c r="AH154" s="2467"/>
      <c r="AI154" s="2468"/>
      <c r="AJ154" s="2467"/>
      <c r="AK154" s="2468"/>
      <c r="AL154" s="2467"/>
      <c r="AM154" s="2469"/>
      <c r="AN154" s="2470"/>
      <c r="AO154" s="2468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x14ac:dyDescent="0.25">
      <c r="A161" s="4414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x14ac:dyDescent="0.25">
      <c r="A162" s="4413" t="s">
        <v>51</v>
      </c>
      <c r="B162" s="2416" t="s">
        <v>201</v>
      </c>
      <c r="C162" s="2429">
        <f t="shared" si="79"/>
        <v>0</v>
      </c>
      <c r="D162" s="2465">
        <f t="shared" si="73"/>
        <v>0</v>
      </c>
      <c r="E162" s="2466">
        <f t="shared" si="73"/>
        <v>0</v>
      </c>
      <c r="F162" s="2467"/>
      <c r="G162" s="2468"/>
      <c r="H162" s="2467"/>
      <c r="I162" s="2468"/>
      <c r="J162" s="2467"/>
      <c r="K162" s="2468"/>
      <c r="L162" s="2467"/>
      <c r="M162" s="2468"/>
      <c r="N162" s="2467"/>
      <c r="O162" s="2468"/>
      <c r="P162" s="2467"/>
      <c r="Q162" s="2468"/>
      <c r="R162" s="2467"/>
      <c r="S162" s="2468"/>
      <c r="T162" s="2467"/>
      <c r="U162" s="2468"/>
      <c r="V162" s="2467"/>
      <c r="W162" s="2468"/>
      <c r="X162" s="2467"/>
      <c r="Y162" s="2468"/>
      <c r="Z162" s="2467"/>
      <c r="AA162" s="2468"/>
      <c r="AB162" s="2467"/>
      <c r="AC162" s="2468"/>
      <c r="AD162" s="2467"/>
      <c r="AE162" s="2468"/>
      <c r="AF162" s="2467"/>
      <c r="AG162" s="2468"/>
      <c r="AH162" s="2467"/>
      <c r="AI162" s="2468"/>
      <c r="AJ162" s="2467"/>
      <c r="AK162" s="2468"/>
      <c r="AL162" s="2467"/>
      <c r="AM162" s="2469"/>
      <c r="AN162" s="2470">
        <v>0</v>
      </c>
      <c r="AO162" s="2468">
        <v>0</v>
      </c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x14ac:dyDescent="0.25">
      <c r="A163" s="3211"/>
      <c r="B163" s="105" t="s">
        <v>203</v>
      </c>
      <c r="C163" s="411">
        <f t="shared" si="79"/>
        <v>2</v>
      </c>
      <c r="D163" s="386">
        <f t="shared" si="73"/>
        <v>1</v>
      </c>
      <c r="E163" s="393">
        <f>+G163+I163+K163+M163+O163+Q163+S163+U163+W163+Y163+AA163+AC163+AE163+AG163+AI163+AK163+AM163</f>
        <v>1</v>
      </c>
      <c r="F163" s="40"/>
      <c r="G163" s="41"/>
      <c r="H163" s="40"/>
      <c r="I163" s="41">
        <v>1</v>
      </c>
      <c r="J163" s="40"/>
      <c r="K163" s="41"/>
      <c r="L163" s="40"/>
      <c r="M163" s="41"/>
      <c r="N163" s="40">
        <v>1</v>
      </c>
      <c r="O163" s="41"/>
      <c r="P163" s="40"/>
      <c r="Q163" s="41"/>
      <c r="R163" s="40"/>
      <c r="S163" s="41"/>
      <c r="T163" s="40"/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/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1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x14ac:dyDescent="0.25">
      <c r="A164" s="3211"/>
      <c r="B164" s="105" t="s">
        <v>204</v>
      </c>
      <c r="C164" s="411">
        <f>SUM(D164:E164)</f>
        <v>3</v>
      </c>
      <c r="D164" s="386">
        <f t="shared" si="73"/>
        <v>2</v>
      </c>
      <c r="E164" s="393">
        <f t="shared" si="73"/>
        <v>1</v>
      </c>
      <c r="F164" s="40">
        <v>2</v>
      </c>
      <c r="G164" s="41">
        <v>1</v>
      </c>
      <c r="H164" s="40"/>
      <c r="I164" s="41"/>
      <c r="J164" s="40"/>
      <c r="K164" s="41"/>
      <c r="L164" s="40"/>
      <c r="M164" s="41"/>
      <c r="N164" s="40"/>
      <c r="O164" s="41"/>
      <c r="P164" s="40"/>
      <c r="Q164" s="41"/>
      <c r="R164" s="40"/>
      <c r="S164" s="41"/>
      <c r="T164" s="40"/>
      <c r="U164" s="41"/>
      <c r="V164" s="40"/>
      <c r="W164" s="41"/>
      <c r="X164" s="40"/>
      <c r="Y164" s="41"/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x14ac:dyDescent="0.25">
      <c r="A167" s="4414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4395" t="s">
        <v>210</v>
      </c>
      <c r="B169" s="4415" t="s">
        <v>32</v>
      </c>
      <c r="C169" s="4405" t="s">
        <v>84</v>
      </c>
      <c r="D169" s="4406"/>
      <c r="E169" s="4406"/>
      <c r="F169" s="4406"/>
      <c r="G169" s="4406"/>
      <c r="H169" s="4406"/>
      <c r="I169" s="4406"/>
      <c r="J169" s="4406"/>
      <c r="K169" s="4406"/>
      <c r="L169" s="4406"/>
      <c r="M169" s="4406"/>
      <c r="N169" s="4406"/>
      <c r="O169" s="4406"/>
      <c r="P169" s="4406"/>
      <c r="Q169" s="4406"/>
      <c r="R169" s="4406"/>
      <c r="S169" s="4408"/>
      <c r="T169" s="4417" t="s">
        <v>6</v>
      </c>
      <c r="U169" s="4426" t="s">
        <v>7</v>
      </c>
    </row>
    <row r="170" spans="1:74" x14ac:dyDescent="0.25">
      <c r="A170" s="4392"/>
      <c r="B170" s="4416"/>
      <c r="C170" s="2471" t="s">
        <v>93</v>
      </c>
      <c r="D170" s="2472" t="s">
        <v>13</v>
      </c>
      <c r="E170" s="2472" t="s">
        <v>211</v>
      </c>
      <c r="F170" s="2472" t="s">
        <v>15</v>
      </c>
      <c r="G170" s="2472" t="s">
        <v>212</v>
      </c>
      <c r="H170" s="2472" t="s">
        <v>17</v>
      </c>
      <c r="I170" s="2472" t="s">
        <v>213</v>
      </c>
      <c r="J170" s="2472" t="s">
        <v>19</v>
      </c>
      <c r="K170" s="2472" t="s">
        <v>214</v>
      </c>
      <c r="L170" s="2472" t="s">
        <v>21</v>
      </c>
      <c r="M170" s="2472" t="s">
        <v>215</v>
      </c>
      <c r="N170" s="2472" t="s">
        <v>23</v>
      </c>
      <c r="O170" s="2472" t="s">
        <v>24</v>
      </c>
      <c r="P170" s="2472" t="s">
        <v>25</v>
      </c>
      <c r="Q170" s="2472" t="s">
        <v>26</v>
      </c>
      <c r="R170" s="2472" t="s">
        <v>27</v>
      </c>
      <c r="S170" s="2459" t="s">
        <v>200</v>
      </c>
      <c r="T170" s="4417"/>
      <c r="U170" s="4426"/>
    </row>
    <row r="171" spans="1:74" ht="22.5" x14ac:dyDescent="0.25">
      <c r="A171" s="2473" t="s">
        <v>216</v>
      </c>
      <c r="B171" s="2474">
        <f>SUM(C171:S171)</f>
        <v>115</v>
      </c>
      <c r="C171" s="85">
        <v>1</v>
      </c>
      <c r="D171" s="469">
        <v>1</v>
      </c>
      <c r="E171" s="469">
        <v>3</v>
      </c>
      <c r="F171" s="469">
        <v>1</v>
      </c>
      <c r="G171" s="469">
        <v>2</v>
      </c>
      <c r="H171" s="469">
        <v>1</v>
      </c>
      <c r="I171" s="469">
        <v>4</v>
      </c>
      <c r="J171" s="469">
        <v>2</v>
      </c>
      <c r="K171" s="469">
        <v>7</v>
      </c>
      <c r="L171" s="469">
        <v>5</v>
      </c>
      <c r="M171" s="469">
        <v>9</v>
      </c>
      <c r="N171" s="469">
        <v>10</v>
      </c>
      <c r="O171" s="469">
        <v>13</v>
      </c>
      <c r="P171" s="469">
        <v>13</v>
      </c>
      <c r="Q171" s="469">
        <v>20</v>
      </c>
      <c r="R171" s="469">
        <v>14</v>
      </c>
      <c r="S171" s="459">
        <v>9</v>
      </c>
      <c r="T171" s="189">
        <v>0</v>
      </c>
      <c r="U171" s="86">
        <v>5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ht="15" customHeight="1" x14ac:dyDescent="0.25">
      <c r="A173" s="4400" t="s">
        <v>218</v>
      </c>
      <c r="B173" s="4401" t="s">
        <v>219</v>
      </c>
      <c r="C173" s="4402" t="s">
        <v>220</v>
      </c>
      <c r="D173" s="4403"/>
      <c r="E173" s="4403"/>
      <c r="F173" s="4403"/>
      <c r="G173" s="4403"/>
      <c r="H173" s="4403"/>
      <c r="I173" s="4403"/>
      <c r="J173" s="4403"/>
      <c r="K173" s="4404"/>
      <c r="L173" s="4405" t="s">
        <v>221</v>
      </c>
      <c r="M173" s="4406"/>
      <c r="N173" s="4406"/>
      <c r="O173" s="4406"/>
      <c r="P173" s="4406"/>
      <c r="Q173" s="4406"/>
      <c r="R173" s="4406"/>
      <c r="S173" s="4406"/>
      <c r="T173" s="4407"/>
      <c r="U173" s="4405" t="s">
        <v>222</v>
      </c>
      <c r="V173" s="4406"/>
      <c r="W173" s="4406"/>
      <c r="X173" s="4406"/>
      <c r="Y173" s="4406"/>
      <c r="Z173" s="4406"/>
      <c r="AA173" s="4406"/>
      <c r="AB173" s="4406"/>
      <c r="AC173" s="4408"/>
      <c r="AD173" s="4397" t="s">
        <v>6</v>
      </c>
      <c r="AE173" s="4424" t="s">
        <v>7</v>
      </c>
    </row>
    <row r="174" spans="1:74" ht="15" customHeight="1" x14ac:dyDescent="0.25">
      <c r="A174" s="3195"/>
      <c r="B174" s="3197"/>
      <c r="C174" s="4409" t="s">
        <v>32</v>
      </c>
      <c r="D174" s="4410"/>
      <c r="E174" s="4411"/>
      <c r="F174" s="4412" t="s">
        <v>223</v>
      </c>
      <c r="G174" s="4412"/>
      <c r="H174" s="4412" t="s">
        <v>224</v>
      </c>
      <c r="I174" s="4412"/>
      <c r="J174" s="4425" t="s">
        <v>225</v>
      </c>
      <c r="K174" s="4425"/>
      <c r="L174" s="4409" t="s">
        <v>32</v>
      </c>
      <c r="M174" s="4410"/>
      <c r="N174" s="4411"/>
      <c r="O174" s="4412" t="s">
        <v>223</v>
      </c>
      <c r="P174" s="4412"/>
      <c r="Q174" s="4412" t="s">
        <v>224</v>
      </c>
      <c r="R174" s="4412"/>
      <c r="S174" s="4425" t="s">
        <v>225</v>
      </c>
      <c r="T174" s="4425"/>
      <c r="U174" s="4409" t="s">
        <v>32</v>
      </c>
      <c r="V174" s="4410"/>
      <c r="W174" s="4411"/>
      <c r="X174" s="4412" t="s">
        <v>223</v>
      </c>
      <c r="Y174" s="4412"/>
      <c r="Z174" s="4412" t="s">
        <v>224</v>
      </c>
      <c r="AA174" s="4412"/>
      <c r="AB174" s="4425" t="s">
        <v>225</v>
      </c>
      <c r="AC174" s="4427"/>
      <c r="AD174" s="4397"/>
      <c r="AE174" s="4424"/>
    </row>
    <row r="175" spans="1:74" ht="21" x14ac:dyDescent="0.25">
      <c r="A175" s="3195"/>
      <c r="B175" s="3197"/>
      <c r="C175" s="2476" t="s">
        <v>226</v>
      </c>
      <c r="D175" s="2477" t="s">
        <v>30</v>
      </c>
      <c r="E175" s="2478" t="s">
        <v>31</v>
      </c>
      <c r="F175" s="2479" t="s">
        <v>30</v>
      </c>
      <c r="G175" s="2480" t="s">
        <v>31</v>
      </c>
      <c r="H175" s="2479" t="s">
        <v>30</v>
      </c>
      <c r="I175" s="2480" t="s">
        <v>31</v>
      </c>
      <c r="J175" s="2479" t="s">
        <v>30</v>
      </c>
      <c r="K175" s="2480" t="s">
        <v>31</v>
      </c>
      <c r="L175" s="2479" t="s">
        <v>226</v>
      </c>
      <c r="M175" s="2481" t="s">
        <v>30</v>
      </c>
      <c r="N175" s="2475" t="s">
        <v>31</v>
      </c>
      <c r="O175" s="2479" t="s">
        <v>30</v>
      </c>
      <c r="P175" s="2475" t="s">
        <v>31</v>
      </c>
      <c r="Q175" s="2479" t="s">
        <v>30</v>
      </c>
      <c r="R175" s="2475" t="s">
        <v>31</v>
      </c>
      <c r="S175" s="2479" t="s">
        <v>30</v>
      </c>
      <c r="T175" s="2475" t="s">
        <v>31</v>
      </c>
      <c r="U175" s="2479" t="s">
        <v>226</v>
      </c>
      <c r="V175" s="2482" t="s">
        <v>30</v>
      </c>
      <c r="W175" s="2480" t="s">
        <v>31</v>
      </c>
      <c r="X175" s="2479" t="s">
        <v>30</v>
      </c>
      <c r="Y175" s="2480" t="s">
        <v>31</v>
      </c>
      <c r="Z175" s="2479" t="s">
        <v>30</v>
      </c>
      <c r="AA175" s="2480" t="s">
        <v>31</v>
      </c>
      <c r="AB175" s="2479" t="s">
        <v>30</v>
      </c>
      <c r="AC175" s="2483" t="s">
        <v>31</v>
      </c>
      <c r="AD175" s="4397"/>
      <c r="AE175" s="4424"/>
    </row>
    <row r="176" spans="1:74" ht="21" x14ac:dyDescent="0.25">
      <c r="A176" s="2484" t="s">
        <v>227</v>
      </c>
      <c r="B176" s="2485">
        <f>SUM(C176+L176+U176)</f>
        <v>0</v>
      </c>
      <c r="C176" s="2486">
        <f>SUM(D176:E176)</f>
        <v>0</v>
      </c>
      <c r="D176" s="2465">
        <f>SUM(F176+H176+J176)</f>
        <v>0</v>
      </c>
      <c r="E176" s="2487">
        <f>SUM(G176+I176+K176)</f>
        <v>0</v>
      </c>
      <c r="F176" s="2467"/>
      <c r="G176" s="2488"/>
      <c r="H176" s="2467"/>
      <c r="I176" s="2488"/>
      <c r="J176" s="2467"/>
      <c r="K176" s="2488"/>
      <c r="L176" s="2489">
        <f>SUM(M176:N176)</f>
        <v>0</v>
      </c>
      <c r="M176" s="2465">
        <f>SUM(O176+Q176+S176)</f>
        <v>0</v>
      </c>
      <c r="N176" s="2466">
        <f>SUM(P176+R176+T176)</f>
        <v>0</v>
      </c>
      <c r="O176" s="2467"/>
      <c r="P176" s="2468"/>
      <c r="Q176" s="2467"/>
      <c r="R176" s="2468"/>
      <c r="S176" s="2467"/>
      <c r="T176" s="2468"/>
      <c r="U176" s="2429">
        <f>SUM(V176:W176)</f>
        <v>0</v>
      </c>
      <c r="V176" s="2465">
        <f>SUM(X176+Z176+AB176)</f>
        <v>0</v>
      </c>
      <c r="W176" s="2487">
        <f>SUM(Y176+AA176+AC176)</f>
        <v>0</v>
      </c>
      <c r="X176" s="2467"/>
      <c r="Y176" s="2488"/>
      <c r="Z176" s="2467"/>
      <c r="AA176" s="2488"/>
      <c r="AB176" s="2467"/>
      <c r="AC176" s="2490"/>
      <c r="AD176" s="2491"/>
      <c r="AE176" s="2488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1" x14ac:dyDescent="0.25">
      <c r="A178" s="2484" t="s">
        <v>229</v>
      </c>
      <c r="B178" s="2485">
        <f t="shared" ref="B178:B182" si="89">SUM(C178+L178+U178)</f>
        <v>0</v>
      </c>
      <c r="C178" s="2486">
        <f t="shared" si="80"/>
        <v>0</v>
      </c>
      <c r="D178" s="2492">
        <f t="shared" si="81"/>
        <v>0</v>
      </c>
      <c r="E178" s="2493">
        <f t="shared" si="81"/>
        <v>0</v>
      </c>
      <c r="F178" s="2467"/>
      <c r="G178" s="2488"/>
      <c r="H178" s="2467"/>
      <c r="I178" s="2488"/>
      <c r="J178" s="2467"/>
      <c r="K178" s="2488"/>
      <c r="L178" s="2489">
        <f>SUM(M178:N178)</f>
        <v>0</v>
      </c>
      <c r="M178" s="2465">
        <f>SUM(O178+Q178+S178)</f>
        <v>0</v>
      </c>
      <c r="N178" s="2466">
        <f>SUM(P178+R178+T178)</f>
        <v>0</v>
      </c>
      <c r="O178" s="2467"/>
      <c r="P178" s="2468"/>
      <c r="Q178" s="2467"/>
      <c r="R178" s="2468"/>
      <c r="S178" s="2467"/>
      <c r="T178" s="2468"/>
      <c r="U178" s="2429">
        <f t="shared" si="82"/>
        <v>0</v>
      </c>
      <c r="V178" s="2465">
        <f t="shared" si="83"/>
        <v>0</v>
      </c>
      <c r="W178" s="2487">
        <f t="shared" si="83"/>
        <v>0</v>
      </c>
      <c r="X178" s="2467"/>
      <c r="Y178" s="2488"/>
      <c r="Z178" s="2467"/>
      <c r="AA178" s="2488"/>
      <c r="AB178" s="2467"/>
      <c r="AC178" s="2490"/>
      <c r="AD178" s="2491"/>
      <c r="AE178" s="2488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2484" t="s">
        <v>231</v>
      </c>
      <c r="B180" s="2485">
        <f t="shared" si="89"/>
        <v>0</v>
      </c>
      <c r="C180" s="2486">
        <f t="shared" si="80"/>
        <v>0</v>
      </c>
      <c r="D180" s="2492">
        <f t="shared" si="81"/>
        <v>0</v>
      </c>
      <c r="E180" s="2493">
        <f t="shared" si="81"/>
        <v>0</v>
      </c>
      <c r="F180" s="2467"/>
      <c r="G180" s="2488"/>
      <c r="H180" s="2467"/>
      <c r="I180" s="2488"/>
      <c r="J180" s="2467"/>
      <c r="K180" s="2488"/>
      <c r="L180" s="2489">
        <f>SUM(M180:N180)</f>
        <v>0</v>
      </c>
      <c r="M180" s="2465">
        <f>SUM(O180+Q180+S180)</f>
        <v>0</v>
      </c>
      <c r="N180" s="2466">
        <f>SUM(P180+R180+T180)</f>
        <v>0</v>
      </c>
      <c r="O180" s="2467"/>
      <c r="P180" s="2468"/>
      <c r="Q180" s="2467"/>
      <c r="R180" s="2468"/>
      <c r="S180" s="2467"/>
      <c r="T180" s="2468"/>
      <c r="U180" s="2429">
        <f t="shared" si="82"/>
        <v>0</v>
      </c>
      <c r="V180" s="2465">
        <f t="shared" si="83"/>
        <v>0</v>
      </c>
      <c r="W180" s="2487">
        <f t="shared" si="83"/>
        <v>0</v>
      </c>
      <c r="X180" s="2467"/>
      <c r="Y180" s="2488"/>
      <c r="Z180" s="2467"/>
      <c r="AA180" s="2488"/>
      <c r="AB180" s="2467"/>
      <c r="AC180" s="2490"/>
      <c r="AD180" s="2491"/>
      <c r="AE180" s="2488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31.5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2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x14ac:dyDescent="0.25">
      <c r="A184" s="2494" t="s">
        <v>235</v>
      </c>
      <c r="B184" s="514"/>
      <c r="C184" s="514"/>
      <c r="D184" s="514"/>
      <c r="E184" s="514"/>
    </row>
    <row r="185" spans="1:74" ht="31.5" x14ac:dyDescent="0.25">
      <c r="A185" s="2495" t="s">
        <v>236</v>
      </c>
      <c r="B185" s="2496" t="s">
        <v>32</v>
      </c>
      <c r="C185" s="2460" t="s">
        <v>237</v>
      </c>
      <c r="D185" s="2463" t="s">
        <v>238</v>
      </c>
    </row>
    <row r="186" spans="1:74" x14ac:dyDescent="0.25">
      <c r="A186" s="2497" t="s">
        <v>239</v>
      </c>
      <c r="B186" s="2498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x14ac:dyDescent="0.25">
      <c r="A190" s="2494" t="s">
        <v>243</v>
      </c>
      <c r="B190" s="514"/>
      <c r="C190" s="514"/>
      <c r="D190" s="514"/>
      <c r="E190" s="514"/>
    </row>
    <row r="191" spans="1:74" ht="15" customHeight="1" x14ac:dyDescent="0.25">
      <c r="A191" s="4418" t="s">
        <v>236</v>
      </c>
      <c r="B191" s="4419" t="s">
        <v>32</v>
      </c>
      <c r="C191" s="4396" t="s">
        <v>84</v>
      </c>
      <c r="D191" s="4397"/>
      <c r="E191" s="4420"/>
      <c r="F191" s="4421" t="s">
        <v>244</v>
      </c>
      <c r="G191" s="4423" t="s">
        <v>245</v>
      </c>
      <c r="H191" s="4419" t="s">
        <v>246</v>
      </c>
    </row>
    <row r="192" spans="1:74" ht="21" x14ac:dyDescent="0.25">
      <c r="A192" s="4389"/>
      <c r="B192" s="4206"/>
      <c r="C192" s="2496" t="s">
        <v>247</v>
      </c>
      <c r="D192" s="2499" t="s">
        <v>248</v>
      </c>
      <c r="E192" s="2464" t="s">
        <v>249</v>
      </c>
      <c r="F192" s="4422"/>
      <c r="G192" s="3224"/>
      <c r="H192" s="4206"/>
    </row>
    <row r="193" spans="1:75" x14ac:dyDescent="0.25">
      <c r="A193" s="2500" t="s">
        <v>250</v>
      </c>
      <c r="B193" s="2501">
        <f>SUM(C193:E193)</f>
        <v>0</v>
      </c>
      <c r="C193" s="2467"/>
      <c r="D193" s="2502"/>
      <c r="E193" s="2490"/>
      <c r="F193" s="2470"/>
      <c r="G193" s="2502"/>
      <c r="H193" s="2468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2503" t="s">
        <v>255</v>
      </c>
      <c r="B198" s="2504">
        <f t="shared" si="91"/>
        <v>0</v>
      </c>
      <c r="C198" s="87"/>
      <c r="D198" s="535"/>
      <c r="E198" s="536"/>
      <c r="F198" s="2505"/>
      <c r="G198" s="535"/>
      <c r="H198" s="1788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x14ac:dyDescent="0.25">
      <c r="A199" s="2494" t="s">
        <v>256</v>
      </c>
      <c r="B199" s="514"/>
      <c r="C199" s="514"/>
      <c r="D199" s="514"/>
      <c r="E199" s="514"/>
    </row>
    <row r="200" spans="1:75" x14ac:dyDescent="0.25">
      <c r="A200" s="4393" t="s">
        <v>236</v>
      </c>
      <c r="B200" s="4395" t="s">
        <v>32</v>
      </c>
      <c r="C200" s="4396" t="s">
        <v>84</v>
      </c>
      <c r="D200" s="4397"/>
      <c r="E200" s="4398"/>
    </row>
    <row r="201" spans="1:75" ht="21" x14ac:dyDescent="0.25">
      <c r="A201" s="4394"/>
      <c r="B201" s="4392"/>
      <c r="C201" s="2496" t="s">
        <v>247</v>
      </c>
      <c r="D201" s="2499" t="s">
        <v>248</v>
      </c>
      <c r="E201" s="2463" t="s">
        <v>249</v>
      </c>
    </row>
    <row r="202" spans="1:75" x14ac:dyDescent="0.25">
      <c r="A202" s="540" t="s">
        <v>257</v>
      </c>
      <c r="B202" s="541">
        <f>SUM(C202:E202)</f>
        <v>0</v>
      </c>
      <c r="C202" s="2467"/>
      <c r="D202" s="2502"/>
      <c r="E202" s="2488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1" x14ac:dyDescent="0.25">
      <c r="A206" s="79" t="s">
        <v>261</v>
      </c>
      <c r="B206" s="2377">
        <f t="shared" si="97"/>
        <v>0</v>
      </c>
      <c r="C206" s="85"/>
      <c r="D206" s="469"/>
      <c r="E206" s="84"/>
    </row>
    <row r="207" spans="1:75" x14ac:dyDescent="0.25">
      <c r="A207" s="542" t="s">
        <v>262</v>
      </c>
    </row>
    <row r="208" spans="1:75" x14ac:dyDescent="0.25">
      <c r="A208" s="3428" t="s">
        <v>236</v>
      </c>
      <c r="B208" s="4147"/>
      <c r="C208" s="3370" t="s">
        <v>32</v>
      </c>
      <c r="D208" s="4396" t="s">
        <v>84</v>
      </c>
      <c r="E208" s="4397"/>
      <c r="F208" s="4398"/>
    </row>
    <row r="209" spans="1:6" ht="21" x14ac:dyDescent="0.25">
      <c r="A209" s="4399"/>
      <c r="B209" s="4389"/>
      <c r="C209" s="4206"/>
      <c r="D209" s="2506" t="s">
        <v>247</v>
      </c>
      <c r="E209" s="2507" t="s">
        <v>248</v>
      </c>
      <c r="F209" s="2463" t="s">
        <v>249</v>
      </c>
    </row>
    <row r="210" spans="1:6" x14ac:dyDescent="0.25">
      <c r="A210" s="4147" t="s">
        <v>263</v>
      </c>
      <c r="B210" s="2307" t="s">
        <v>264</v>
      </c>
      <c r="C210" s="544">
        <f>SUM(D210:F210)</f>
        <v>0</v>
      </c>
      <c r="D210" s="2467"/>
      <c r="E210" s="2502"/>
      <c r="F210" s="2488"/>
    </row>
    <row r="211" spans="1:6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x14ac:dyDescent="0.25">
      <c r="A212" s="4147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4389"/>
      <c r="B213" s="2508" t="s">
        <v>268</v>
      </c>
      <c r="C213" s="2509">
        <f t="shared" si="98"/>
        <v>0</v>
      </c>
      <c r="D213" s="85"/>
      <c r="E213" s="469"/>
      <c r="F213" s="84"/>
    </row>
    <row r="214" spans="1:6" x14ac:dyDescent="0.25">
      <c r="A214" s="2510" t="s">
        <v>269</v>
      </c>
      <c r="B214" s="2511"/>
      <c r="C214" s="514"/>
      <c r="D214" s="514"/>
    </row>
    <row r="215" spans="1:6" ht="15" customHeight="1" x14ac:dyDescent="0.25">
      <c r="A215" s="4147" t="s">
        <v>236</v>
      </c>
      <c r="B215" s="3370" t="s">
        <v>32</v>
      </c>
      <c r="C215" s="4390" t="s">
        <v>270</v>
      </c>
      <c r="D215" s="4390"/>
      <c r="E215" s="4390"/>
      <c r="F215" s="549"/>
    </row>
    <row r="216" spans="1:6" ht="21" x14ac:dyDescent="0.25">
      <c r="A216" s="4389"/>
      <c r="B216" s="4206"/>
      <c r="C216" s="643" t="s">
        <v>271</v>
      </c>
      <c r="D216" s="2507" t="s">
        <v>272</v>
      </c>
      <c r="E216" s="2463" t="s">
        <v>273</v>
      </c>
    </row>
    <row r="217" spans="1:6" x14ac:dyDescent="0.25">
      <c r="A217" s="2307" t="s">
        <v>274</v>
      </c>
      <c r="B217" s="2512">
        <f>SUM(C217:E217)</f>
        <v>0</v>
      </c>
      <c r="C217" s="2470"/>
      <c r="D217" s="2502"/>
      <c r="E217" s="2488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2505"/>
      <c r="D219" s="535"/>
      <c r="E219" s="554"/>
    </row>
    <row r="220" spans="1:6" x14ac:dyDescent="0.25">
      <c r="A220" s="2510" t="s">
        <v>277</v>
      </c>
      <c r="B220" s="2511"/>
    </row>
    <row r="221" spans="1:6" x14ac:dyDescent="0.25">
      <c r="A221" s="4147" t="s">
        <v>236</v>
      </c>
      <c r="B221" s="4391" t="s">
        <v>278</v>
      </c>
    </row>
    <row r="222" spans="1:6" x14ac:dyDescent="0.25">
      <c r="A222" s="4389"/>
      <c r="B222" s="4392"/>
    </row>
    <row r="223" spans="1:6" x14ac:dyDescent="0.25">
      <c r="A223" s="2307" t="s">
        <v>279</v>
      </c>
      <c r="B223" s="277"/>
    </row>
    <row r="224" spans="1:6" x14ac:dyDescent="0.25">
      <c r="A224" s="79" t="s">
        <v>280</v>
      </c>
      <c r="B224" s="186"/>
    </row>
    <row r="239" spans="1: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120</v>
      </c>
    </row>
    <row r="240" spans="1: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00000000-0002-0000-0800-000000000000}">
      <formula1>0</formula1>
    </dataValidation>
    <dataValidation type="whole" allowBlank="1" showInputMessage="1" showErrorMessage="1" sqref="C202:E206" xr:uid="{00000000-0002-0000-0800-000001000000}">
      <formula1>0</formula1>
      <formula2>9.99999999999999E+35</formula2>
    </dataValidation>
    <dataValidation type="whole" allowBlank="1" showInputMessage="1" showErrorMessage="1" sqref="C171:U171 C32:C33 B88:B92" xr:uid="{00000000-0002-0000-0800-000002000000}">
      <formula1>0</formula1>
      <formula2>9.99999999999999E+42</formula2>
    </dataValidation>
    <dataValidation type="whole" allowBlank="1" showInputMessage="1" showErrorMessage="1" sqref="F154:AO167 X176:AE183" xr:uid="{00000000-0002-0000-0800-000003000000}">
      <formula1>0</formula1>
      <formula2>9.99999999999999E+36</formula2>
    </dataValidation>
    <dataValidation type="whole" allowBlank="1" showInputMessage="1" showErrorMessage="1" sqref="E135:AR137" xr:uid="{00000000-0002-0000-0800-000004000000}">
      <formula1>0</formula1>
      <formula2>9.99999999999999E+34</formula2>
    </dataValidation>
    <dataValidation type="whole" allowBlank="1" showInputMessage="1" showErrorMessage="1" sqref="B128:M130 F176:K183 C38" xr:uid="{00000000-0002-0000-0800-000005000000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00000000-0002-0000-0800-000006000000}">
      <formula1>0</formula1>
      <formula2>9.99999999999999E+40</formula2>
    </dataValidation>
    <dataValidation type="whole" allowBlank="1" showInputMessage="1" showErrorMessage="1" sqref="C60:X61 B67:B68 F73:AM74 C193:H198 B94:B96 D88:D92 D94:D96" xr:uid="{00000000-0002-0000-0800-000007000000}">
      <formula1>0</formula1>
      <formula2>9.99999999999999E+38</formula2>
    </dataValidation>
    <dataValidation type="whole" allowBlank="1" showInputMessage="1" showErrorMessage="1" sqref="E53:L54 P53:AC54" xr:uid="{00000000-0002-0000-0800-000008000000}">
      <formula1>0</formula1>
      <formula2>9.99999999999999E+31</formula2>
    </dataValidation>
    <dataValidation type="whole" allowBlank="1" showInputMessage="1" showErrorMessage="1" sqref="C186:D189 C101:E105 C107:E109 E13:AR26 AS13:AS18 AS26" xr:uid="{00000000-0002-0000-0800-000009000000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00000000-0002-0000-0800-00000A00000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Z240"/>
  <sheetViews>
    <sheetView workbookViewId="0">
      <selection activeCell="B2" sqref="B2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",[9]NOMBRE!B2, " (",[9]NOMBRE!C2,[9]NOMBRE!D2,[9]NOMBRE!E2,[9]NOMBRE!F2,[9]NOMBRE!G2,")")</f>
        <v>COMUNA: LINARES (07401)</v>
      </c>
    </row>
    <row r="3" spans="1:77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77" x14ac:dyDescent="0.25">
      <c r="A4" s="1" t="str">
        <f>CONCATENATE("MES: ",[9]NOMBRE!B6, " (",[9]NOMBRE!C6,[9]NOMBRE!D6,")")</f>
        <v>MES: SEPTIEMBRE (09)</v>
      </c>
    </row>
    <row r="5" spans="1:77" x14ac:dyDescent="0.25">
      <c r="A5" s="1" t="str">
        <f>CONCATENATE("AÑO: ",[9]NOMBRE!B7)</f>
        <v>AÑO: 2025</v>
      </c>
    </row>
    <row r="6" spans="1:77" s="3" customFormat="1" ht="18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ht="18" customHeight="1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x14ac:dyDescent="0.25">
      <c r="A9" s="4393" t="s">
        <v>3</v>
      </c>
      <c r="B9" s="4690" t="s">
        <v>4</v>
      </c>
      <c r="C9" s="4691"/>
      <c r="D9" s="4419"/>
      <c r="E9" s="4689" t="s">
        <v>5</v>
      </c>
      <c r="F9" s="4603"/>
      <c r="G9" s="4603"/>
      <c r="H9" s="4603"/>
      <c r="I9" s="4603"/>
      <c r="J9" s="4603"/>
      <c r="K9" s="4603"/>
      <c r="L9" s="4603"/>
      <c r="M9" s="4603"/>
      <c r="N9" s="4603"/>
      <c r="O9" s="4603"/>
      <c r="P9" s="4603"/>
      <c r="Q9" s="4603"/>
      <c r="R9" s="4603"/>
      <c r="S9" s="4603"/>
      <c r="T9" s="4603"/>
      <c r="U9" s="4603"/>
      <c r="V9" s="4603"/>
      <c r="W9" s="4603"/>
      <c r="X9" s="4603"/>
      <c r="Y9" s="4603"/>
      <c r="Z9" s="4603"/>
      <c r="AA9" s="4603"/>
      <c r="AB9" s="4603"/>
      <c r="AC9" s="4603"/>
      <c r="AD9" s="4603"/>
      <c r="AE9" s="4603"/>
      <c r="AF9" s="4603"/>
      <c r="AG9" s="4603"/>
      <c r="AH9" s="4603"/>
      <c r="AI9" s="4603"/>
      <c r="AJ9" s="4603"/>
      <c r="AK9" s="4603"/>
      <c r="AL9" s="4603"/>
      <c r="AM9" s="4603"/>
      <c r="AN9" s="4687"/>
      <c r="AO9" s="4688" t="s">
        <v>6</v>
      </c>
      <c r="AP9" s="4599" t="s">
        <v>7</v>
      </c>
      <c r="AQ9" s="4599" t="s">
        <v>8</v>
      </c>
      <c r="AR9" s="4599" t="s">
        <v>9</v>
      </c>
      <c r="AS9" s="4419" t="s">
        <v>10</v>
      </c>
    </row>
    <row r="10" spans="1:77" ht="24" customHeight="1" x14ac:dyDescent="0.25">
      <c r="A10" s="3259"/>
      <c r="B10" s="4455"/>
      <c r="C10" s="4692"/>
      <c r="D10" s="4693"/>
      <c r="E10" s="4396" t="s">
        <v>11</v>
      </c>
      <c r="F10" s="4597"/>
      <c r="G10" s="4396" t="s">
        <v>12</v>
      </c>
      <c r="H10" s="4398"/>
      <c r="I10" s="4396" t="s">
        <v>13</v>
      </c>
      <c r="J10" s="4398"/>
      <c r="K10" s="4396" t="s">
        <v>14</v>
      </c>
      <c r="L10" s="4398"/>
      <c r="M10" s="4396" t="s">
        <v>15</v>
      </c>
      <c r="N10" s="4398"/>
      <c r="O10" s="4396" t="s">
        <v>16</v>
      </c>
      <c r="P10" s="4398"/>
      <c r="Q10" s="4396" t="s">
        <v>17</v>
      </c>
      <c r="R10" s="4398"/>
      <c r="S10" s="4396" t="s">
        <v>18</v>
      </c>
      <c r="T10" s="4398"/>
      <c r="U10" s="4396" t="s">
        <v>19</v>
      </c>
      <c r="V10" s="4398"/>
      <c r="W10" s="4396" t="s">
        <v>20</v>
      </c>
      <c r="X10" s="4398"/>
      <c r="Y10" s="4396" t="s">
        <v>21</v>
      </c>
      <c r="Z10" s="4398"/>
      <c r="AA10" s="4396" t="s">
        <v>22</v>
      </c>
      <c r="AB10" s="4398"/>
      <c r="AC10" s="4396" t="s">
        <v>23</v>
      </c>
      <c r="AD10" s="4398"/>
      <c r="AE10" s="4396" t="s">
        <v>24</v>
      </c>
      <c r="AF10" s="4398"/>
      <c r="AG10" s="4396" t="s">
        <v>25</v>
      </c>
      <c r="AH10" s="4398"/>
      <c r="AI10" s="4396" t="s">
        <v>26</v>
      </c>
      <c r="AJ10" s="4398"/>
      <c r="AK10" s="4396" t="s">
        <v>27</v>
      </c>
      <c r="AL10" s="4398"/>
      <c r="AM10" s="4689" t="s">
        <v>28</v>
      </c>
      <c r="AN10" s="4687"/>
      <c r="AO10" s="3246"/>
      <c r="AP10" s="3247"/>
      <c r="AQ10" s="3247"/>
      <c r="AR10" s="3247"/>
      <c r="AS10" s="3249"/>
    </row>
    <row r="11" spans="1:77" x14ac:dyDescent="0.25">
      <c r="A11" s="4394"/>
      <c r="B11" s="2462" t="s">
        <v>29</v>
      </c>
      <c r="C11" s="2516" t="s">
        <v>30</v>
      </c>
      <c r="D11" s="2461" t="s">
        <v>31</v>
      </c>
      <c r="E11" s="2517" t="s">
        <v>30</v>
      </c>
      <c r="F11" s="2515" t="s">
        <v>31</v>
      </c>
      <c r="G11" s="2517" t="s">
        <v>30</v>
      </c>
      <c r="H11" s="2515" t="s">
        <v>31</v>
      </c>
      <c r="I11" s="2517" t="s">
        <v>30</v>
      </c>
      <c r="J11" s="2515" t="s">
        <v>31</v>
      </c>
      <c r="K11" s="2517" t="s">
        <v>30</v>
      </c>
      <c r="L11" s="2515" t="s">
        <v>31</v>
      </c>
      <c r="M11" s="2517" t="s">
        <v>30</v>
      </c>
      <c r="N11" s="2515" t="s">
        <v>31</v>
      </c>
      <c r="O11" s="2517" t="s">
        <v>30</v>
      </c>
      <c r="P11" s="2515" t="s">
        <v>31</v>
      </c>
      <c r="Q11" s="2517" t="s">
        <v>30</v>
      </c>
      <c r="R11" s="2515" t="s">
        <v>31</v>
      </c>
      <c r="S11" s="2517" t="s">
        <v>30</v>
      </c>
      <c r="T11" s="2515" t="s">
        <v>31</v>
      </c>
      <c r="U11" s="2517" t="s">
        <v>30</v>
      </c>
      <c r="V11" s="2515" t="s">
        <v>31</v>
      </c>
      <c r="W11" s="2517" t="s">
        <v>30</v>
      </c>
      <c r="X11" s="2515" t="s">
        <v>31</v>
      </c>
      <c r="Y11" s="2517" t="s">
        <v>30</v>
      </c>
      <c r="Z11" s="2515" t="s">
        <v>31</v>
      </c>
      <c r="AA11" s="2517" t="s">
        <v>30</v>
      </c>
      <c r="AB11" s="2515" t="s">
        <v>31</v>
      </c>
      <c r="AC11" s="2517" t="s">
        <v>30</v>
      </c>
      <c r="AD11" s="2515" t="s">
        <v>31</v>
      </c>
      <c r="AE11" s="2517" t="s">
        <v>30</v>
      </c>
      <c r="AF11" s="2515" t="s">
        <v>31</v>
      </c>
      <c r="AG11" s="2517" t="s">
        <v>30</v>
      </c>
      <c r="AH11" s="2515" t="s">
        <v>31</v>
      </c>
      <c r="AI11" s="2517" t="s">
        <v>30</v>
      </c>
      <c r="AJ11" s="2515" t="s">
        <v>31</v>
      </c>
      <c r="AK11" s="2517" t="s">
        <v>30</v>
      </c>
      <c r="AL11" s="2515" t="s">
        <v>31</v>
      </c>
      <c r="AM11" s="2517" t="s">
        <v>30</v>
      </c>
      <c r="AN11" s="2513" t="s">
        <v>31</v>
      </c>
      <c r="AO11" s="3245"/>
      <c r="AP11" s="3224"/>
      <c r="AQ11" s="3224"/>
      <c r="AR11" s="3224"/>
      <c r="AS11" s="4520"/>
    </row>
    <row r="12" spans="1:77" x14ac:dyDescent="0.25">
      <c r="A12" s="2518" t="s">
        <v>32</v>
      </c>
      <c r="B12" s="2519">
        <f>SUM(B13:B26)</f>
        <v>0</v>
      </c>
      <c r="C12" s="2520">
        <f>SUM(C13:C26)</f>
        <v>0</v>
      </c>
      <c r="D12" s="16">
        <f>SUM(D13:D26)</f>
        <v>0</v>
      </c>
      <c r="E12" s="2521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2521">
        <f t="shared" si="0"/>
        <v>0</v>
      </c>
      <c r="J12" s="18">
        <f t="shared" si="0"/>
        <v>0</v>
      </c>
      <c r="K12" s="2521">
        <f t="shared" si="0"/>
        <v>0</v>
      </c>
      <c r="L12" s="18">
        <f t="shared" si="0"/>
        <v>0</v>
      </c>
      <c r="M12" s="2521">
        <f t="shared" si="0"/>
        <v>0</v>
      </c>
      <c r="N12" s="18">
        <f t="shared" si="0"/>
        <v>0</v>
      </c>
      <c r="O12" s="2521">
        <f t="shared" si="0"/>
        <v>0</v>
      </c>
      <c r="P12" s="18">
        <f t="shared" si="0"/>
        <v>0</v>
      </c>
      <c r="Q12" s="2521">
        <f t="shared" si="0"/>
        <v>0</v>
      </c>
      <c r="R12" s="18">
        <f t="shared" si="0"/>
        <v>0</v>
      </c>
      <c r="S12" s="2521">
        <f t="shared" si="0"/>
        <v>0</v>
      </c>
      <c r="T12" s="18">
        <f t="shared" si="0"/>
        <v>0</v>
      </c>
      <c r="U12" s="2521">
        <f>SUM(U13:U26)</f>
        <v>0</v>
      </c>
      <c r="V12" s="18">
        <f>SUM(V13:V26)</f>
        <v>0</v>
      </c>
      <c r="W12" s="2521">
        <f t="shared" si="0"/>
        <v>0</v>
      </c>
      <c r="X12" s="18">
        <f t="shared" si="0"/>
        <v>0</v>
      </c>
      <c r="Y12" s="2521">
        <f t="shared" si="0"/>
        <v>0</v>
      </c>
      <c r="Z12" s="18">
        <f t="shared" si="0"/>
        <v>0</v>
      </c>
      <c r="AA12" s="2521">
        <f t="shared" si="0"/>
        <v>0</v>
      </c>
      <c r="AB12" s="18">
        <f t="shared" si="0"/>
        <v>0</v>
      </c>
      <c r="AC12" s="2521">
        <f t="shared" si="0"/>
        <v>0</v>
      </c>
      <c r="AD12" s="18">
        <f t="shared" si="0"/>
        <v>0</v>
      </c>
      <c r="AE12" s="2521">
        <f t="shared" si="0"/>
        <v>0</v>
      </c>
      <c r="AF12" s="18">
        <f t="shared" si="0"/>
        <v>0</v>
      </c>
      <c r="AG12" s="2521">
        <f t="shared" si="0"/>
        <v>0</v>
      </c>
      <c r="AH12" s="18">
        <f t="shared" si="0"/>
        <v>0</v>
      </c>
      <c r="AI12" s="2521">
        <f t="shared" si="0"/>
        <v>0</v>
      </c>
      <c r="AJ12" s="18">
        <f t="shared" si="0"/>
        <v>0</v>
      </c>
      <c r="AK12" s="2521">
        <f t="shared" si="0"/>
        <v>0</v>
      </c>
      <c r="AL12" s="18">
        <f t="shared" si="0"/>
        <v>0</v>
      </c>
      <c r="AM12" s="2521">
        <f t="shared" si="0"/>
        <v>0</v>
      </c>
      <c r="AN12" s="20">
        <f t="shared" si="0"/>
        <v>0</v>
      </c>
      <c r="AO12" s="21">
        <f>SUM(AO13:AO26)</f>
        <v>0</v>
      </c>
      <c r="AP12" s="2522">
        <f>SUM(AP13:AP26)</f>
        <v>0</v>
      </c>
      <c r="AQ12" s="2522">
        <f>SUM(AQ13:AQ26)</f>
        <v>0</v>
      </c>
      <c r="AR12" s="2522">
        <f>SUM(AR13:AR26)</f>
        <v>0</v>
      </c>
      <c r="AS12" s="2523">
        <f>SUM(AS13:AS26)</f>
        <v>0</v>
      </c>
    </row>
    <row r="13" spans="1:77" ht="15" customHeight="1" x14ac:dyDescent="0.25">
      <c r="A13" s="24" t="s">
        <v>33</v>
      </c>
      <c r="B13" s="25">
        <f>SUM(C13:D13)</f>
        <v>0</v>
      </c>
      <c r="C13" s="2524">
        <f>SUM(E13+G13+I13+K13+M13+O13+Q13+S13+U13+W13+Y13+AA13+AC13+AE13+AG13+AI13+AK13+AM13)</f>
        <v>0</v>
      </c>
      <c r="D13" s="2512">
        <f>SUM(F13+H13+J13+L13+N13+P13+R13+T13+V13+X13+Z13+AB13+AD13+AF13+AH13+AJ13+AL13+AN13)</f>
        <v>0</v>
      </c>
      <c r="E13" s="2525"/>
      <c r="F13" s="2468"/>
      <c r="G13" s="2525"/>
      <c r="H13" s="2468"/>
      <c r="I13" s="2525"/>
      <c r="J13" s="2526"/>
      <c r="K13" s="2525"/>
      <c r="L13" s="2468"/>
      <c r="M13" s="2525"/>
      <c r="N13" s="2468"/>
      <c r="O13" s="2525"/>
      <c r="P13" s="2468"/>
      <c r="Q13" s="2525"/>
      <c r="R13" s="2468"/>
      <c r="S13" s="2525"/>
      <c r="T13" s="2468"/>
      <c r="U13" s="2525"/>
      <c r="V13" s="2468"/>
      <c r="W13" s="2525"/>
      <c r="X13" s="2468"/>
      <c r="Y13" s="2525"/>
      <c r="Z13" s="2468"/>
      <c r="AA13" s="2525"/>
      <c r="AB13" s="2468"/>
      <c r="AC13" s="2525"/>
      <c r="AD13" s="2468"/>
      <c r="AE13" s="2525"/>
      <c r="AF13" s="2468"/>
      <c r="AG13" s="2525"/>
      <c r="AH13" s="2468"/>
      <c r="AI13" s="2525"/>
      <c r="AJ13" s="2468"/>
      <c r="AK13" s="2525"/>
      <c r="AL13" s="2468"/>
      <c r="AM13" s="2525"/>
      <c r="AN13" s="2468"/>
      <c r="AO13" s="2527"/>
      <c r="AP13" s="567"/>
      <c r="AQ13" s="567"/>
      <c r="AR13" s="567"/>
      <c r="AS13" s="2423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ht="15" customHeight="1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ht="15" customHeight="1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ht="15" customHeight="1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ht="15" customHeight="1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ht="15" customHeight="1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ht="15" customHeight="1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ht="15" customHeight="1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ht="15" customHeight="1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ht="15" customHeight="1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ht="15" customHeight="1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ht="15" customHeight="1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ht="15" customHeight="1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ht="15" customHeight="1" x14ac:dyDescent="0.25">
      <c r="A26" s="79" t="s">
        <v>46</v>
      </c>
      <c r="B26" s="80">
        <f t="shared" si="1"/>
        <v>0</v>
      </c>
      <c r="C26" s="2528">
        <f>SUM(E26+G26+I26+K26+M26+O26+Q26+S26+U26+W26+Y26+AA26+AC26+AE26+AG26+AI26+AK26+AM26)</f>
        <v>0</v>
      </c>
      <c r="D26" s="2529">
        <f>SUM(F26+H26+J26+L26+N26+P26+R26+T26+V26+X26+Z26+AB26+AD26+AF26+AH26+AJ26+AL26+AN26)</f>
        <v>0</v>
      </c>
      <c r="E26" s="2255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ht="18" customHeight="1" x14ac:dyDescent="0.25">
      <c r="A27" s="4" t="s">
        <v>47</v>
      </c>
      <c r="B27" s="5"/>
      <c r="C27" s="5"/>
      <c r="D27" s="5"/>
      <c r="E27" s="5"/>
      <c r="F27" s="2530"/>
      <c r="G27" s="2530" t="s">
        <v>48</v>
      </c>
      <c r="H27" s="2531"/>
      <c r="I27" s="2531"/>
      <c r="J27" s="2530"/>
      <c r="K27" s="2530"/>
      <c r="L27" s="2530"/>
      <c r="M27" s="2530"/>
      <c r="N27" s="2530"/>
      <c r="O27" s="2530"/>
      <c r="P27" s="2530"/>
      <c r="Q27" s="2530"/>
      <c r="R27" s="2530"/>
      <c r="S27" s="2530"/>
      <c r="T27" s="2530"/>
      <c r="U27" s="2530"/>
      <c r="V27" s="2530"/>
      <c r="W27" s="2530"/>
      <c r="X27" s="2530"/>
      <c r="Y27" s="2532"/>
      <c r="Z27" s="2532"/>
      <c r="AA27" s="2532"/>
      <c r="AB27" s="2532"/>
      <c r="AC27" s="2532"/>
      <c r="AD27" s="2532"/>
      <c r="AE27" s="2532"/>
      <c r="AF27" s="2532"/>
      <c r="AG27" s="2532"/>
      <c r="AH27" s="2532"/>
      <c r="AI27" s="2532"/>
      <c r="AJ27" s="2532"/>
      <c r="AK27" s="2532"/>
      <c r="AL27" s="2532"/>
      <c r="AM27" s="2532"/>
      <c r="AN27" s="2532"/>
      <c r="AO27" s="2532"/>
      <c r="AP27" s="1777"/>
      <c r="AQ27" s="1777"/>
      <c r="AR27" s="2"/>
      <c r="AS27" s="3"/>
    </row>
    <row r="28" spans="1:77" ht="18.75" customHeight="1" x14ac:dyDescent="0.25">
      <c r="A28" s="4384" t="s">
        <v>49</v>
      </c>
      <c r="B28" s="4385" t="s">
        <v>4</v>
      </c>
      <c r="C28" s="4210"/>
      <c r="D28" s="4205"/>
      <c r="E28" s="4686" t="s">
        <v>5</v>
      </c>
      <c r="F28" s="4603"/>
      <c r="G28" s="4603"/>
      <c r="H28" s="4603"/>
      <c r="I28" s="4603"/>
      <c r="J28" s="4603"/>
      <c r="K28" s="4603"/>
      <c r="L28" s="4603"/>
      <c r="M28" s="4603"/>
      <c r="N28" s="4603"/>
      <c r="O28" s="4603"/>
      <c r="P28" s="4603"/>
      <c r="Q28" s="4603"/>
      <c r="R28" s="4603"/>
      <c r="S28" s="4603"/>
      <c r="T28" s="4603"/>
      <c r="U28" s="4603"/>
      <c r="V28" s="4603"/>
      <c r="W28" s="4603"/>
      <c r="X28" s="4603"/>
      <c r="Y28" s="4603"/>
      <c r="Z28" s="4603"/>
      <c r="AA28" s="4603"/>
      <c r="AB28" s="4603"/>
      <c r="AC28" s="4603"/>
      <c r="AD28" s="4603"/>
      <c r="AE28" s="4603"/>
      <c r="AF28" s="4603"/>
      <c r="AG28" s="4603"/>
      <c r="AH28" s="4603"/>
      <c r="AI28" s="4603"/>
      <c r="AJ28" s="4603"/>
      <c r="AK28" s="4603"/>
      <c r="AL28" s="4603"/>
      <c r="AM28" s="4603"/>
      <c r="AN28" s="4687"/>
      <c r="AO28" s="4688" t="s">
        <v>6</v>
      </c>
      <c r="AP28" s="4599" t="s">
        <v>7</v>
      </c>
      <c r="AQ28" s="4599" t="s">
        <v>50</v>
      </c>
      <c r="AR28" s="4599" t="s">
        <v>8</v>
      </c>
      <c r="AS28" s="4205" t="s">
        <v>9</v>
      </c>
    </row>
    <row r="29" spans="1:77" ht="15.75" customHeight="1" x14ac:dyDescent="0.25">
      <c r="A29" s="3259"/>
      <c r="B29" s="4455"/>
      <c r="C29" s="4614"/>
      <c r="D29" s="4520"/>
      <c r="E29" s="4685" t="s">
        <v>11</v>
      </c>
      <c r="F29" s="4597"/>
      <c r="G29" s="4685" t="s">
        <v>12</v>
      </c>
      <c r="H29" s="4398"/>
      <c r="I29" s="4685" t="s">
        <v>13</v>
      </c>
      <c r="J29" s="4398"/>
      <c r="K29" s="4685" t="s">
        <v>14</v>
      </c>
      <c r="L29" s="4398"/>
      <c r="M29" s="4685" t="s">
        <v>15</v>
      </c>
      <c r="N29" s="4398"/>
      <c r="O29" s="4685" t="s">
        <v>16</v>
      </c>
      <c r="P29" s="4398"/>
      <c r="Q29" s="4685" t="s">
        <v>17</v>
      </c>
      <c r="R29" s="4398"/>
      <c r="S29" s="4685" t="s">
        <v>18</v>
      </c>
      <c r="T29" s="4398"/>
      <c r="U29" s="4685" t="s">
        <v>19</v>
      </c>
      <c r="V29" s="4398"/>
      <c r="W29" s="4685" t="s">
        <v>20</v>
      </c>
      <c r="X29" s="4398"/>
      <c r="Y29" s="4685" t="s">
        <v>21</v>
      </c>
      <c r="Z29" s="4398"/>
      <c r="AA29" s="4685" t="s">
        <v>22</v>
      </c>
      <c r="AB29" s="4398"/>
      <c r="AC29" s="4685" t="s">
        <v>23</v>
      </c>
      <c r="AD29" s="4398"/>
      <c r="AE29" s="4685" t="s">
        <v>24</v>
      </c>
      <c r="AF29" s="4398"/>
      <c r="AG29" s="4685" t="s">
        <v>25</v>
      </c>
      <c r="AH29" s="4398"/>
      <c r="AI29" s="4685" t="s">
        <v>26</v>
      </c>
      <c r="AJ29" s="4398"/>
      <c r="AK29" s="4685" t="s">
        <v>27</v>
      </c>
      <c r="AL29" s="4398"/>
      <c r="AM29" s="4686" t="s">
        <v>28</v>
      </c>
      <c r="AN29" s="4687"/>
      <c r="AO29" s="3246"/>
      <c r="AP29" s="3247"/>
      <c r="AQ29" s="3247"/>
      <c r="AR29" s="3247"/>
      <c r="AS29" s="3249"/>
    </row>
    <row r="30" spans="1:77" ht="16.5" customHeight="1" x14ac:dyDescent="0.25">
      <c r="A30" s="4394"/>
      <c r="B30" s="2533" t="s">
        <v>29</v>
      </c>
      <c r="C30" s="2516" t="s">
        <v>30</v>
      </c>
      <c r="D30" s="2317" t="s">
        <v>31</v>
      </c>
      <c r="E30" s="2533" t="s">
        <v>30</v>
      </c>
      <c r="F30" s="2232" t="s">
        <v>31</v>
      </c>
      <c r="G30" s="2533" t="s">
        <v>30</v>
      </c>
      <c r="H30" s="2232" t="s">
        <v>31</v>
      </c>
      <c r="I30" s="2533" t="s">
        <v>30</v>
      </c>
      <c r="J30" s="2232" t="s">
        <v>31</v>
      </c>
      <c r="K30" s="2533" t="s">
        <v>30</v>
      </c>
      <c r="L30" s="2232" t="s">
        <v>31</v>
      </c>
      <c r="M30" s="2533" t="s">
        <v>30</v>
      </c>
      <c r="N30" s="2232" t="s">
        <v>31</v>
      </c>
      <c r="O30" s="2533" t="s">
        <v>30</v>
      </c>
      <c r="P30" s="2232" t="s">
        <v>31</v>
      </c>
      <c r="Q30" s="2533" t="s">
        <v>30</v>
      </c>
      <c r="R30" s="2232" t="s">
        <v>31</v>
      </c>
      <c r="S30" s="2533" t="s">
        <v>30</v>
      </c>
      <c r="T30" s="2232" t="s">
        <v>31</v>
      </c>
      <c r="U30" s="2533" t="s">
        <v>30</v>
      </c>
      <c r="V30" s="2232" t="s">
        <v>31</v>
      </c>
      <c r="W30" s="2533" t="s">
        <v>30</v>
      </c>
      <c r="X30" s="2232" t="s">
        <v>31</v>
      </c>
      <c r="Y30" s="2533" t="s">
        <v>30</v>
      </c>
      <c r="Z30" s="2232" t="s">
        <v>31</v>
      </c>
      <c r="AA30" s="2533" t="s">
        <v>30</v>
      </c>
      <c r="AB30" s="2232" t="s">
        <v>31</v>
      </c>
      <c r="AC30" s="2533" t="s">
        <v>30</v>
      </c>
      <c r="AD30" s="2232" t="s">
        <v>31</v>
      </c>
      <c r="AE30" s="2533" t="s">
        <v>30</v>
      </c>
      <c r="AF30" s="2232" t="s">
        <v>31</v>
      </c>
      <c r="AG30" s="2533" t="s">
        <v>30</v>
      </c>
      <c r="AH30" s="2232" t="s">
        <v>31</v>
      </c>
      <c r="AI30" s="2533" t="s">
        <v>30</v>
      </c>
      <c r="AJ30" s="2232" t="s">
        <v>31</v>
      </c>
      <c r="AK30" s="2516" t="s">
        <v>30</v>
      </c>
      <c r="AL30" s="2232" t="s">
        <v>31</v>
      </c>
      <c r="AM30" s="2533" t="s">
        <v>30</v>
      </c>
      <c r="AN30" s="2534" t="s">
        <v>31</v>
      </c>
      <c r="AO30" s="3245"/>
      <c r="AP30" s="3224"/>
      <c r="AQ30" s="3224"/>
      <c r="AR30" s="3224"/>
      <c r="AS30" s="4520"/>
    </row>
    <row r="31" spans="1:77" ht="15" customHeight="1" x14ac:dyDescent="0.25">
      <c r="A31" s="2535" t="s">
        <v>51</v>
      </c>
      <c r="B31" s="2536">
        <f t="shared" ref="B31:B46" si="14">SUM(C31:D31)</f>
        <v>0</v>
      </c>
      <c r="C31" s="2524">
        <f t="shared" ref="C31:D34" si="15">SUM(E31+G31+I31+K31+M31+O31+Q31+S31+U31+W31+Y31+AA31+AC31+AE31+AG31+AI31+AK31+AM31)</f>
        <v>0</v>
      </c>
      <c r="D31" s="2512">
        <f t="shared" si="15"/>
        <v>0</v>
      </c>
      <c r="E31" s="2525"/>
      <c r="F31" s="2468"/>
      <c r="G31" s="2525"/>
      <c r="H31" s="2526"/>
      <c r="I31" s="2525"/>
      <c r="J31" s="2526"/>
      <c r="K31" s="2525"/>
      <c r="L31" s="2526"/>
      <c r="M31" s="2525"/>
      <c r="N31" s="2526"/>
      <c r="O31" s="2525"/>
      <c r="P31" s="2526"/>
      <c r="Q31" s="2537"/>
      <c r="R31" s="2526"/>
      <c r="S31" s="2525"/>
      <c r="T31" s="2526"/>
      <c r="U31" s="2525"/>
      <c r="V31" s="2526"/>
      <c r="W31" s="2525"/>
      <c r="X31" s="2526"/>
      <c r="Y31" s="2525"/>
      <c r="Z31" s="2526"/>
      <c r="AA31" s="2525"/>
      <c r="AB31" s="2526"/>
      <c r="AC31" s="2537"/>
      <c r="AD31" s="2526"/>
      <c r="AE31" s="2525"/>
      <c r="AF31" s="2526"/>
      <c r="AG31" s="2537"/>
      <c r="AH31" s="2526"/>
      <c r="AI31" s="2525"/>
      <c r="AJ31" s="2526"/>
      <c r="AK31" s="2537"/>
      <c r="AL31" s="2526"/>
      <c r="AM31" s="2491"/>
      <c r="AN31" s="2538"/>
      <c r="AO31" s="2527"/>
      <c r="AP31" s="567"/>
      <c r="AQ31" s="567"/>
      <c r="AR31" s="567"/>
      <c r="AS31" s="2423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ht="15" customHeight="1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ht="15" customHeight="1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ht="15" customHeight="1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ht="15" customHeight="1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ht="15" customHeight="1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ht="15" customHeight="1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ht="15" customHeight="1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ht="15" customHeight="1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ht="15" customHeight="1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ht="15" customHeight="1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ht="15" customHeight="1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ht="15" customHeight="1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ht="15" customHeight="1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ht="15" customHeight="1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ht="15" customHeight="1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ht="15" customHeight="1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ht="15" customHeight="1" x14ac:dyDescent="0.25">
      <c r="A48" s="2539" t="s">
        <v>68</v>
      </c>
      <c r="B48" s="127">
        <f>SUM(C48:D48)</f>
        <v>0</v>
      </c>
      <c r="C48" s="2540">
        <f>SUM(E48+G48+I48+K48+M48+O48+Q48+S48+U48+W48+Y48+AA48+AC48+AE48+AG48+AI48+AK48+AM48)</f>
        <v>0</v>
      </c>
      <c r="D48" s="2541">
        <f>SUM(F48+H48+J48+L48+N48+P48+R48+T48+V48+X48+Z48+AB48+AD48+AF48+AH48+AJ48+AL48+AN48)</f>
        <v>0</v>
      </c>
      <c r="E48" s="87"/>
      <c r="F48" s="2542"/>
      <c r="G48" s="87"/>
      <c r="H48" s="2542"/>
      <c r="I48" s="87"/>
      <c r="J48" s="2542"/>
      <c r="K48" s="87"/>
      <c r="L48" s="2542"/>
      <c r="M48" s="87"/>
      <c r="N48" s="2542"/>
      <c r="O48" s="87"/>
      <c r="P48" s="2542"/>
      <c r="Q48" s="87"/>
      <c r="R48" s="2542"/>
      <c r="S48" s="87"/>
      <c r="T48" s="2542"/>
      <c r="U48" s="87"/>
      <c r="V48" s="2542"/>
      <c r="W48" s="87"/>
      <c r="X48" s="2542"/>
      <c r="Y48" s="87"/>
      <c r="Z48" s="2542"/>
      <c r="AA48" s="87"/>
      <c r="AB48" s="2542"/>
      <c r="AC48" s="87"/>
      <c r="AD48" s="2542"/>
      <c r="AE48" s="87"/>
      <c r="AF48" s="2542"/>
      <c r="AG48" s="87"/>
      <c r="AH48" s="2542"/>
      <c r="AI48" s="87"/>
      <c r="AJ48" s="2542"/>
      <c r="AK48" s="87"/>
      <c r="AL48" s="2542"/>
      <c r="AM48" s="87"/>
      <c r="AN48" s="2543"/>
      <c r="AO48" s="131"/>
      <c r="AP48" s="132"/>
      <c r="AQ48" s="132"/>
      <c r="AR48" s="132"/>
      <c r="AS48" s="2544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ht="18" customHeight="1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8" customHeight="1" x14ac:dyDescent="0.25">
      <c r="A50" s="4678" t="s">
        <v>49</v>
      </c>
      <c r="B50" s="4362" t="s">
        <v>70</v>
      </c>
      <c r="C50" s="4679" t="s">
        <v>71</v>
      </c>
      <c r="D50" s="4681" t="s">
        <v>31</v>
      </c>
      <c r="E50" s="4668" t="s">
        <v>72</v>
      </c>
      <c r="F50" s="4683"/>
      <c r="G50" s="4683"/>
      <c r="H50" s="4683"/>
      <c r="I50" s="4683"/>
      <c r="J50" s="4683"/>
      <c r="K50" s="4683"/>
      <c r="L50" s="4669"/>
      <c r="M50" s="4237" t="s">
        <v>70</v>
      </c>
      <c r="N50" s="4362" t="s">
        <v>71</v>
      </c>
      <c r="O50" s="4681" t="s">
        <v>31</v>
      </c>
      <c r="P50" s="4668" t="s">
        <v>73</v>
      </c>
      <c r="Q50" s="4683"/>
      <c r="R50" s="4683"/>
      <c r="S50" s="4683"/>
      <c r="T50" s="4683"/>
      <c r="U50" s="4683"/>
      <c r="V50" s="4683"/>
      <c r="W50" s="4670"/>
      <c r="X50" s="4666" t="s">
        <v>74</v>
      </c>
      <c r="Y50" s="4667"/>
      <c r="Z50" s="4362" t="s">
        <v>75</v>
      </c>
      <c r="AA50" s="4681" t="s">
        <v>76</v>
      </c>
      <c r="AB50" s="4679" t="s">
        <v>6</v>
      </c>
      <c r="AC50" s="4671" t="s">
        <v>7</v>
      </c>
    </row>
    <row r="51" spans="1:75" ht="14.45" customHeight="1" x14ac:dyDescent="0.25">
      <c r="A51" s="3355"/>
      <c r="B51" s="3357"/>
      <c r="C51" s="3359"/>
      <c r="D51" s="3362"/>
      <c r="E51" s="4666" t="s">
        <v>14</v>
      </c>
      <c r="F51" s="4667"/>
      <c r="G51" s="4666" t="s">
        <v>15</v>
      </c>
      <c r="H51" s="4667"/>
      <c r="I51" s="4668" t="s">
        <v>16</v>
      </c>
      <c r="J51" s="4669"/>
      <c r="K51" s="4668" t="s">
        <v>77</v>
      </c>
      <c r="L51" s="4669"/>
      <c r="M51" s="3367"/>
      <c r="N51" s="3357"/>
      <c r="O51" s="3362"/>
      <c r="P51" s="4666" t="s">
        <v>14</v>
      </c>
      <c r="Q51" s="4667"/>
      <c r="R51" s="4666" t="s">
        <v>15</v>
      </c>
      <c r="S51" s="4667"/>
      <c r="T51" s="4668" t="s">
        <v>16</v>
      </c>
      <c r="U51" s="4669"/>
      <c r="V51" s="4668" t="s">
        <v>77</v>
      </c>
      <c r="W51" s="4670"/>
      <c r="X51" s="4362" t="s">
        <v>78</v>
      </c>
      <c r="Y51" s="4671" t="s">
        <v>79</v>
      </c>
      <c r="Z51" s="3357"/>
      <c r="AA51" s="3362"/>
      <c r="AB51" s="3359"/>
      <c r="AC51" s="3364"/>
    </row>
    <row r="52" spans="1:75" ht="21.6" customHeight="1" x14ac:dyDescent="0.25">
      <c r="A52" s="4538"/>
      <c r="B52" s="3344"/>
      <c r="C52" s="4680"/>
      <c r="D52" s="4682"/>
      <c r="E52" s="2547" t="s">
        <v>30</v>
      </c>
      <c r="F52" s="2545" t="s">
        <v>31</v>
      </c>
      <c r="G52" s="2547" t="s">
        <v>30</v>
      </c>
      <c r="H52" s="2545" t="s">
        <v>31</v>
      </c>
      <c r="I52" s="2547" t="s">
        <v>30</v>
      </c>
      <c r="J52" s="2545" t="s">
        <v>31</v>
      </c>
      <c r="K52" s="2547" t="s">
        <v>30</v>
      </c>
      <c r="L52" s="2545" t="s">
        <v>31</v>
      </c>
      <c r="M52" s="4684"/>
      <c r="N52" s="3344"/>
      <c r="O52" s="4682"/>
      <c r="P52" s="2547" t="s">
        <v>30</v>
      </c>
      <c r="Q52" s="2545" t="s">
        <v>31</v>
      </c>
      <c r="R52" s="2547" t="s">
        <v>30</v>
      </c>
      <c r="S52" s="2545" t="s">
        <v>31</v>
      </c>
      <c r="T52" s="2547" t="s">
        <v>30</v>
      </c>
      <c r="U52" s="2545" t="s">
        <v>31</v>
      </c>
      <c r="V52" s="2547" t="s">
        <v>30</v>
      </c>
      <c r="W52" s="2546" t="s">
        <v>31</v>
      </c>
      <c r="X52" s="3344"/>
      <c r="Y52" s="3346"/>
      <c r="Z52" s="3344"/>
      <c r="AA52" s="4682"/>
      <c r="AB52" s="4680"/>
      <c r="AC52" s="3346"/>
    </row>
    <row r="53" spans="1:75" ht="15" customHeight="1" x14ac:dyDescent="0.25">
      <c r="A53" s="137" t="s">
        <v>80</v>
      </c>
      <c r="B53" s="2548">
        <f>SUM(C53:D53)</f>
        <v>0</v>
      </c>
      <c r="C53" s="2549">
        <f>+E53+G53+I53+K53</f>
        <v>0</v>
      </c>
      <c r="D53" s="2550">
        <f>+F53+H53+J53+L53</f>
        <v>0</v>
      </c>
      <c r="E53" s="2551"/>
      <c r="F53" s="142"/>
      <c r="G53" s="2551"/>
      <c r="H53" s="142"/>
      <c r="I53" s="2551"/>
      <c r="J53" s="142"/>
      <c r="K53" s="2551"/>
      <c r="L53" s="142"/>
      <c r="M53" s="2550">
        <f>SUM(N53:O53)</f>
        <v>0</v>
      </c>
      <c r="N53" s="2548">
        <f>+P53+R53+T53+V53</f>
        <v>0</v>
      </c>
      <c r="O53" s="2550">
        <f>+Q53+S53+U53+W53</f>
        <v>0</v>
      </c>
      <c r="P53" s="2551"/>
      <c r="Q53" s="142"/>
      <c r="R53" s="2551"/>
      <c r="S53" s="142"/>
      <c r="T53" s="2551"/>
      <c r="U53" s="142"/>
      <c r="V53" s="2551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ht="15" customHeight="1" x14ac:dyDescent="0.25">
      <c r="A54" s="148" t="s">
        <v>81</v>
      </c>
      <c r="B54" s="149">
        <f>SUM(C54:D54)</f>
        <v>0</v>
      </c>
      <c r="C54" s="2552">
        <f>+E54+G54+I54+K54</f>
        <v>0</v>
      </c>
      <c r="D54" s="2553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2553">
        <f>SUM(N54:O54)</f>
        <v>0</v>
      </c>
      <c r="N54" s="149">
        <f>+P54+R54+T54+V54</f>
        <v>0</v>
      </c>
      <c r="O54" s="2553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ht="18" customHeight="1" x14ac:dyDescent="0.25">
      <c r="A55" s="2310" t="s">
        <v>82</v>
      </c>
      <c r="B55" s="2554"/>
      <c r="C55" s="2554"/>
      <c r="D55" s="2554"/>
      <c r="E55" s="2554"/>
      <c r="F55" s="2554"/>
      <c r="G55" s="2555"/>
      <c r="H55" s="2555"/>
      <c r="I55" s="2555"/>
      <c r="J55" s="2555"/>
      <c r="K55" s="2555"/>
      <c r="L55" s="2555"/>
      <c r="M55" s="2555"/>
      <c r="N55" s="2555"/>
      <c r="O55" s="2556"/>
      <c r="P55" s="2554"/>
      <c r="Q55" s="2555"/>
      <c r="R55" s="2555"/>
      <c r="S55" s="2556"/>
      <c r="T55" s="2554"/>
      <c r="U55" s="2555"/>
      <c r="V55" s="2556"/>
      <c r="W55" s="2557"/>
      <c r="X55" s="2"/>
    </row>
    <row r="56" spans="1:75" x14ac:dyDescent="0.25">
      <c r="A56" s="4665" t="s">
        <v>83</v>
      </c>
      <c r="B56" s="4672" t="s">
        <v>32</v>
      </c>
      <c r="C56" s="4673"/>
      <c r="D56" s="4661"/>
      <c r="E56" s="4674" t="s">
        <v>84</v>
      </c>
      <c r="F56" s="4675"/>
      <c r="G56" s="4675"/>
      <c r="H56" s="4675"/>
      <c r="I56" s="4675"/>
      <c r="J56" s="4675"/>
      <c r="K56" s="4675"/>
      <c r="L56" s="4675"/>
      <c r="M56" s="4675"/>
      <c r="N56" s="4675"/>
      <c r="O56" s="4675"/>
      <c r="P56" s="4675"/>
      <c r="Q56" s="4675"/>
      <c r="R56" s="4675"/>
      <c r="S56" s="4675"/>
      <c r="T56" s="4675"/>
      <c r="U56" s="4675"/>
      <c r="V56" s="4676"/>
      <c r="W56" s="4677" t="s">
        <v>6</v>
      </c>
      <c r="X56" s="4661" t="s">
        <v>7</v>
      </c>
    </row>
    <row r="57" spans="1:75" x14ac:dyDescent="0.25">
      <c r="A57" s="3259"/>
      <c r="B57" s="4455"/>
      <c r="C57" s="4614"/>
      <c r="D57" s="4520"/>
      <c r="E57" s="4664" t="s">
        <v>11</v>
      </c>
      <c r="F57" s="4664" t="s">
        <v>12</v>
      </c>
      <c r="G57" s="4661" t="s">
        <v>13</v>
      </c>
      <c r="H57" s="4665" t="s">
        <v>14</v>
      </c>
      <c r="I57" s="4665" t="s">
        <v>15</v>
      </c>
      <c r="J57" s="4661" t="s">
        <v>16</v>
      </c>
      <c r="K57" s="4661" t="s">
        <v>17</v>
      </c>
      <c r="L57" s="4661" t="s">
        <v>18</v>
      </c>
      <c r="M57" s="4661" t="s">
        <v>19</v>
      </c>
      <c r="N57" s="4661" t="s">
        <v>20</v>
      </c>
      <c r="O57" s="4661" t="s">
        <v>21</v>
      </c>
      <c r="P57" s="4661" t="s">
        <v>22</v>
      </c>
      <c r="Q57" s="4661" t="s">
        <v>23</v>
      </c>
      <c r="R57" s="4661" t="s">
        <v>24</v>
      </c>
      <c r="S57" s="4661" t="s">
        <v>25</v>
      </c>
      <c r="T57" s="4661" t="s">
        <v>26</v>
      </c>
      <c r="U57" s="4661" t="s">
        <v>27</v>
      </c>
      <c r="V57" s="4662" t="s">
        <v>28</v>
      </c>
      <c r="W57" s="3246"/>
      <c r="X57" s="3249"/>
    </row>
    <row r="58" spans="1:75" x14ac:dyDescent="0.25">
      <c r="A58" s="4394"/>
      <c r="B58" s="2558" t="s">
        <v>29</v>
      </c>
      <c r="C58" s="2559" t="s">
        <v>30</v>
      </c>
      <c r="D58" s="2560" t="s">
        <v>31</v>
      </c>
      <c r="E58" s="4392"/>
      <c r="F58" s="4392"/>
      <c r="G58" s="4520"/>
      <c r="H58" s="4394"/>
      <c r="I58" s="4394"/>
      <c r="J58" s="4520"/>
      <c r="K58" s="4520"/>
      <c r="L58" s="4520"/>
      <c r="M58" s="4520"/>
      <c r="N58" s="4520"/>
      <c r="O58" s="4520"/>
      <c r="P58" s="4520"/>
      <c r="Q58" s="4520"/>
      <c r="R58" s="4520"/>
      <c r="S58" s="4520"/>
      <c r="T58" s="4520"/>
      <c r="U58" s="4520"/>
      <c r="V58" s="4663"/>
      <c r="W58" s="3245"/>
      <c r="X58" s="4520"/>
    </row>
    <row r="59" spans="1:75" ht="15" customHeight="1" x14ac:dyDescent="0.25">
      <c r="A59" s="2561" t="s">
        <v>85</v>
      </c>
      <c r="B59" s="2562">
        <f>SUM(B60:B61)</f>
        <v>0</v>
      </c>
      <c r="C59" s="2563">
        <f>SUM(C60:C61)</f>
        <v>0</v>
      </c>
      <c r="D59" s="2564">
        <f t="shared" ref="D59:V59" si="30">SUM(D60:D61)</f>
        <v>0</v>
      </c>
      <c r="E59" s="2565">
        <f t="shared" si="30"/>
        <v>0</v>
      </c>
      <c r="F59" s="2565">
        <f t="shared" si="30"/>
        <v>0</v>
      </c>
      <c r="G59" s="2566">
        <f t="shared" si="30"/>
        <v>0</v>
      </c>
      <c r="H59" s="2565">
        <f t="shared" si="30"/>
        <v>0</v>
      </c>
      <c r="I59" s="2565">
        <f t="shared" si="30"/>
        <v>0</v>
      </c>
      <c r="J59" s="2567">
        <f t="shared" si="30"/>
        <v>0</v>
      </c>
      <c r="K59" s="2565">
        <f t="shared" si="30"/>
        <v>0</v>
      </c>
      <c r="L59" s="2567">
        <f t="shared" si="30"/>
        <v>0</v>
      </c>
      <c r="M59" s="2565">
        <f t="shared" si="30"/>
        <v>0</v>
      </c>
      <c r="N59" s="2567">
        <f t="shared" si="30"/>
        <v>0</v>
      </c>
      <c r="O59" s="2565">
        <f t="shared" si="30"/>
        <v>0</v>
      </c>
      <c r="P59" s="2567">
        <f t="shared" si="30"/>
        <v>0</v>
      </c>
      <c r="Q59" s="2565">
        <f t="shared" si="30"/>
        <v>0</v>
      </c>
      <c r="R59" s="2567">
        <f t="shared" si="30"/>
        <v>0</v>
      </c>
      <c r="S59" s="2565">
        <f t="shared" si="30"/>
        <v>0</v>
      </c>
      <c r="T59" s="2567">
        <f t="shared" si="30"/>
        <v>0</v>
      </c>
      <c r="U59" s="2565">
        <f t="shared" si="30"/>
        <v>0</v>
      </c>
      <c r="V59" s="2568">
        <f t="shared" si="30"/>
        <v>0</v>
      </c>
      <c r="W59" s="2569">
        <f>SUM(W60:W61)</f>
        <v>0</v>
      </c>
      <c r="X59" s="2566">
        <f>SUM(X60:X61)</f>
        <v>0</v>
      </c>
    </row>
    <row r="60" spans="1:75" ht="15" customHeight="1" x14ac:dyDescent="0.25">
      <c r="A60" s="2570" t="s">
        <v>80</v>
      </c>
      <c r="B60" s="25">
        <f>SUM(C60:D60)</f>
        <v>0</v>
      </c>
      <c r="C60" s="2571"/>
      <c r="D60" s="2572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ht="15" customHeight="1" x14ac:dyDescent="0.25">
      <c r="A61" s="182" t="s">
        <v>86</v>
      </c>
      <c r="B61" s="183">
        <f>SUM(C61:D61)</f>
        <v>0</v>
      </c>
      <c r="C61" s="2573"/>
      <c r="D61" s="2574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ht="15" customHeight="1" x14ac:dyDescent="0.25">
      <c r="A62" s="2575" t="s">
        <v>87</v>
      </c>
      <c r="B62" s="2576">
        <f>SUM(B63:B64)</f>
        <v>0</v>
      </c>
      <c r="C62" s="2577">
        <f>SUM(C63:C64)</f>
        <v>0</v>
      </c>
      <c r="D62" s="2578">
        <f t="shared" ref="D62:V62" si="31">SUM(D63:D64)</f>
        <v>0</v>
      </c>
      <c r="E62" s="2579">
        <f t="shared" si="31"/>
        <v>0</v>
      </c>
      <c r="F62" s="2532">
        <f t="shared" si="31"/>
        <v>0</v>
      </c>
      <c r="G62" s="2579">
        <f t="shared" si="31"/>
        <v>0</v>
      </c>
      <c r="H62" s="2532">
        <f t="shared" si="31"/>
        <v>0</v>
      </c>
      <c r="I62" s="2579">
        <f t="shared" si="31"/>
        <v>0</v>
      </c>
      <c r="J62" s="2532">
        <f t="shared" si="31"/>
        <v>0</v>
      </c>
      <c r="K62" s="2579">
        <f t="shared" si="31"/>
        <v>0</v>
      </c>
      <c r="L62" s="2532">
        <f t="shared" si="31"/>
        <v>0</v>
      </c>
      <c r="M62" s="2579">
        <f t="shared" si="31"/>
        <v>0</v>
      </c>
      <c r="N62" s="2532">
        <f t="shared" si="31"/>
        <v>0</v>
      </c>
      <c r="O62" s="2579">
        <f t="shared" si="31"/>
        <v>0</v>
      </c>
      <c r="P62" s="2532">
        <f t="shared" si="31"/>
        <v>0</v>
      </c>
      <c r="Q62" s="2579">
        <f t="shared" si="31"/>
        <v>0</v>
      </c>
      <c r="R62" s="2532">
        <f t="shared" si="31"/>
        <v>0</v>
      </c>
      <c r="S62" s="2579">
        <f t="shared" si="31"/>
        <v>0</v>
      </c>
      <c r="T62" s="2532">
        <f t="shared" si="31"/>
        <v>0</v>
      </c>
      <c r="U62" s="2579">
        <f t="shared" si="31"/>
        <v>0</v>
      </c>
      <c r="V62" s="2580">
        <f t="shared" si="31"/>
        <v>0</v>
      </c>
      <c r="W62" s="2581">
        <f>SUM(W63:W64)</f>
        <v>0</v>
      </c>
      <c r="X62" s="2582">
        <f>SUM(X63:X64)</f>
        <v>0</v>
      </c>
    </row>
    <row r="63" spans="1:75" ht="15" customHeight="1" x14ac:dyDescent="0.25">
      <c r="A63" s="2570" t="s">
        <v>80</v>
      </c>
      <c r="B63" s="25">
        <f>SUM(C63:D63)</f>
        <v>0</v>
      </c>
      <c r="C63" s="2571"/>
      <c r="D63" s="2572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ht="15" customHeight="1" x14ac:dyDescent="0.25">
      <c r="A64" s="182" t="s">
        <v>86</v>
      </c>
      <c r="B64" s="183">
        <f>SUM(C64:D64)</f>
        <v>0</v>
      </c>
      <c r="C64" s="2583"/>
      <c r="D64" s="2584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ht="18" customHeight="1" x14ac:dyDescent="0.25">
      <c r="A65" s="2585" t="s">
        <v>88</v>
      </c>
      <c r="B65" s="5"/>
    </row>
    <row r="66" spans="1:77" ht="15" customHeight="1" x14ac:dyDescent="0.25">
      <c r="A66" s="2586" t="s">
        <v>49</v>
      </c>
      <c r="B66" s="2586" t="s">
        <v>32</v>
      </c>
    </row>
    <row r="67" spans="1:77" ht="15" customHeight="1" x14ac:dyDescent="0.25">
      <c r="A67" s="2570" t="s">
        <v>80</v>
      </c>
      <c r="B67" s="2587"/>
    </row>
    <row r="68" spans="1:77" ht="15" customHeight="1" x14ac:dyDescent="0.25">
      <c r="A68" s="79" t="s">
        <v>81</v>
      </c>
      <c r="B68" s="201"/>
    </row>
    <row r="69" spans="1:77" ht="18" customHeight="1" x14ac:dyDescent="0.25">
      <c r="A69" s="4" t="s">
        <v>89</v>
      </c>
      <c r="B69" s="5"/>
      <c r="C69" s="2588"/>
      <c r="D69" s="2588"/>
      <c r="E69" s="2"/>
      <c r="F69" s="2"/>
      <c r="G69" s="2"/>
      <c r="H69" s="2"/>
      <c r="I69" s="2"/>
      <c r="J69" s="2589"/>
      <c r="K69" s="2589"/>
      <c r="L69" s="2589"/>
      <c r="M69" s="2589"/>
      <c r="N69" s="2589"/>
      <c r="O69" s="2589"/>
      <c r="P69" s="2589"/>
      <c r="Q69" s="2589"/>
      <c r="R69" s="2589"/>
      <c r="S69" s="2589"/>
      <c r="T69" s="2590"/>
      <c r="U69" s="2590"/>
    </row>
    <row r="70" spans="1:77" ht="15" customHeight="1" x14ac:dyDescent="0.25">
      <c r="A70" s="4655" t="s">
        <v>90</v>
      </c>
      <c r="B70" s="4656"/>
      <c r="C70" s="4602" t="s">
        <v>32</v>
      </c>
      <c r="D70" s="4397"/>
      <c r="E70" s="4398"/>
      <c r="F70" s="4651" t="s">
        <v>5</v>
      </c>
      <c r="G70" s="4652"/>
      <c r="H70" s="4652"/>
      <c r="I70" s="4652"/>
      <c r="J70" s="4652"/>
      <c r="K70" s="4652"/>
      <c r="L70" s="4652"/>
      <c r="M70" s="4652"/>
      <c r="N70" s="4652"/>
      <c r="O70" s="4652"/>
      <c r="P70" s="4652"/>
      <c r="Q70" s="4652"/>
      <c r="R70" s="4652"/>
      <c r="S70" s="4652"/>
      <c r="T70" s="4652"/>
      <c r="U70" s="4652"/>
      <c r="V70" s="4652"/>
      <c r="W70" s="4652"/>
      <c r="X70" s="4652"/>
      <c r="Y70" s="4652"/>
      <c r="Z70" s="4652"/>
      <c r="AA70" s="4652"/>
      <c r="AB70" s="4652"/>
      <c r="AC70" s="4652"/>
      <c r="AD70" s="4652"/>
      <c r="AE70" s="4652"/>
      <c r="AF70" s="4652"/>
      <c r="AG70" s="4652"/>
      <c r="AH70" s="4652"/>
      <c r="AI70" s="4652"/>
      <c r="AJ70" s="4652"/>
      <c r="AK70" s="4652"/>
      <c r="AL70" s="4652"/>
      <c r="AM70" s="4647"/>
    </row>
    <row r="71" spans="1:77" ht="15" customHeight="1" x14ac:dyDescent="0.25">
      <c r="A71" s="3327"/>
      <c r="B71" s="3209"/>
      <c r="C71" s="4658" t="s">
        <v>29</v>
      </c>
      <c r="D71" s="3330" t="s">
        <v>91</v>
      </c>
      <c r="E71" s="3249" t="s">
        <v>92</v>
      </c>
      <c r="F71" s="4602" t="s">
        <v>93</v>
      </c>
      <c r="G71" s="4398"/>
      <c r="H71" s="4397" t="s">
        <v>94</v>
      </c>
      <c r="I71" s="4397"/>
      <c r="J71" s="4602" t="s">
        <v>14</v>
      </c>
      <c r="K71" s="4398"/>
      <c r="L71" s="4397" t="s">
        <v>15</v>
      </c>
      <c r="M71" s="4397"/>
      <c r="N71" s="4602" t="s">
        <v>16</v>
      </c>
      <c r="O71" s="4398"/>
      <c r="P71" s="4397" t="s">
        <v>17</v>
      </c>
      <c r="Q71" s="4397"/>
      <c r="R71" s="4602" t="s">
        <v>18</v>
      </c>
      <c r="S71" s="4398"/>
      <c r="T71" s="4397" t="s">
        <v>19</v>
      </c>
      <c r="U71" s="4397"/>
      <c r="V71" s="4602" t="s">
        <v>20</v>
      </c>
      <c r="W71" s="4398"/>
      <c r="X71" s="4397" t="s">
        <v>21</v>
      </c>
      <c r="Y71" s="4397"/>
      <c r="Z71" s="4602" t="s">
        <v>22</v>
      </c>
      <c r="AA71" s="4398"/>
      <c r="AB71" s="4397" t="s">
        <v>23</v>
      </c>
      <c r="AC71" s="4397"/>
      <c r="AD71" s="4602" t="s">
        <v>24</v>
      </c>
      <c r="AE71" s="4398"/>
      <c r="AF71" s="4397" t="s">
        <v>25</v>
      </c>
      <c r="AG71" s="4397"/>
      <c r="AH71" s="4602" t="s">
        <v>26</v>
      </c>
      <c r="AI71" s="4398"/>
      <c r="AJ71" s="4602" t="s">
        <v>27</v>
      </c>
      <c r="AK71" s="4398"/>
      <c r="AL71" s="4602" t="s">
        <v>28</v>
      </c>
      <c r="AM71" s="4398"/>
    </row>
    <row r="72" spans="1:77" ht="15" customHeight="1" x14ac:dyDescent="0.25">
      <c r="A72" s="4516"/>
      <c r="B72" s="4657"/>
      <c r="C72" s="3238"/>
      <c r="D72" s="4659"/>
      <c r="E72" s="4660"/>
      <c r="F72" s="2592" t="s">
        <v>91</v>
      </c>
      <c r="G72" s="2593" t="s">
        <v>92</v>
      </c>
      <c r="H72" s="2594" t="s">
        <v>91</v>
      </c>
      <c r="I72" s="2595" t="s">
        <v>92</v>
      </c>
      <c r="J72" s="2592" t="s">
        <v>91</v>
      </c>
      <c r="K72" s="2593" t="s">
        <v>92</v>
      </c>
      <c r="L72" s="2594" t="s">
        <v>91</v>
      </c>
      <c r="M72" s="2595" t="s">
        <v>92</v>
      </c>
      <c r="N72" s="2592" t="s">
        <v>91</v>
      </c>
      <c r="O72" s="2593" t="s">
        <v>92</v>
      </c>
      <c r="P72" s="2594" t="s">
        <v>91</v>
      </c>
      <c r="Q72" s="2595" t="s">
        <v>92</v>
      </c>
      <c r="R72" s="2592" t="s">
        <v>91</v>
      </c>
      <c r="S72" s="2593" t="s">
        <v>92</v>
      </c>
      <c r="T72" s="2594" t="s">
        <v>91</v>
      </c>
      <c r="U72" s="2595" t="s">
        <v>92</v>
      </c>
      <c r="V72" s="2592" t="s">
        <v>91</v>
      </c>
      <c r="W72" s="2593" t="s">
        <v>92</v>
      </c>
      <c r="X72" s="2594" t="s">
        <v>91</v>
      </c>
      <c r="Y72" s="2595" t="s">
        <v>92</v>
      </c>
      <c r="Z72" s="2592" t="s">
        <v>91</v>
      </c>
      <c r="AA72" s="2593" t="s">
        <v>92</v>
      </c>
      <c r="AB72" s="2594" t="s">
        <v>91</v>
      </c>
      <c r="AC72" s="2595" t="s">
        <v>92</v>
      </c>
      <c r="AD72" s="2592" t="s">
        <v>91</v>
      </c>
      <c r="AE72" s="2593" t="s">
        <v>92</v>
      </c>
      <c r="AF72" s="2594" t="s">
        <v>91</v>
      </c>
      <c r="AG72" s="2595" t="s">
        <v>92</v>
      </c>
      <c r="AH72" s="2592" t="s">
        <v>91</v>
      </c>
      <c r="AI72" s="2593" t="s">
        <v>92</v>
      </c>
      <c r="AJ72" s="2592" t="s">
        <v>91</v>
      </c>
      <c r="AK72" s="2593" t="s">
        <v>92</v>
      </c>
      <c r="AL72" s="2592" t="s">
        <v>91</v>
      </c>
      <c r="AM72" s="2593" t="s">
        <v>92</v>
      </c>
    </row>
    <row r="73" spans="1:77" ht="15" customHeight="1" x14ac:dyDescent="0.25">
      <c r="A73" s="4648" t="s">
        <v>95</v>
      </c>
      <c r="B73" s="2596" t="s">
        <v>96</v>
      </c>
      <c r="C73" s="2597">
        <f>SUM(D73,E73)</f>
        <v>0</v>
      </c>
      <c r="D73" s="2598">
        <f>SUM(F73,H73,J73,L73,N73,P73,R73,T73,V73,X73,Z73,AB73,AD73,AF73,AH73,AJ73,AL73)</f>
        <v>0</v>
      </c>
      <c r="E73" s="2599">
        <f>SUM(G73,I73,K73,M73,O73,Q73,S73,U73,W73,Y73,AA73,AC73,AE73,,AG73,AI73,AK73,AM73)</f>
        <v>0</v>
      </c>
      <c r="F73" s="2600"/>
      <c r="G73" s="2601"/>
      <c r="H73" s="2600"/>
      <c r="I73" s="2602"/>
      <c r="J73" s="2600"/>
      <c r="K73" s="2602"/>
      <c r="L73" s="2600"/>
      <c r="M73" s="2602"/>
      <c r="N73" s="2603"/>
      <c r="O73" s="2604"/>
      <c r="P73" s="2600"/>
      <c r="Q73" s="2602"/>
      <c r="R73" s="2603"/>
      <c r="S73" s="2604"/>
      <c r="T73" s="2600"/>
      <c r="U73" s="2604"/>
      <c r="V73" s="2600"/>
      <c r="W73" s="2602"/>
      <c r="X73" s="2603"/>
      <c r="Y73" s="2604"/>
      <c r="Z73" s="2600"/>
      <c r="AA73" s="2602"/>
      <c r="AB73" s="2603"/>
      <c r="AC73" s="2604"/>
      <c r="AD73" s="2600"/>
      <c r="AE73" s="2602"/>
      <c r="AF73" s="2603"/>
      <c r="AG73" s="2604"/>
      <c r="AH73" s="2600"/>
      <c r="AI73" s="2602"/>
      <c r="AJ73" s="2600"/>
      <c r="AK73" s="2602"/>
      <c r="AL73" s="2600"/>
      <c r="AM73" s="2602"/>
    </row>
    <row r="74" spans="1:77" ht="15" customHeight="1" x14ac:dyDescent="0.25">
      <c r="A74" s="4392"/>
      <c r="B74" s="2591" t="s">
        <v>97</v>
      </c>
      <c r="C74" s="214">
        <f>SUM(D74,E74)</f>
        <v>0</v>
      </c>
      <c r="D74" s="2605">
        <f>SUM(F74,H74,J74,L74,N74,P74,R74,T74,V74,X74,Z74,AB74,AD74,AF74,AH74,AJ74,AL74)</f>
        <v>0</v>
      </c>
      <c r="E74" s="2606">
        <f>SUM(G74,I74,K74,M74,O74,Q74,S74,U74,W74,Y74,AA74,AC74,AE74,,AG74,AI74,AK74,AM74)</f>
        <v>0</v>
      </c>
      <c r="F74" s="217"/>
      <c r="G74" s="2607"/>
      <c r="H74" s="217"/>
      <c r="I74" s="218"/>
      <c r="J74" s="217"/>
      <c r="K74" s="218"/>
      <c r="L74" s="217"/>
      <c r="M74" s="218"/>
      <c r="N74" s="2608"/>
      <c r="O74" s="219"/>
      <c r="P74" s="217"/>
      <c r="Q74" s="218"/>
      <c r="R74" s="2608"/>
      <c r="S74" s="219"/>
      <c r="T74" s="217"/>
      <c r="U74" s="219"/>
      <c r="V74" s="217"/>
      <c r="W74" s="218"/>
      <c r="X74" s="2608"/>
      <c r="Y74" s="219"/>
      <c r="Z74" s="217"/>
      <c r="AA74" s="218"/>
      <c r="AB74" s="2608"/>
      <c r="AC74" s="219"/>
      <c r="AD74" s="217"/>
      <c r="AE74" s="218"/>
      <c r="AF74" s="2608"/>
      <c r="AG74" s="219"/>
      <c r="AH74" s="217"/>
      <c r="AI74" s="218"/>
      <c r="AJ74" s="217"/>
      <c r="AK74" s="218"/>
      <c r="AL74" s="217"/>
      <c r="AM74" s="218"/>
    </row>
    <row r="75" spans="1:77" ht="15" customHeight="1" x14ac:dyDescent="0.25">
      <c r="A75" s="4643" t="s">
        <v>32</v>
      </c>
      <c r="B75" s="4643"/>
      <c r="C75" s="2610">
        <f>SUM(D75:E75)</f>
        <v>0</v>
      </c>
      <c r="D75" s="2605">
        <f>SUM(F75,H75,J75,L75,N75,P75,R75,T75,V75,X75,Z75,AB75,AD75,AF75,AH75,AJ75,AL75)</f>
        <v>0</v>
      </c>
      <c r="E75" s="221">
        <f>SUM(G75,I75,K75,M75,O75,Q75,S75,U75,W75,Y75,AA75,AC75,AE75,,AG75,AI75,AK75,AM75)</f>
        <v>0</v>
      </c>
      <c r="F75" s="2611">
        <f t="shared" ref="F75:AM75" si="38">SUM(F73:F74)</f>
        <v>0</v>
      </c>
      <c r="G75" s="2612">
        <f t="shared" si="38"/>
        <v>0</v>
      </c>
      <c r="H75" s="2611">
        <f t="shared" si="38"/>
        <v>0</v>
      </c>
      <c r="I75" s="2612">
        <f t="shared" si="38"/>
        <v>0</v>
      </c>
      <c r="J75" s="2611">
        <f t="shared" si="38"/>
        <v>0</v>
      </c>
      <c r="K75" s="2612">
        <f t="shared" si="38"/>
        <v>0</v>
      </c>
      <c r="L75" s="2611">
        <f t="shared" si="38"/>
        <v>0</v>
      </c>
      <c r="M75" s="2612">
        <f t="shared" si="38"/>
        <v>0</v>
      </c>
      <c r="N75" s="2611">
        <f t="shared" si="38"/>
        <v>0</v>
      </c>
      <c r="O75" s="2612">
        <f t="shared" si="38"/>
        <v>0</v>
      </c>
      <c r="P75" s="2611">
        <f t="shared" si="38"/>
        <v>0</v>
      </c>
      <c r="Q75" s="2612">
        <f t="shared" si="38"/>
        <v>0</v>
      </c>
      <c r="R75" s="2611">
        <f t="shared" si="38"/>
        <v>0</v>
      </c>
      <c r="S75" s="2612">
        <f t="shared" si="38"/>
        <v>0</v>
      </c>
      <c r="T75" s="2611">
        <f t="shared" si="38"/>
        <v>0</v>
      </c>
      <c r="U75" s="2612">
        <f t="shared" si="38"/>
        <v>0</v>
      </c>
      <c r="V75" s="2611">
        <f t="shared" si="38"/>
        <v>0</v>
      </c>
      <c r="W75" s="2612">
        <f t="shared" si="38"/>
        <v>0</v>
      </c>
      <c r="X75" s="2611">
        <f t="shared" si="38"/>
        <v>0</v>
      </c>
      <c r="Y75" s="2612">
        <f t="shared" si="38"/>
        <v>0</v>
      </c>
      <c r="Z75" s="2611">
        <f t="shared" si="38"/>
        <v>0</v>
      </c>
      <c r="AA75" s="2612">
        <f t="shared" si="38"/>
        <v>0</v>
      </c>
      <c r="AB75" s="2611">
        <f t="shared" si="38"/>
        <v>0</v>
      </c>
      <c r="AC75" s="2612">
        <f t="shared" si="38"/>
        <v>0</v>
      </c>
      <c r="AD75" s="2611">
        <f t="shared" si="38"/>
        <v>0</v>
      </c>
      <c r="AE75" s="2612">
        <f t="shared" si="38"/>
        <v>0</v>
      </c>
      <c r="AF75" s="2611">
        <f t="shared" si="38"/>
        <v>0</v>
      </c>
      <c r="AG75" s="2612">
        <f t="shared" si="38"/>
        <v>0</v>
      </c>
      <c r="AH75" s="2611">
        <f t="shared" si="38"/>
        <v>0</v>
      </c>
      <c r="AI75" s="2612">
        <f t="shared" si="38"/>
        <v>0</v>
      </c>
      <c r="AJ75" s="2611">
        <f t="shared" si="38"/>
        <v>0</v>
      </c>
      <c r="AK75" s="2612">
        <f t="shared" si="38"/>
        <v>0</v>
      </c>
      <c r="AL75" s="2611">
        <f t="shared" si="38"/>
        <v>0</v>
      </c>
      <c r="AM75" s="2612">
        <f t="shared" si="38"/>
        <v>0</v>
      </c>
      <c r="BO75" s="224"/>
      <c r="BP75" s="224"/>
    </row>
    <row r="76" spans="1:77" ht="18" customHeight="1" x14ac:dyDescent="0.25">
      <c r="A76" s="4649" t="s">
        <v>98</v>
      </c>
      <c r="B76" s="4649"/>
      <c r="C76" s="4649"/>
      <c r="D76" s="4649"/>
      <c r="E76" s="4649"/>
      <c r="F76" s="4649"/>
      <c r="G76" s="4649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2613"/>
      <c r="AB76" s="2613"/>
      <c r="AC76" s="2613"/>
      <c r="AD76" s="2613"/>
      <c r="AE76" s="2614"/>
      <c r="AF76" s="2614"/>
      <c r="AG76" s="2614"/>
      <c r="AH76" s="2615"/>
      <c r="AI76" s="2616"/>
      <c r="AJ76" s="2616"/>
      <c r="AK76" s="2616"/>
      <c r="AL76" s="2616"/>
      <c r="AM76" s="2616"/>
      <c r="AN76" s="2616"/>
    </row>
    <row r="77" spans="1:77" ht="15" customHeight="1" x14ac:dyDescent="0.25">
      <c r="A77" s="4650" t="s">
        <v>49</v>
      </c>
      <c r="B77" s="4651" t="s">
        <v>99</v>
      </c>
      <c r="C77" s="4651" t="s">
        <v>32</v>
      </c>
      <c r="D77" s="4652"/>
      <c r="E77" s="4647"/>
      <c r="F77" s="4596" t="s">
        <v>5</v>
      </c>
      <c r="G77" s="4603"/>
      <c r="H77" s="4603"/>
      <c r="I77" s="4603"/>
      <c r="J77" s="4603"/>
      <c r="K77" s="4603"/>
      <c r="L77" s="4603"/>
      <c r="M77" s="4603"/>
      <c r="N77" s="4603"/>
      <c r="O77" s="4603"/>
      <c r="P77" s="4603"/>
      <c r="Q77" s="4603"/>
      <c r="R77" s="4603"/>
      <c r="S77" s="4603"/>
      <c r="T77" s="4603"/>
      <c r="U77" s="4603"/>
      <c r="V77" s="4603"/>
      <c r="W77" s="4603"/>
      <c r="X77" s="4603"/>
      <c r="Y77" s="4603"/>
      <c r="Z77" s="4603"/>
      <c r="AA77" s="4603"/>
      <c r="AB77" s="4603"/>
      <c r="AC77" s="4603"/>
      <c r="AD77" s="4603"/>
      <c r="AE77" s="4603"/>
      <c r="AF77" s="4603"/>
      <c r="AG77" s="4603"/>
      <c r="AH77" s="4603"/>
      <c r="AI77" s="4604"/>
      <c r="AJ77" s="4654" t="s">
        <v>100</v>
      </c>
      <c r="AK77" s="4599" t="s">
        <v>101</v>
      </c>
      <c r="AL77" s="4599" t="s">
        <v>6</v>
      </c>
      <c r="AM77" s="4599" t="s">
        <v>7</v>
      </c>
      <c r="AN77" s="4647" t="s">
        <v>76</v>
      </c>
    </row>
    <row r="78" spans="1:77" ht="15" customHeight="1" x14ac:dyDescent="0.25">
      <c r="A78" s="3259"/>
      <c r="B78" s="3319"/>
      <c r="C78" s="4455"/>
      <c r="D78" s="4653"/>
      <c r="E78" s="4601"/>
      <c r="F78" s="4596" t="s">
        <v>102</v>
      </c>
      <c r="G78" s="4597"/>
      <c r="H78" s="4596" t="s">
        <v>103</v>
      </c>
      <c r="I78" s="4597"/>
      <c r="J78" s="4602" t="s">
        <v>13</v>
      </c>
      <c r="K78" s="4398"/>
      <c r="L78" s="4602" t="s">
        <v>14</v>
      </c>
      <c r="M78" s="4398"/>
      <c r="N78" s="4596" t="s">
        <v>104</v>
      </c>
      <c r="O78" s="4597"/>
      <c r="P78" s="4596" t="s">
        <v>105</v>
      </c>
      <c r="Q78" s="4597"/>
      <c r="R78" s="4602" t="s">
        <v>16</v>
      </c>
      <c r="S78" s="4398"/>
      <c r="T78" s="4602" t="s">
        <v>17</v>
      </c>
      <c r="U78" s="4398"/>
      <c r="V78" s="4602" t="s">
        <v>18</v>
      </c>
      <c r="W78" s="4398"/>
      <c r="X78" s="4602" t="s">
        <v>19</v>
      </c>
      <c r="Y78" s="4398"/>
      <c r="Z78" s="4602" t="s">
        <v>20</v>
      </c>
      <c r="AA78" s="4398"/>
      <c r="AB78" s="4602" t="s">
        <v>21</v>
      </c>
      <c r="AC78" s="4398"/>
      <c r="AD78" s="4602" t="s">
        <v>22</v>
      </c>
      <c r="AE78" s="4398"/>
      <c r="AF78" s="4602" t="s">
        <v>23</v>
      </c>
      <c r="AG78" s="4398"/>
      <c r="AH78" s="4602" t="s">
        <v>24</v>
      </c>
      <c r="AI78" s="4398"/>
      <c r="AJ78" s="3246"/>
      <c r="AK78" s="3247"/>
      <c r="AL78" s="3247"/>
      <c r="AM78" s="3247"/>
      <c r="AN78" s="3249"/>
    </row>
    <row r="79" spans="1:77" ht="15" customHeight="1" x14ac:dyDescent="0.25">
      <c r="A79" s="4394"/>
      <c r="B79" s="4455"/>
      <c r="C79" s="2592" t="s">
        <v>29</v>
      </c>
      <c r="D79" s="2594" t="s">
        <v>30</v>
      </c>
      <c r="E79" s="2461" t="s">
        <v>31</v>
      </c>
      <c r="F79" s="2592" t="s">
        <v>30</v>
      </c>
      <c r="G79" s="2461" t="s">
        <v>31</v>
      </c>
      <c r="H79" s="2594" t="s">
        <v>30</v>
      </c>
      <c r="I79" s="2461" t="s">
        <v>31</v>
      </c>
      <c r="J79" s="2592" t="s">
        <v>30</v>
      </c>
      <c r="K79" s="2461" t="s">
        <v>31</v>
      </c>
      <c r="L79" s="2592" t="s">
        <v>30</v>
      </c>
      <c r="M79" s="2461" t="s">
        <v>31</v>
      </c>
      <c r="N79" s="2592" t="s">
        <v>30</v>
      </c>
      <c r="O79" s="2461" t="s">
        <v>31</v>
      </c>
      <c r="P79" s="2592" t="s">
        <v>30</v>
      </c>
      <c r="Q79" s="2461" t="s">
        <v>31</v>
      </c>
      <c r="R79" s="2592" t="s">
        <v>30</v>
      </c>
      <c r="S79" s="2461" t="s">
        <v>31</v>
      </c>
      <c r="T79" s="2592" t="s">
        <v>30</v>
      </c>
      <c r="U79" s="2461" t="s">
        <v>31</v>
      </c>
      <c r="V79" s="2592" t="s">
        <v>30</v>
      </c>
      <c r="W79" s="2461" t="s">
        <v>31</v>
      </c>
      <c r="X79" s="2592" t="s">
        <v>30</v>
      </c>
      <c r="Y79" s="2461" t="s">
        <v>31</v>
      </c>
      <c r="Z79" s="2592" t="s">
        <v>30</v>
      </c>
      <c r="AA79" s="2461" t="s">
        <v>31</v>
      </c>
      <c r="AB79" s="2592" t="s">
        <v>30</v>
      </c>
      <c r="AC79" s="2461" t="s">
        <v>31</v>
      </c>
      <c r="AD79" s="2592" t="s">
        <v>30</v>
      </c>
      <c r="AE79" s="2461" t="s">
        <v>31</v>
      </c>
      <c r="AF79" s="2592" t="s">
        <v>30</v>
      </c>
      <c r="AG79" s="2461" t="s">
        <v>31</v>
      </c>
      <c r="AH79" s="2592" t="s">
        <v>30</v>
      </c>
      <c r="AI79" s="2618" t="s">
        <v>31</v>
      </c>
      <c r="AJ79" s="3245"/>
      <c r="AK79" s="3224"/>
      <c r="AL79" s="3224"/>
      <c r="AM79" s="3224"/>
      <c r="AN79" s="4520"/>
    </row>
    <row r="80" spans="1:77" ht="15" customHeight="1" x14ac:dyDescent="0.25">
      <c r="A80" s="2619" t="s">
        <v>106</v>
      </c>
      <c r="B80" s="2620" t="s">
        <v>107</v>
      </c>
      <c r="C80" s="2621">
        <f>SUM(D80:E80)</f>
        <v>0</v>
      </c>
      <c r="D80" s="2622">
        <f>SUM(F80,H80,J80,L80,N80,P80,R80,T80,V80,X80,Z80,AB80,AD80,AF80,AH80)</f>
        <v>0</v>
      </c>
      <c r="E80" s="2578">
        <f>SUM(G80,I80,K80,M80,O80,Q80,S80,U80,W80,Y80,AA80,AC80,AE80,AG80,AI80)</f>
        <v>0</v>
      </c>
      <c r="F80" s="237"/>
      <c r="G80" s="2623"/>
      <c r="H80" s="2624"/>
      <c r="I80" s="2625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2625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ht="15" customHeight="1" x14ac:dyDescent="0.25">
      <c r="A81" s="4644" t="s">
        <v>108</v>
      </c>
      <c r="B81" s="2627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ht="15" customHeight="1" x14ac:dyDescent="0.25">
      <c r="A82" s="4644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ht="15" customHeight="1" x14ac:dyDescent="0.25">
      <c r="A83" s="2626" t="s">
        <v>62</v>
      </c>
      <c r="B83" s="2628" t="s">
        <v>111</v>
      </c>
      <c r="C83" s="2621">
        <f>SUM(D83:E83)</f>
        <v>0</v>
      </c>
      <c r="D83" s="2622">
        <f t="shared" si="39"/>
        <v>0</v>
      </c>
      <c r="E83" s="2578">
        <f t="shared" si="39"/>
        <v>0</v>
      </c>
      <c r="F83" s="2629"/>
      <c r="G83" s="2630"/>
      <c r="H83" s="2631"/>
      <c r="I83" s="2630"/>
      <c r="J83" s="2629"/>
      <c r="K83" s="2632"/>
      <c r="L83" s="2629"/>
      <c r="M83" s="2632"/>
      <c r="N83" s="2629"/>
      <c r="O83" s="2632"/>
      <c r="P83" s="2629"/>
      <c r="Q83" s="2632"/>
      <c r="R83" s="2629"/>
      <c r="S83" s="2632"/>
      <c r="T83" s="2629"/>
      <c r="U83" s="2632"/>
      <c r="V83" s="2629"/>
      <c r="W83" s="2632"/>
      <c r="X83" s="2629"/>
      <c r="Y83" s="2632"/>
      <c r="Z83" s="2629"/>
      <c r="AA83" s="2632"/>
      <c r="AB83" s="2629"/>
      <c r="AC83" s="2632"/>
      <c r="AD83" s="2629"/>
      <c r="AE83" s="2632"/>
      <c r="AF83" s="2629"/>
      <c r="AG83" s="2632"/>
      <c r="AH83" s="2629"/>
      <c r="AI83" s="2633"/>
      <c r="AJ83" s="2634"/>
      <c r="AK83" s="2635"/>
      <c r="AL83" s="2635"/>
      <c r="AM83" s="2635"/>
      <c r="AN83" s="2630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ht="18" customHeight="1" x14ac:dyDescent="0.25">
      <c r="A84" s="4" t="s">
        <v>112</v>
      </c>
      <c r="B84" s="2"/>
      <c r="C84" s="2"/>
      <c r="D84" s="2"/>
      <c r="E84" s="2"/>
      <c r="F84" s="2"/>
    </row>
    <row r="85" spans="1:77" ht="31.15" customHeight="1" x14ac:dyDescent="0.25">
      <c r="A85" s="4642" t="s">
        <v>90</v>
      </c>
      <c r="B85" s="4645"/>
      <c r="C85" s="4643" t="s">
        <v>113</v>
      </c>
      <c r="D85" s="4646" t="s">
        <v>114</v>
      </c>
      <c r="E85" s="4398" t="s">
        <v>115</v>
      </c>
      <c r="F85" s="4643" t="s">
        <v>116</v>
      </c>
    </row>
    <row r="86" spans="1:77" ht="24.6" customHeight="1" x14ac:dyDescent="0.25">
      <c r="A86" s="4642"/>
      <c r="B86" s="4645"/>
      <c r="C86" s="4643"/>
      <c r="D86" s="4646"/>
      <c r="E86" s="4398"/>
      <c r="F86" s="4643"/>
    </row>
    <row r="87" spans="1:77" ht="15" customHeight="1" x14ac:dyDescent="0.25">
      <c r="A87" s="4639" t="s">
        <v>117</v>
      </c>
      <c r="B87" s="4640"/>
      <c r="C87" s="4640"/>
      <c r="D87" s="4640"/>
      <c r="E87" s="4640"/>
      <c r="F87" s="4641"/>
    </row>
    <row r="88" spans="1:77" ht="15" customHeight="1" x14ac:dyDescent="0.25">
      <c r="A88" s="2627" t="s">
        <v>118</v>
      </c>
      <c r="B88" s="2636"/>
      <c r="C88" s="2637"/>
      <c r="D88" s="2638"/>
      <c r="E88" s="2639"/>
      <c r="F88" s="2637"/>
    </row>
    <row r="89" spans="1:77" ht="15" customHeight="1" x14ac:dyDescent="0.25">
      <c r="A89" s="275" t="s">
        <v>119</v>
      </c>
      <c r="B89" s="276"/>
      <c r="C89" s="277"/>
      <c r="D89" s="278"/>
      <c r="E89" s="41"/>
      <c r="F89" s="277"/>
    </row>
    <row r="90" spans="1:77" ht="15" customHeight="1" x14ac:dyDescent="0.25">
      <c r="A90" s="275" t="s">
        <v>120</v>
      </c>
      <c r="B90" s="276"/>
      <c r="C90" s="277"/>
      <c r="D90" s="278"/>
      <c r="E90" s="41"/>
      <c r="F90" s="277"/>
    </row>
    <row r="91" spans="1:77" ht="15" customHeight="1" x14ac:dyDescent="0.25">
      <c r="A91" s="275" t="s">
        <v>121</v>
      </c>
      <c r="B91" s="276"/>
      <c r="C91" s="277"/>
      <c r="D91" s="278"/>
      <c r="E91" s="41"/>
      <c r="F91" s="277"/>
    </row>
    <row r="92" spans="1:77" ht="15" customHeight="1" x14ac:dyDescent="0.25">
      <c r="A92" s="279" t="s">
        <v>122</v>
      </c>
      <c r="B92" s="280"/>
      <c r="C92" s="177"/>
      <c r="D92" s="2367"/>
      <c r="E92" s="181"/>
      <c r="F92" s="177"/>
    </row>
    <row r="93" spans="1:77" ht="15" customHeight="1" x14ac:dyDescent="0.25">
      <c r="A93" s="4639" t="s">
        <v>123</v>
      </c>
      <c r="B93" s="4640"/>
      <c r="C93" s="4640"/>
      <c r="D93" s="4640"/>
      <c r="E93" s="4640"/>
      <c r="F93" s="4641"/>
    </row>
    <row r="94" spans="1:77" ht="15" customHeight="1" x14ac:dyDescent="0.25">
      <c r="A94" s="2640" t="s">
        <v>124</v>
      </c>
      <c r="B94" s="2641"/>
      <c r="C94" s="2637"/>
      <c r="D94" s="2638"/>
      <c r="E94" s="2639"/>
      <c r="F94" s="2637"/>
    </row>
    <row r="95" spans="1:77" ht="15" customHeight="1" x14ac:dyDescent="0.25">
      <c r="A95" s="254" t="s">
        <v>125</v>
      </c>
      <c r="B95" s="284"/>
      <c r="C95" s="277"/>
      <c r="D95" s="278"/>
      <c r="E95" s="41"/>
      <c r="F95" s="277"/>
    </row>
    <row r="96" spans="1:77" ht="21.6" customHeight="1" x14ac:dyDescent="0.25">
      <c r="A96" s="2370" t="s">
        <v>126</v>
      </c>
      <c r="B96" s="286"/>
      <c r="C96" s="2371"/>
      <c r="D96" s="2367"/>
      <c r="E96" s="2642"/>
      <c r="F96" s="2371"/>
    </row>
    <row r="97" spans="1:18" ht="21.6" customHeight="1" x14ac:dyDescent="0.25">
      <c r="A97" s="4" t="s">
        <v>127</v>
      </c>
      <c r="B97" s="2"/>
      <c r="C97" s="2"/>
      <c r="D97" s="2"/>
      <c r="E97" s="2"/>
    </row>
    <row r="98" spans="1:18" ht="21.6" customHeight="1" x14ac:dyDescent="0.25">
      <c r="A98" s="4642" t="s">
        <v>90</v>
      </c>
      <c r="B98" s="4643" t="s">
        <v>32</v>
      </c>
      <c r="C98" s="4643" t="s">
        <v>113</v>
      </c>
      <c r="D98" s="4643" t="s">
        <v>114</v>
      </c>
      <c r="E98" s="4398" t="s">
        <v>128</v>
      </c>
    </row>
    <row r="99" spans="1:18" ht="21.6" customHeight="1" x14ac:dyDescent="0.25">
      <c r="A99" s="4642"/>
      <c r="B99" s="4643"/>
      <c r="C99" s="4643"/>
      <c r="D99" s="4643"/>
      <c r="E99" s="4398"/>
    </row>
    <row r="100" spans="1:18" ht="15" customHeight="1" x14ac:dyDescent="0.25">
      <c r="A100" s="2643" t="s">
        <v>117</v>
      </c>
      <c r="B100" s="2644"/>
      <c r="C100" s="2644"/>
      <c r="D100" s="2644"/>
      <c r="E100" s="2645"/>
    </row>
    <row r="101" spans="1:18" ht="15" customHeight="1" x14ac:dyDescent="0.25">
      <c r="A101" s="2627" t="s">
        <v>118</v>
      </c>
      <c r="B101" s="2646">
        <f>SUM(C101:E101)</f>
        <v>69</v>
      </c>
      <c r="C101" s="2637">
        <v>68</v>
      </c>
      <c r="D101" s="2637">
        <v>1</v>
      </c>
      <c r="E101" s="2639"/>
    </row>
    <row r="102" spans="1:18" ht="15" customHeight="1" x14ac:dyDescent="0.25">
      <c r="A102" s="275" t="s">
        <v>119</v>
      </c>
      <c r="B102" s="293">
        <f t="shared" ref="B102:B105" si="51">SUM(C102:E102)</f>
        <v>0</v>
      </c>
      <c r="C102" s="277"/>
      <c r="D102" s="277">
        <v>0</v>
      </c>
      <c r="E102" s="41"/>
    </row>
    <row r="103" spans="1:18" ht="15" customHeight="1" x14ac:dyDescent="0.25">
      <c r="A103" s="275" t="s">
        <v>120</v>
      </c>
      <c r="B103" s="293">
        <f t="shared" si="51"/>
        <v>0</v>
      </c>
      <c r="C103" s="277"/>
      <c r="D103" s="277">
        <v>0</v>
      </c>
      <c r="E103" s="41"/>
    </row>
    <row r="104" spans="1:18" ht="15" customHeight="1" x14ac:dyDescent="0.25">
      <c r="A104" s="275" t="s">
        <v>121</v>
      </c>
      <c r="B104" s="293">
        <f t="shared" si="51"/>
        <v>0</v>
      </c>
      <c r="C104" s="277"/>
      <c r="D104" s="277">
        <v>0</v>
      </c>
      <c r="E104" s="41"/>
    </row>
    <row r="105" spans="1:18" ht="15" customHeight="1" x14ac:dyDescent="0.25">
      <c r="A105" s="279" t="s">
        <v>122</v>
      </c>
      <c r="B105" s="294">
        <f t="shared" si="51"/>
        <v>0</v>
      </c>
      <c r="C105" s="177"/>
      <c r="D105" s="2371">
        <v>0</v>
      </c>
      <c r="E105" s="181"/>
    </row>
    <row r="106" spans="1:18" ht="15" customHeight="1" x14ac:dyDescent="0.25">
      <c r="A106" s="2643" t="s">
        <v>123</v>
      </c>
      <c r="B106" s="2644"/>
      <c r="C106" s="2644"/>
      <c r="D106" s="2644"/>
      <c r="E106" s="2645"/>
    </row>
    <row r="107" spans="1:18" ht="15" customHeight="1" x14ac:dyDescent="0.25">
      <c r="A107" s="2640" t="s">
        <v>124</v>
      </c>
      <c r="B107" s="2646">
        <f>SUM(C107:E107)</f>
        <v>2</v>
      </c>
      <c r="C107" s="2637"/>
      <c r="D107" s="2637">
        <v>2</v>
      </c>
      <c r="E107" s="2639"/>
    </row>
    <row r="108" spans="1:18" ht="15" customHeight="1" x14ac:dyDescent="0.25">
      <c r="A108" s="254" t="s">
        <v>125</v>
      </c>
      <c r="B108" s="293">
        <f t="shared" ref="B108:B109" si="52">SUM(C108:E108)</f>
        <v>4</v>
      </c>
      <c r="C108" s="277"/>
      <c r="D108" s="277">
        <v>4</v>
      </c>
      <c r="E108" s="41"/>
    </row>
    <row r="109" spans="1:18" ht="20.25" customHeight="1" x14ac:dyDescent="0.25">
      <c r="A109" s="2370" t="s">
        <v>126</v>
      </c>
      <c r="B109" s="2377">
        <f t="shared" si="52"/>
        <v>2</v>
      </c>
      <c r="C109" s="2371"/>
      <c r="D109" s="2371">
        <v>2</v>
      </c>
      <c r="E109" s="2642"/>
    </row>
    <row r="110" spans="1:18" ht="18" customHeight="1" x14ac:dyDescent="0.25">
      <c r="A110" s="4633" t="s">
        <v>129</v>
      </c>
      <c r="B110" s="4633"/>
      <c r="C110" s="4633"/>
      <c r="D110" s="4633"/>
      <c r="E110" s="4633"/>
      <c r="F110" s="4634"/>
      <c r="G110" s="2647"/>
      <c r="H110" s="2647"/>
      <c r="I110" s="2647"/>
      <c r="J110" s="2647"/>
      <c r="K110" s="2647"/>
      <c r="L110" s="2647"/>
      <c r="M110" s="2647"/>
      <c r="N110" s="2647"/>
      <c r="O110" s="2647"/>
    </row>
    <row r="111" spans="1:18" ht="24" customHeight="1" x14ac:dyDescent="0.25">
      <c r="A111" s="4635" t="s">
        <v>130</v>
      </c>
      <c r="B111" s="4623" t="s">
        <v>131</v>
      </c>
      <c r="C111" s="4624"/>
      <c r="D111" s="4625"/>
      <c r="E111" s="4623" t="s">
        <v>132</v>
      </c>
      <c r="F111" s="4625"/>
      <c r="G111" s="4623" t="s">
        <v>133</v>
      </c>
      <c r="H111" s="4628"/>
      <c r="I111" s="4636" t="s">
        <v>134</v>
      </c>
      <c r="J111" s="4637"/>
      <c r="K111" s="4615" t="s">
        <v>135</v>
      </c>
      <c r="L111" s="4617" t="s">
        <v>136</v>
      </c>
      <c r="M111" s="4618"/>
      <c r="N111" s="4615"/>
      <c r="O111" s="4617" t="s">
        <v>137</v>
      </c>
      <c r="P111" s="4615"/>
      <c r="Q111" s="4617" t="s">
        <v>138</v>
      </c>
      <c r="R111" s="4615"/>
    </row>
    <row r="112" spans="1:18" ht="21" customHeight="1" x14ac:dyDescent="0.25">
      <c r="A112" s="3292"/>
      <c r="B112" s="4471"/>
      <c r="C112" s="4626"/>
      <c r="D112" s="4627"/>
      <c r="E112" s="4471"/>
      <c r="F112" s="4627"/>
      <c r="G112" s="4471"/>
      <c r="H112" s="4629"/>
      <c r="I112" s="3299"/>
      <c r="J112" s="4638"/>
      <c r="K112" s="3265"/>
      <c r="L112" s="4462"/>
      <c r="M112" s="4619"/>
      <c r="N112" s="4616"/>
      <c r="O112" s="4462"/>
      <c r="P112" s="4616"/>
      <c r="Q112" s="4462"/>
      <c r="R112" s="4616"/>
    </row>
    <row r="113" spans="1:20" ht="41.25" customHeight="1" x14ac:dyDescent="0.25">
      <c r="A113" s="4450"/>
      <c r="B113" s="2648" t="s">
        <v>139</v>
      </c>
      <c r="C113" s="2648" t="s">
        <v>140</v>
      </c>
      <c r="D113" s="2649" t="s">
        <v>141</v>
      </c>
      <c r="E113" s="2650" t="s">
        <v>142</v>
      </c>
      <c r="F113" s="2651" t="s">
        <v>143</v>
      </c>
      <c r="G113" s="2650" t="s">
        <v>144</v>
      </c>
      <c r="H113" s="2652" t="s">
        <v>145</v>
      </c>
      <c r="I113" s="2653" t="s">
        <v>142</v>
      </c>
      <c r="J113" s="2654" t="s">
        <v>143</v>
      </c>
      <c r="K113" s="4616"/>
      <c r="L113" s="2648" t="s">
        <v>146</v>
      </c>
      <c r="M113" s="2655" t="s">
        <v>140</v>
      </c>
      <c r="N113" s="305" t="s">
        <v>147</v>
      </c>
      <c r="O113" s="2648" t="s">
        <v>144</v>
      </c>
      <c r="P113" s="2656" t="s">
        <v>145</v>
      </c>
      <c r="Q113" s="2648" t="s">
        <v>148</v>
      </c>
      <c r="R113" s="2656" t="s">
        <v>149</v>
      </c>
    </row>
    <row r="114" spans="1:20" ht="15" customHeight="1" x14ac:dyDescent="0.25">
      <c r="A114" s="2657" t="s">
        <v>150</v>
      </c>
      <c r="B114" s="308">
        <f>SUM(C114:D114)</f>
        <v>0</v>
      </c>
      <c r="C114" s="2658"/>
      <c r="D114" s="2659"/>
      <c r="E114" s="2658"/>
      <c r="F114" s="2659"/>
      <c r="G114" s="2658"/>
      <c r="H114" s="2660"/>
      <c r="I114" s="2661"/>
      <c r="J114" s="2662"/>
      <c r="K114" s="2659"/>
      <c r="L114" s="2658"/>
      <c r="M114" s="2663"/>
      <c r="N114" s="2664"/>
      <c r="O114" s="2658"/>
      <c r="P114" s="2664"/>
      <c r="Q114" s="316"/>
      <c r="R114" s="317"/>
    </row>
    <row r="115" spans="1:20" ht="15" customHeight="1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2658"/>
      <c r="R115" s="2664"/>
    </row>
    <row r="116" spans="1:20" ht="15" customHeight="1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ht="15" customHeight="1" x14ac:dyDescent="0.25">
      <c r="A117" s="2665" t="s">
        <v>32</v>
      </c>
      <c r="B117" s="2666">
        <f>SUM(C117:D117)</f>
        <v>0</v>
      </c>
      <c r="C117" s="2666">
        <f t="shared" ref="C117:K117" si="53">SUM(C114:C116)</f>
        <v>0</v>
      </c>
      <c r="D117" s="2667">
        <f t="shared" si="53"/>
        <v>0</v>
      </c>
      <c r="E117" s="2666">
        <f t="shared" si="53"/>
        <v>0</v>
      </c>
      <c r="F117" s="2667">
        <f t="shared" si="53"/>
        <v>0</v>
      </c>
      <c r="G117" s="2666">
        <f t="shared" si="53"/>
        <v>0</v>
      </c>
      <c r="H117" s="2668">
        <f t="shared" si="53"/>
        <v>0</v>
      </c>
      <c r="I117" s="2669">
        <f t="shared" si="53"/>
        <v>0</v>
      </c>
      <c r="J117" s="2670">
        <f t="shared" si="53"/>
        <v>0</v>
      </c>
      <c r="K117" s="2667">
        <f t="shared" si="53"/>
        <v>0</v>
      </c>
      <c r="L117" s="2666">
        <f>SUM(L114)</f>
        <v>0</v>
      </c>
      <c r="M117" s="2671">
        <f t="shared" ref="M117:P117" si="54">SUM(M114)</f>
        <v>0</v>
      </c>
      <c r="N117" s="2672">
        <f>SUM(N114)</f>
        <v>0</v>
      </c>
      <c r="O117" s="2666">
        <f t="shared" si="54"/>
        <v>0</v>
      </c>
      <c r="P117" s="2672">
        <f t="shared" si="54"/>
        <v>0</v>
      </c>
      <c r="Q117" s="2666">
        <f>SUM(Q115:Q116)</f>
        <v>0</v>
      </c>
      <c r="R117" s="2671">
        <f>SUM(R115:R116)</f>
        <v>0</v>
      </c>
    </row>
    <row r="118" spans="1:20" ht="15" customHeight="1" x14ac:dyDescent="0.25">
      <c r="A118" s="4620" t="s">
        <v>153</v>
      </c>
      <c r="B118" s="4620"/>
      <c r="C118" s="4620"/>
      <c r="D118" s="4620"/>
      <c r="E118" s="4620"/>
      <c r="F118" s="4621"/>
      <c r="G118" s="2647"/>
      <c r="H118" s="2647"/>
      <c r="I118" s="2647"/>
      <c r="J118" s="2647"/>
      <c r="K118" s="2647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4622" t="s">
        <v>130</v>
      </c>
      <c r="B119" s="4623" t="s">
        <v>131</v>
      </c>
      <c r="C119" s="4624"/>
      <c r="D119" s="4625"/>
      <c r="E119" s="4623" t="s">
        <v>132</v>
      </c>
      <c r="F119" s="4624"/>
      <c r="G119" s="4624"/>
      <c r="H119" s="4625"/>
      <c r="I119" s="4623" t="s">
        <v>133</v>
      </c>
      <c r="J119" s="4628"/>
      <c r="K119" s="4615" t="s">
        <v>154</v>
      </c>
      <c r="L119" s="4630" t="s">
        <v>155</v>
      </c>
      <c r="M119" s="4631"/>
      <c r="N119" s="346"/>
      <c r="O119" s="346"/>
      <c r="P119" s="346"/>
      <c r="Q119" s="346"/>
      <c r="R119" s="346"/>
      <c r="S119" s="346"/>
      <c r="T119" s="346"/>
    </row>
    <row r="120" spans="1:20" ht="15" customHeight="1" x14ac:dyDescent="0.25">
      <c r="A120" s="3274"/>
      <c r="B120" s="4471"/>
      <c r="C120" s="4626"/>
      <c r="D120" s="4627"/>
      <c r="E120" s="4471"/>
      <c r="F120" s="4626"/>
      <c r="G120" s="4626"/>
      <c r="H120" s="4627"/>
      <c r="I120" s="4471"/>
      <c r="J120" s="4629"/>
      <c r="K120" s="3265"/>
      <c r="L120" s="4479"/>
      <c r="M120" s="4632"/>
      <c r="N120" s="346"/>
      <c r="O120" s="346"/>
      <c r="P120" s="346"/>
      <c r="Q120" s="346"/>
      <c r="R120" s="346"/>
      <c r="S120" s="346"/>
      <c r="T120" s="346"/>
    </row>
    <row r="121" spans="1:20" ht="63.75" customHeight="1" x14ac:dyDescent="0.25">
      <c r="A121" s="4467"/>
      <c r="B121" s="2648" t="s">
        <v>139</v>
      </c>
      <c r="C121" s="2648" t="s">
        <v>140</v>
      </c>
      <c r="D121" s="2673" t="s">
        <v>141</v>
      </c>
      <c r="E121" s="2650" t="s">
        <v>142</v>
      </c>
      <c r="F121" s="2674" t="s">
        <v>143</v>
      </c>
      <c r="G121" s="2650" t="s">
        <v>156</v>
      </c>
      <c r="H121" s="2674" t="s">
        <v>157</v>
      </c>
      <c r="I121" s="2650" t="s">
        <v>144</v>
      </c>
      <c r="J121" s="2652" t="s">
        <v>145</v>
      </c>
      <c r="K121" s="4616"/>
      <c r="L121" s="2675" t="s">
        <v>158</v>
      </c>
      <c r="M121" s="2676" t="s">
        <v>159</v>
      </c>
      <c r="N121" s="346"/>
      <c r="O121" s="346"/>
      <c r="P121" s="346"/>
      <c r="Q121" s="346"/>
      <c r="R121" s="346"/>
      <c r="S121" s="346"/>
      <c r="T121" s="346"/>
    </row>
    <row r="122" spans="1:20" ht="15" customHeight="1" x14ac:dyDescent="0.25">
      <c r="A122" s="2657" t="s">
        <v>160</v>
      </c>
      <c r="B122" s="308">
        <f>SUM(C122:D122)</f>
        <v>7923</v>
      </c>
      <c r="C122" s="2658">
        <v>7878</v>
      </c>
      <c r="D122" s="2659">
        <v>45</v>
      </c>
      <c r="E122" s="2677"/>
      <c r="F122" s="2678"/>
      <c r="G122" s="2677"/>
      <c r="H122" s="2678"/>
      <c r="I122" s="2658">
        <v>38368</v>
      </c>
      <c r="J122" s="2660">
        <v>45</v>
      </c>
      <c r="K122" s="2678"/>
      <c r="L122" s="2658">
        <v>493</v>
      </c>
      <c r="M122" s="2664">
        <v>402</v>
      </c>
      <c r="N122" s="346"/>
      <c r="O122" s="346"/>
      <c r="P122" s="346"/>
      <c r="Q122" s="346"/>
      <c r="R122" s="346"/>
      <c r="S122" s="346"/>
      <c r="T122" s="346"/>
    </row>
    <row r="123" spans="1:20" ht="15" customHeight="1" x14ac:dyDescent="0.25">
      <c r="A123" s="318" t="s">
        <v>161</v>
      </c>
      <c r="B123" s="308">
        <f t="shared" ref="B123:B124" si="55">SUM(C123:D123)</f>
        <v>18136</v>
      </c>
      <c r="C123" s="319">
        <v>17206</v>
      </c>
      <c r="D123" s="320">
        <v>930</v>
      </c>
      <c r="E123" s="319">
        <v>15337</v>
      </c>
      <c r="F123" s="320">
        <v>24</v>
      </c>
      <c r="G123" s="319">
        <v>2770</v>
      </c>
      <c r="H123" s="320">
        <v>5</v>
      </c>
      <c r="I123" s="319">
        <v>53511</v>
      </c>
      <c r="J123" s="321">
        <v>991</v>
      </c>
      <c r="K123" s="320">
        <v>14407</v>
      </c>
      <c r="L123" s="319">
        <v>337</v>
      </c>
      <c r="M123" s="353">
        <v>732</v>
      </c>
      <c r="N123" s="346"/>
      <c r="O123" s="346"/>
      <c r="P123" s="346"/>
      <c r="Q123" s="346"/>
      <c r="R123" s="346"/>
      <c r="S123" s="346"/>
      <c r="T123" s="346"/>
    </row>
    <row r="124" spans="1:20" ht="15" customHeight="1" x14ac:dyDescent="0.25">
      <c r="A124" s="354" t="s">
        <v>128</v>
      </c>
      <c r="B124" s="325">
        <f t="shared" si="55"/>
        <v>4182</v>
      </c>
      <c r="C124" s="326">
        <v>4083</v>
      </c>
      <c r="D124" s="355">
        <v>99</v>
      </c>
      <c r="E124" s="332"/>
      <c r="F124" s="356"/>
      <c r="G124" s="332"/>
      <c r="H124" s="356"/>
      <c r="I124" s="326">
        <v>9994</v>
      </c>
      <c r="J124" s="357">
        <v>99</v>
      </c>
      <c r="K124" s="356"/>
      <c r="L124" s="326">
        <v>194</v>
      </c>
      <c r="M124" s="358">
        <v>184</v>
      </c>
      <c r="N124" s="346"/>
      <c r="O124" s="346"/>
      <c r="P124" s="346"/>
      <c r="Q124" s="346"/>
      <c r="R124" s="346"/>
      <c r="S124" s="346"/>
      <c r="T124" s="346"/>
    </row>
    <row r="125" spans="1:20" ht="18" customHeight="1" x14ac:dyDescent="0.25">
      <c r="A125" s="2310" t="s">
        <v>162</v>
      </c>
      <c r="B125" s="2679"/>
      <c r="C125" s="2679"/>
      <c r="D125" s="361"/>
      <c r="E125" s="2680"/>
      <c r="F125" s="2680"/>
      <c r="G125" s="2680"/>
      <c r="H125" s="2680"/>
      <c r="I125" s="2681"/>
      <c r="J125" s="3"/>
      <c r="K125" s="2681"/>
      <c r="L125" s="3"/>
      <c r="M125" s="364"/>
    </row>
    <row r="126" spans="1:20" ht="15" customHeight="1" x14ac:dyDescent="0.25">
      <c r="A126" s="4605" t="s">
        <v>163</v>
      </c>
      <c r="B126" s="4607" t="s">
        <v>164</v>
      </c>
      <c r="C126" s="4608" t="s">
        <v>165</v>
      </c>
      <c r="D126" s="4609"/>
      <c r="E126" s="4609"/>
      <c r="F126" s="4609"/>
      <c r="G126" s="4609"/>
      <c r="H126" s="4609"/>
      <c r="I126" s="4609"/>
      <c r="J126" s="4609"/>
      <c r="K126" s="4609"/>
      <c r="L126" s="4610"/>
      <c r="M126" s="4607" t="s">
        <v>166</v>
      </c>
    </row>
    <row r="127" spans="1:20" ht="38.450000000000003" customHeight="1" x14ac:dyDescent="0.25">
      <c r="A127" s="4606"/>
      <c r="B127" s="4450"/>
      <c r="C127" s="2682" t="s">
        <v>80</v>
      </c>
      <c r="D127" s="2683" t="s">
        <v>167</v>
      </c>
      <c r="E127" s="2683" t="s">
        <v>51</v>
      </c>
      <c r="F127" s="2683" t="s">
        <v>81</v>
      </c>
      <c r="G127" s="2683" t="s">
        <v>168</v>
      </c>
      <c r="H127" s="2684" t="s">
        <v>169</v>
      </c>
      <c r="I127" s="2684" t="s">
        <v>170</v>
      </c>
      <c r="J127" s="2683" t="s">
        <v>171</v>
      </c>
      <c r="K127" s="2684" t="s">
        <v>172</v>
      </c>
      <c r="L127" s="2685" t="s">
        <v>173</v>
      </c>
      <c r="M127" s="4450"/>
    </row>
    <row r="128" spans="1:20" ht="15" customHeight="1" x14ac:dyDescent="0.25">
      <c r="A128" s="2686" t="s">
        <v>174</v>
      </c>
      <c r="B128" s="2659"/>
      <c r="C128" s="2658"/>
      <c r="D128" s="1409"/>
      <c r="E128" s="1409"/>
      <c r="F128" s="1409"/>
      <c r="G128" s="1409"/>
      <c r="H128" s="1409"/>
      <c r="I128" s="1409"/>
      <c r="J128" s="1409"/>
      <c r="K128" s="1409"/>
      <c r="L128" s="2659"/>
      <c r="M128" s="2687"/>
    </row>
    <row r="129" spans="1:76" ht="15" customHeight="1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ht="15" customHeight="1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ht="18" customHeight="1" x14ac:dyDescent="0.25">
      <c r="A131" s="4" t="s">
        <v>177</v>
      </c>
      <c r="B131" s="2688"/>
      <c r="C131" s="2688"/>
      <c r="D131" s="2688"/>
      <c r="E131" s="2688"/>
      <c r="F131" s="2688"/>
      <c r="G131" s="2688"/>
      <c r="H131" s="2688"/>
      <c r="I131" s="2688"/>
      <c r="J131" s="2688"/>
      <c r="K131" s="2688"/>
      <c r="L131" s="2688"/>
      <c r="M131" s="2688"/>
      <c r="N131" s="2688"/>
      <c r="O131" s="2688"/>
      <c r="P131" s="2688"/>
      <c r="Q131" s="2688"/>
      <c r="R131" s="2688"/>
      <c r="S131" s="2688"/>
      <c r="T131" s="2688"/>
      <c r="U131" s="2688"/>
      <c r="V131" s="2688"/>
      <c r="W131" s="2688"/>
      <c r="X131" s="2688"/>
      <c r="Y131" s="2688"/>
      <c r="Z131" s="2688"/>
      <c r="AA131" s="2688"/>
      <c r="AB131" s="2688"/>
      <c r="AC131" s="2688"/>
      <c r="AD131" s="2688"/>
      <c r="AE131" s="2688"/>
      <c r="AF131" s="2688"/>
      <c r="AG131" s="2688"/>
      <c r="AH131" s="2688"/>
      <c r="AI131" s="2688"/>
      <c r="AJ131" s="2688"/>
      <c r="AK131" s="2688"/>
      <c r="AL131" s="2688"/>
      <c r="AM131" s="2688"/>
      <c r="AN131" s="2688"/>
      <c r="AO131" s="2689"/>
      <c r="AP131" s="2689"/>
      <c r="AQ131" s="225"/>
      <c r="AR131" s="225"/>
    </row>
    <row r="132" spans="1:76" ht="15" customHeight="1" x14ac:dyDescent="0.25">
      <c r="A132" s="4611" t="s">
        <v>178</v>
      </c>
      <c r="B132" s="4612" t="s">
        <v>4</v>
      </c>
      <c r="C132" s="4613"/>
      <c r="D132" s="4600"/>
      <c r="E132" s="4596" t="s">
        <v>5</v>
      </c>
      <c r="F132" s="4603"/>
      <c r="G132" s="4603"/>
      <c r="H132" s="4603"/>
      <c r="I132" s="4603"/>
      <c r="J132" s="4603"/>
      <c r="K132" s="4603"/>
      <c r="L132" s="4603"/>
      <c r="M132" s="4603"/>
      <c r="N132" s="4603"/>
      <c r="O132" s="4603"/>
      <c r="P132" s="4603"/>
      <c r="Q132" s="4603"/>
      <c r="R132" s="4603"/>
      <c r="S132" s="4603"/>
      <c r="T132" s="4603"/>
      <c r="U132" s="4603"/>
      <c r="V132" s="4603"/>
      <c r="W132" s="4603"/>
      <c r="X132" s="4603"/>
      <c r="Y132" s="4603"/>
      <c r="Z132" s="4603"/>
      <c r="AA132" s="4603"/>
      <c r="AB132" s="4603"/>
      <c r="AC132" s="4603"/>
      <c r="AD132" s="4603"/>
      <c r="AE132" s="4603"/>
      <c r="AF132" s="4603"/>
      <c r="AG132" s="4603"/>
      <c r="AH132" s="4603"/>
      <c r="AI132" s="4603"/>
      <c r="AJ132" s="4603"/>
      <c r="AK132" s="4603"/>
      <c r="AL132" s="4603"/>
      <c r="AM132" s="4603"/>
      <c r="AN132" s="4604"/>
      <c r="AO132" s="4598" t="s">
        <v>179</v>
      </c>
      <c r="AP132" s="4599" t="s">
        <v>100</v>
      </c>
      <c r="AQ132" s="4599" t="s">
        <v>8</v>
      </c>
      <c r="AR132" s="4600" t="s">
        <v>9</v>
      </c>
    </row>
    <row r="133" spans="1:76" ht="21" customHeight="1" x14ac:dyDescent="0.25">
      <c r="A133" s="3259"/>
      <c r="B133" s="4455"/>
      <c r="C133" s="4614"/>
      <c r="D133" s="4601"/>
      <c r="E133" s="4602" t="s">
        <v>11</v>
      </c>
      <c r="F133" s="4597"/>
      <c r="G133" s="4596" t="s">
        <v>12</v>
      </c>
      <c r="H133" s="4597"/>
      <c r="I133" s="4596" t="s">
        <v>13</v>
      </c>
      <c r="J133" s="4597"/>
      <c r="K133" s="4596" t="s">
        <v>14</v>
      </c>
      <c r="L133" s="4597"/>
      <c r="M133" s="4596" t="s">
        <v>15</v>
      </c>
      <c r="N133" s="4597"/>
      <c r="O133" s="4596" t="s">
        <v>16</v>
      </c>
      <c r="P133" s="4597"/>
      <c r="Q133" s="4603" t="s">
        <v>17</v>
      </c>
      <c r="R133" s="4597"/>
      <c r="S133" s="4596" t="s">
        <v>18</v>
      </c>
      <c r="T133" s="4597"/>
      <c r="U133" s="4596" t="s">
        <v>19</v>
      </c>
      <c r="V133" s="4597"/>
      <c r="W133" s="4596" t="s">
        <v>20</v>
      </c>
      <c r="X133" s="4597"/>
      <c r="Y133" s="4596" t="s">
        <v>21</v>
      </c>
      <c r="Z133" s="4597"/>
      <c r="AA133" s="4596" t="s">
        <v>22</v>
      </c>
      <c r="AB133" s="4597"/>
      <c r="AC133" s="4596" t="s">
        <v>23</v>
      </c>
      <c r="AD133" s="4597"/>
      <c r="AE133" s="4596" t="s">
        <v>24</v>
      </c>
      <c r="AF133" s="4597"/>
      <c r="AG133" s="4596" t="s">
        <v>25</v>
      </c>
      <c r="AH133" s="4597"/>
      <c r="AI133" s="4596" t="s">
        <v>26</v>
      </c>
      <c r="AJ133" s="4597"/>
      <c r="AK133" s="4596" t="s">
        <v>27</v>
      </c>
      <c r="AL133" s="4597"/>
      <c r="AM133" s="4603" t="s">
        <v>28</v>
      </c>
      <c r="AN133" s="4604"/>
      <c r="AO133" s="3246"/>
      <c r="AP133" s="3247"/>
      <c r="AQ133" s="3247"/>
      <c r="AR133" s="3249"/>
    </row>
    <row r="134" spans="1:76" ht="15" customHeight="1" x14ac:dyDescent="0.25">
      <c r="A134" s="4394"/>
      <c r="B134" s="2609" t="s">
        <v>29</v>
      </c>
      <c r="C134" s="2594" t="s">
        <v>30</v>
      </c>
      <c r="D134" s="2617" t="s">
        <v>31</v>
      </c>
      <c r="E134" s="2592" t="s">
        <v>30</v>
      </c>
      <c r="F134" s="2461" t="s">
        <v>31</v>
      </c>
      <c r="G134" s="2592" t="s">
        <v>30</v>
      </c>
      <c r="H134" s="2461" t="s">
        <v>31</v>
      </c>
      <c r="I134" s="2592" t="s">
        <v>30</v>
      </c>
      <c r="J134" s="2461" t="s">
        <v>31</v>
      </c>
      <c r="K134" s="2592" t="s">
        <v>30</v>
      </c>
      <c r="L134" s="2461" t="s">
        <v>31</v>
      </c>
      <c r="M134" s="2592" t="s">
        <v>30</v>
      </c>
      <c r="N134" s="2461" t="s">
        <v>31</v>
      </c>
      <c r="O134" s="2592" t="s">
        <v>30</v>
      </c>
      <c r="P134" s="2461" t="s">
        <v>31</v>
      </c>
      <c r="Q134" s="2592" t="s">
        <v>30</v>
      </c>
      <c r="R134" s="2461" t="s">
        <v>31</v>
      </c>
      <c r="S134" s="2592" t="s">
        <v>30</v>
      </c>
      <c r="T134" s="2461" t="s">
        <v>31</v>
      </c>
      <c r="U134" s="2592" t="s">
        <v>30</v>
      </c>
      <c r="V134" s="2461" t="s">
        <v>31</v>
      </c>
      <c r="W134" s="2592" t="s">
        <v>30</v>
      </c>
      <c r="X134" s="2461" t="s">
        <v>31</v>
      </c>
      <c r="Y134" s="2592" t="s">
        <v>30</v>
      </c>
      <c r="Z134" s="2461" t="s">
        <v>31</v>
      </c>
      <c r="AA134" s="2592" t="s">
        <v>30</v>
      </c>
      <c r="AB134" s="2461" t="s">
        <v>31</v>
      </c>
      <c r="AC134" s="2592" t="s">
        <v>30</v>
      </c>
      <c r="AD134" s="2461" t="s">
        <v>31</v>
      </c>
      <c r="AE134" s="2592" t="s">
        <v>30</v>
      </c>
      <c r="AF134" s="2461" t="s">
        <v>31</v>
      </c>
      <c r="AG134" s="2592" t="s">
        <v>30</v>
      </c>
      <c r="AH134" s="2461" t="s">
        <v>31</v>
      </c>
      <c r="AI134" s="2592" t="s">
        <v>30</v>
      </c>
      <c r="AJ134" s="2461" t="s">
        <v>31</v>
      </c>
      <c r="AK134" s="2592" t="s">
        <v>30</v>
      </c>
      <c r="AL134" s="2461" t="s">
        <v>31</v>
      </c>
      <c r="AM134" s="2592" t="s">
        <v>30</v>
      </c>
      <c r="AN134" s="2618" t="s">
        <v>31</v>
      </c>
      <c r="AO134" s="3245"/>
      <c r="AP134" s="3224"/>
      <c r="AQ134" s="3224"/>
      <c r="AR134" s="4601"/>
    </row>
    <row r="135" spans="1:76" ht="24.75" customHeight="1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2690"/>
      <c r="AR135" s="2691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ht="15" customHeight="1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ht="15" customHeight="1" x14ac:dyDescent="0.25">
      <c r="A137" s="2692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ht="18" customHeight="1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4559" t="s">
        <v>184</v>
      </c>
      <c r="B139" s="4588"/>
      <c r="C139" s="4591" t="s">
        <v>32</v>
      </c>
      <c r="D139" s="4592" t="s">
        <v>84</v>
      </c>
      <c r="E139" s="4593"/>
      <c r="F139" s="4593"/>
      <c r="G139" s="4593"/>
      <c r="H139" s="4594"/>
      <c r="I139" s="4559" t="s">
        <v>100</v>
      </c>
      <c r="J139" s="4595" t="s">
        <v>6</v>
      </c>
      <c r="K139" s="4588" t="s">
        <v>7</v>
      </c>
    </row>
    <row r="140" spans="1:76" ht="35.450000000000003" customHeight="1" x14ac:dyDescent="0.25">
      <c r="A140" s="4589"/>
      <c r="B140" s="4590"/>
      <c r="C140" s="4394"/>
      <c r="D140" s="2694" t="s">
        <v>185</v>
      </c>
      <c r="E140" s="2695" t="s">
        <v>186</v>
      </c>
      <c r="F140" s="2695" t="s">
        <v>187</v>
      </c>
      <c r="G140" s="2695" t="s">
        <v>188</v>
      </c>
      <c r="H140" s="2693" t="s">
        <v>189</v>
      </c>
      <c r="I140" s="4589"/>
      <c r="J140" s="3245"/>
      <c r="K140" s="4590"/>
    </row>
    <row r="141" spans="1:76" ht="15" customHeight="1" x14ac:dyDescent="0.25">
      <c r="A141" s="4585" t="s">
        <v>190</v>
      </c>
      <c r="B141" s="2696" t="s">
        <v>191</v>
      </c>
      <c r="C141" s="2697">
        <f>SUM(D141:H141)</f>
        <v>0</v>
      </c>
      <c r="D141" s="2698"/>
      <c r="E141" s="2699"/>
      <c r="F141" s="2699"/>
      <c r="G141" s="2699"/>
      <c r="H141" s="2700"/>
      <c r="I141" s="407"/>
      <c r="J141" s="2701"/>
      <c r="K141" s="2702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4" customHeight="1" x14ac:dyDescent="0.25">
      <c r="A142" s="3211"/>
      <c r="B142" s="410" t="s">
        <v>192</v>
      </c>
      <c r="C142" s="411">
        <f>SUM(D142:H142)</f>
        <v>0</v>
      </c>
      <c r="D142" s="2703"/>
      <c r="E142" s="2704"/>
      <c r="F142" s="2704"/>
      <c r="G142" s="2704"/>
      <c r="H142" s="2705"/>
      <c r="I142" s="407"/>
      <c r="J142" s="2706"/>
      <c r="K142" s="2707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ht="15" customHeight="1" x14ac:dyDescent="0.25">
      <c r="A143" s="4414"/>
      <c r="B143" s="417" t="s">
        <v>193</v>
      </c>
      <c r="C143" s="418">
        <f>SUM(D143:H143)</f>
        <v>0</v>
      </c>
      <c r="D143" s="2708"/>
      <c r="E143" s="2709"/>
      <c r="F143" s="2709"/>
      <c r="G143" s="2709"/>
      <c r="H143" s="2710"/>
      <c r="I143" s="407"/>
      <c r="J143" s="2711"/>
      <c r="K143" s="2712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3.25" customHeight="1" x14ac:dyDescent="0.25">
      <c r="A144" s="4574" t="s">
        <v>194</v>
      </c>
      <c r="B144" s="2713" t="s">
        <v>195</v>
      </c>
      <c r="C144" s="2697">
        <f>SUM(I144)</f>
        <v>0</v>
      </c>
      <c r="D144" s="2677"/>
      <c r="E144" s="1952"/>
      <c r="F144" s="1952"/>
      <c r="G144" s="1952"/>
      <c r="H144" s="2714"/>
      <c r="I144" s="2715"/>
      <c r="J144" s="2716"/>
      <c r="K144" s="2717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5.5" customHeight="1" x14ac:dyDescent="0.25">
      <c r="A145" s="4414"/>
      <c r="B145" s="245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2718"/>
      <c r="J145" s="2711"/>
      <c r="K145" s="2712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ht="15" customHeight="1" x14ac:dyDescent="0.25">
      <c r="A146" s="3211" t="s">
        <v>197</v>
      </c>
      <c r="B146" s="24" t="s">
        <v>80</v>
      </c>
      <c r="C146" s="436">
        <f>SUM(D146:I146)</f>
        <v>0</v>
      </c>
      <c r="D146" s="2171"/>
      <c r="E146" s="2172"/>
      <c r="F146" s="2172"/>
      <c r="G146" s="2172"/>
      <c r="H146" s="2700"/>
      <c r="I146" s="1960"/>
      <c r="J146" s="2173"/>
      <c r="K146" s="1962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ht="15" customHeight="1" x14ac:dyDescent="0.25">
      <c r="A147" s="3211"/>
      <c r="B147" s="24" t="s">
        <v>81</v>
      </c>
      <c r="C147" s="436">
        <f>SUM(D147:I147)</f>
        <v>0</v>
      </c>
      <c r="D147" s="2171"/>
      <c r="E147" s="2172"/>
      <c r="F147" s="2172"/>
      <c r="G147" s="2172"/>
      <c r="H147" s="2174"/>
      <c r="I147" s="1960"/>
      <c r="J147" s="2173"/>
      <c r="K147" s="1962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ht="15" customHeight="1" x14ac:dyDescent="0.25">
      <c r="A148" s="3211"/>
      <c r="B148" s="36" t="s">
        <v>51</v>
      </c>
      <c r="C148" s="436">
        <f>SUM(D148:I148)</f>
        <v>0</v>
      </c>
      <c r="D148" s="2703"/>
      <c r="E148" s="2704"/>
      <c r="F148" s="2704"/>
      <c r="G148" s="2704"/>
      <c r="H148" s="2705"/>
      <c r="I148" s="2719"/>
      <c r="J148" s="2706"/>
      <c r="K148" s="2707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ht="15" customHeight="1" x14ac:dyDescent="0.25">
      <c r="A149" s="4414"/>
      <c r="B149" s="444" t="s">
        <v>108</v>
      </c>
      <c r="C149" s="374">
        <f>SUM(D149:I149)</f>
        <v>0</v>
      </c>
      <c r="D149" s="2708"/>
      <c r="E149" s="2709"/>
      <c r="F149" s="2709"/>
      <c r="G149" s="2709"/>
      <c r="H149" s="2710"/>
      <c r="I149" s="2720"/>
      <c r="J149" s="2711"/>
      <c r="K149" s="2712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ht="18" customHeight="1" x14ac:dyDescent="0.25">
      <c r="A150" s="4" t="s">
        <v>198</v>
      </c>
      <c r="AN150" s="3"/>
      <c r="AO150" s="3"/>
    </row>
    <row r="151" spans="1:75" ht="15" customHeight="1" x14ac:dyDescent="0.25">
      <c r="A151" s="4586" t="s">
        <v>49</v>
      </c>
      <c r="B151" s="4586" t="s">
        <v>199</v>
      </c>
      <c r="C151" s="4587" t="s">
        <v>29</v>
      </c>
      <c r="D151" s="4578" t="s">
        <v>30</v>
      </c>
      <c r="E151" s="4552" t="s">
        <v>31</v>
      </c>
      <c r="F151" s="4566" t="s">
        <v>5</v>
      </c>
      <c r="G151" s="4567"/>
      <c r="H151" s="4567"/>
      <c r="I151" s="4567"/>
      <c r="J151" s="4567"/>
      <c r="K151" s="4567"/>
      <c r="L151" s="4567"/>
      <c r="M151" s="4567"/>
      <c r="N151" s="4567"/>
      <c r="O151" s="4567"/>
      <c r="P151" s="4567"/>
      <c r="Q151" s="4567"/>
      <c r="R151" s="4567"/>
      <c r="S151" s="4567"/>
      <c r="T151" s="4567"/>
      <c r="U151" s="4567"/>
      <c r="V151" s="4567"/>
      <c r="W151" s="4567"/>
      <c r="X151" s="4567"/>
      <c r="Y151" s="4567"/>
      <c r="Z151" s="4567"/>
      <c r="AA151" s="4567"/>
      <c r="AB151" s="4567"/>
      <c r="AC151" s="4567"/>
      <c r="AD151" s="4567"/>
      <c r="AE151" s="4567"/>
      <c r="AF151" s="4567"/>
      <c r="AG151" s="4567"/>
      <c r="AH151" s="4567"/>
      <c r="AI151" s="4567"/>
      <c r="AJ151" s="4567"/>
      <c r="AK151" s="4567"/>
      <c r="AL151" s="4567"/>
      <c r="AM151" s="4569"/>
      <c r="AN151" s="4578" t="s">
        <v>6</v>
      </c>
      <c r="AO151" s="4552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4557" t="s">
        <v>93</v>
      </c>
      <c r="G152" s="4558"/>
      <c r="H152" s="4557" t="s">
        <v>13</v>
      </c>
      <c r="I152" s="4558"/>
      <c r="J152" s="4557" t="s">
        <v>14</v>
      </c>
      <c r="K152" s="4558"/>
      <c r="L152" s="4557" t="s">
        <v>15</v>
      </c>
      <c r="M152" s="4558"/>
      <c r="N152" s="4557" t="s">
        <v>16</v>
      </c>
      <c r="O152" s="4558"/>
      <c r="P152" s="4554" t="s">
        <v>17</v>
      </c>
      <c r="Q152" s="4558"/>
      <c r="R152" s="4557" t="s">
        <v>18</v>
      </c>
      <c r="S152" s="4558"/>
      <c r="T152" s="4557" t="s">
        <v>19</v>
      </c>
      <c r="U152" s="4558"/>
      <c r="V152" s="4557" t="s">
        <v>20</v>
      </c>
      <c r="W152" s="4558"/>
      <c r="X152" s="4557" t="s">
        <v>21</v>
      </c>
      <c r="Y152" s="4558"/>
      <c r="Z152" s="4557" t="s">
        <v>22</v>
      </c>
      <c r="AA152" s="4558"/>
      <c r="AB152" s="4557" t="s">
        <v>23</v>
      </c>
      <c r="AC152" s="4558"/>
      <c r="AD152" s="4557" t="s">
        <v>24</v>
      </c>
      <c r="AE152" s="4558"/>
      <c r="AF152" s="4557" t="s">
        <v>25</v>
      </c>
      <c r="AG152" s="4558"/>
      <c r="AH152" s="4557" t="s">
        <v>26</v>
      </c>
      <c r="AI152" s="4558"/>
      <c r="AJ152" s="4557" t="s">
        <v>27</v>
      </c>
      <c r="AK152" s="4558"/>
      <c r="AL152" s="4557" t="s">
        <v>200</v>
      </c>
      <c r="AM152" s="4577"/>
      <c r="AN152" s="3229"/>
      <c r="AO152" s="3209"/>
    </row>
    <row r="153" spans="1:75" ht="15" customHeight="1" x14ac:dyDescent="0.25">
      <c r="A153" s="4280"/>
      <c r="B153" s="4280"/>
      <c r="C153" s="3238"/>
      <c r="D153" s="4579"/>
      <c r="E153" s="4242"/>
      <c r="F153" s="2723" t="s">
        <v>71</v>
      </c>
      <c r="G153" s="2724" t="s">
        <v>31</v>
      </c>
      <c r="H153" s="2723" t="s">
        <v>71</v>
      </c>
      <c r="I153" s="2724" t="s">
        <v>31</v>
      </c>
      <c r="J153" s="2723" t="s">
        <v>71</v>
      </c>
      <c r="K153" s="2724" t="s">
        <v>31</v>
      </c>
      <c r="L153" s="2723" t="s">
        <v>71</v>
      </c>
      <c r="M153" s="2724" t="s">
        <v>31</v>
      </c>
      <c r="N153" s="2723" t="s">
        <v>71</v>
      </c>
      <c r="O153" s="2724" t="s">
        <v>31</v>
      </c>
      <c r="P153" s="2723" t="s">
        <v>71</v>
      </c>
      <c r="Q153" s="2724" t="s">
        <v>31</v>
      </c>
      <c r="R153" s="2723" t="s">
        <v>71</v>
      </c>
      <c r="S153" s="2724" t="s">
        <v>31</v>
      </c>
      <c r="T153" s="2723" t="s">
        <v>71</v>
      </c>
      <c r="U153" s="2724" t="s">
        <v>31</v>
      </c>
      <c r="V153" s="2723" t="s">
        <v>71</v>
      </c>
      <c r="W153" s="2724" t="s">
        <v>31</v>
      </c>
      <c r="X153" s="2723" t="s">
        <v>71</v>
      </c>
      <c r="Y153" s="2724" t="s">
        <v>31</v>
      </c>
      <c r="Z153" s="2723" t="s">
        <v>71</v>
      </c>
      <c r="AA153" s="2724" t="s">
        <v>31</v>
      </c>
      <c r="AB153" s="2723" t="s">
        <v>71</v>
      </c>
      <c r="AC153" s="2724" t="s">
        <v>31</v>
      </c>
      <c r="AD153" s="2723" t="s">
        <v>71</v>
      </c>
      <c r="AE153" s="2724" t="s">
        <v>31</v>
      </c>
      <c r="AF153" s="2723" t="s">
        <v>71</v>
      </c>
      <c r="AG153" s="2724" t="s">
        <v>31</v>
      </c>
      <c r="AH153" s="2723" t="s">
        <v>71</v>
      </c>
      <c r="AI153" s="2724" t="s">
        <v>31</v>
      </c>
      <c r="AJ153" s="2723" t="s">
        <v>71</v>
      </c>
      <c r="AK153" s="2724" t="s">
        <v>31</v>
      </c>
      <c r="AL153" s="2723" t="s">
        <v>71</v>
      </c>
      <c r="AM153" s="2725" t="s">
        <v>31</v>
      </c>
      <c r="AN153" s="4579"/>
      <c r="AO153" s="4242"/>
    </row>
    <row r="154" spans="1:75" ht="15" customHeight="1" x14ac:dyDescent="0.25">
      <c r="A154" s="4574" t="s">
        <v>80</v>
      </c>
      <c r="B154" s="2686" t="s">
        <v>201</v>
      </c>
      <c r="C154" s="2697">
        <f>SUM(D154:E154)</f>
        <v>0</v>
      </c>
      <c r="D154" s="2726">
        <f>+F154+H154+J154+L154+N154+P154+R154+T154+V154+X154+Z154+AB154+AD154+AF154+AH154+AJ154+AL154</f>
        <v>0</v>
      </c>
      <c r="E154" s="2727">
        <f>+G154+I154+K154+M154+O154+Q154+S154+U154+W154+Y154+AA154+AC154+AE154+AG154+AI154+AK154+AM154</f>
        <v>0</v>
      </c>
      <c r="F154" s="2728"/>
      <c r="G154" s="2639"/>
      <c r="H154" s="2728"/>
      <c r="I154" s="2639"/>
      <c r="J154" s="2728"/>
      <c r="K154" s="2639"/>
      <c r="L154" s="2728"/>
      <c r="M154" s="2639"/>
      <c r="N154" s="2728"/>
      <c r="O154" s="2639"/>
      <c r="P154" s="2728"/>
      <c r="Q154" s="2639"/>
      <c r="R154" s="2728"/>
      <c r="S154" s="2639"/>
      <c r="T154" s="2728"/>
      <c r="U154" s="2639"/>
      <c r="V154" s="2728"/>
      <c r="W154" s="2639"/>
      <c r="X154" s="2728"/>
      <c r="Y154" s="2639"/>
      <c r="Z154" s="2728"/>
      <c r="AA154" s="2639"/>
      <c r="AB154" s="2728"/>
      <c r="AC154" s="2639"/>
      <c r="AD154" s="2728"/>
      <c r="AE154" s="2639"/>
      <c r="AF154" s="2728"/>
      <c r="AG154" s="2639"/>
      <c r="AH154" s="2728"/>
      <c r="AI154" s="2639"/>
      <c r="AJ154" s="2728"/>
      <c r="AK154" s="2639"/>
      <c r="AL154" s="2728"/>
      <c r="AM154" s="2729"/>
      <c r="AN154" s="2730"/>
      <c r="AO154" s="2639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ht="15" customHeight="1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ht="15" customHeight="1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ht="15" customHeight="1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ht="15" customHeight="1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ht="15" customHeight="1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ht="15" customHeight="1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ht="15" customHeight="1" x14ac:dyDescent="0.25">
      <c r="A161" s="4414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ht="15" customHeight="1" x14ac:dyDescent="0.25">
      <c r="A162" s="4574" t="s">
        <v>51</v>
      </c>
      <c r="B162" s="2686" t="s">
        <v>201</v>
      </c>
      <c r="C162" s="2697">
        <f t="shared" si="79"/>
        <v>3</v>
      </c>
      <c r="D162" s="2726">
        <f t="shared" si="73"/>
        <v>3</v>
      </c>
      <c r="E162" s="2727">
        <f t="shared" si="73"/>
        <v>0</v>
      </c>
      <c r="F162" s="2728"/>
      <c r="G162" s="2639"/>
      <c r="H162" s="2728"/>
      <c r="I162" s="2639"/>
      <c r="J162" s="2728">
        <v>1</v>
      </c>
      <c r="K162" s="2639"/>
      <c r="L162" s="2728"/>
      <c r="M162" s="2639"/>
      <c r="N162" s="2728"/>
      <c r="O162" s="2639"/>
      <c r="P162" s="2728">
        <v>1</v>
      </c>
      <c r="Q162" s="2639"/>
      <c r="R162" s="2728"/>
      <c r="S162" s="2639"/>
      <c r="T162" s="2728">
        <v>1</v>
      </c>
      <c r="U162" s="2639"/>
      <c r="V162" s="2728"/>
      <c r="W162" s="2639"/>
      <c r="X162" s="2728"/>
      <c r="Y162" s="2639"/>
      <c r="Z162" s="2728"/>
      <c r="AA162" s="2639"/>
      <c r="AB162" s="2728"/>
      <c r="AC162" s="2639"/>
      <c r="AD162" s="2728"/>
      <c r="AE162" s="2639"/>
      <c r="AF162" s="2728"/>
      <c r="AG162" s="2639"/>
      <c r="AH162" s="2728"/>
      <c r="AI162" s="2639"/>
      <c r="AJ162" s="2728"/>
      <c r="AK162" s="2639"/>
      <c r="AL162" s="2728"/>
      <c r="AM162" s="2729"/>
      <c r="AN162" s="2730">
        <v>0</v>
      </c>
      <c r="AO162" s="2639">
        <v>2</v>
      </c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ht="15" customHeight="1" x14ac:dyDescent="0.25">
      <c r="A163" s="3211"/>
      <c r="B163" s="105" t="s">
        <v>203</v>
      </c>
      <c r="C163" s="411">
        <f t="shared" si="79"/>
        <v>5</v>
      </c>
      <c r="D163" s="386">
        <f t="shared" si="73"/>
        <v>4</v>
      </c>
      <c r="E163" s="393">
        <f>+G163+I163+K163+M163+O163+Q163+S163+U163+W163+Y163+AA163+AC163+AE163+AG163+AI163+AK163+AM163</f>
        <v>1</v>
      </c>
      <c r="F163" s="40"/>
      <c r="G163" s="41"/>
      <c r="H163" s="40"/>
      <c r="I163" s="41">
        <v>1</v>
      </c>
      <c r="J163" s="40">
        <v>1</v>
      </c>
      <c r="K163" s="41"/>
      <c r="L163" s="40"/>
      <c r="M163" s="41"/>
      <c r="N163" s="40">
        <v>1</v>
      </c>
      <c r="O163" s="41"/>
      <c r="P163" s="40">
        <v>1</v>
      </c>
      <c r="Q163" s="41"/>
      <c r="R163" s="40"/>
      <c r="S163" s="41"/>
      <c r="T163" s="40">
        <v>1</v>
      </c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/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2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ht="15" customHeight="1" x14ac:dyDescent="0.25">
      <c r="A164" s="3211"/>
      <c r="B164" s="105" t="s">
        <v>204</v>
      </c>
      <c r="C164" s="411">
        <f>SUM(D164:E164)</f>
        <v>4</v>
      </c>
      <c r="D164" s="386">
        <f t="shared" si="73"/>
        <v>3</v>
      </c>
      <c r="E164" s="393">
        <f t="shared" si="73"/>
        <v>1</v>
      </c>
      <c r="F164" s="40">
        <v>3</v>
      </c>
      <c r="G164" s="41">
        <v>1</v>
      </c>
      <c r="H164" s="40"/>
      <c r="I164" s="41"/>
      <c r="J164" s="40"/>
      <c r="K164" s="41"/>
      <c r="L164" s="40"/>
      <c r="M164" s="41"/>
      <c r="N164" s="40"/>
      <c r="O164" s="41"/>
      <c r="P164" s="40"/>
      <c r="Q164" s="41"/>
      <c r="R164" s="40"/>
      <c r="S164" s="41"/>
      <c r="T164" s="40"/>
      <c r="U164" s="41"/>
      <c r="V164" s="40"/>
      <c r="W164" s="41"/>
      <c r="X164" s="40"/>
      <c r="Y164" s="41"/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ht="15" customHeight="1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ht="15" customHeight="1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ht="15" customHeight="1" x14ac:dyDescent="0.25">
      <c r="A167" s="4414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ht="18" customHeight="1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4555" t="s">
        <v>210</v>
      </c>
      <c r="B169" s="4575" t="s">
        <v>32</v>
      </c>
      <c r="C169" s="4566" t="s">
        <v>84</v>
      </c>
      <c r="D169" s="4567"/>
      <c r="E169" s="4567"/>
      <c r="F169" s="4567"/>
      <c r="G169" s="4567"/>
      <c r="H169" s="4567"/>
      <c r="I169" s="4567"/>
      <c r="J169" s="4567"/>
      <c r="K169" s="4567"/>
      <c r="L169" s="4567"/>
      <c r="M169" s="4567"/>
      <c r="N169" s="4567"/>
      <c r="O169" s="4567"/>
      <c r="P169" s="4567"/>
      <c r="Q169" s="4567"/>
      <c r="R169" s="4567"/>
      <c r="S169" s="4569"/>
      <c r="T169" s="4576" t="s">
        <v>6</v>
      </c>
      <c r="U169" s="4583" t="s">
        <v>7</v>
      </c>
    </row>
    <row r="170" spans="1:74" ht="15" customHeight="1" x14ac:dyDescent="0.25">
      <c r="A170" s="4392"/>
      <c r="B170" s="4416"/>
      <c r="C170" s="2731" t="s">
        <v>93</v>
      </c>
      <c r="D170" s="2732" t="s">
        <v>13</v>
      </c>
      <c r="E170" s="2732" t="s">
        <v>211</v>
      </c>
      <c r="F170" s="2732" t="s">
        <v>15</v>
      </c>
      <c r="G170" s="2732" t="s">
        <v>212</v>
      </c>
      <c r="H170" s="2732" t="s">
        <v>17</v>
      </c>
      <c r="I170" s="2732" t="s">
        <v>213</v>
      </c>
      <c r="J170" s="2732" t="s">
        <v>19</v>
      </c>
      <c r="K170" s="2732" t="s">
        <v>214</v>
      </c>
      <c r="L170" s="2732" t="s">
        <v>21</v>
      </c>
      <c r="M170" s="2732" t="s">
        <v>215</v>
      </c>
      <c r="N170" s="2732" t="s">
        <v>23</v>
      </c>
      <c r="O170" s="2732" t="s">
        <v>24</v>
      </c>
      <c r="P170" s="2732" t="s">
        <v>25</v>
      </c>
      <c r="Q170" s="2732" t="s">
        <v>26</v>
      </c>
      <c r="R170" s="2732" t="s">
        <v>27</v>
      </c>
      <c r="S170" s="2721" t="s">
        <v>200</v>
      </c>
      <c r="T170" s="4576"/>
      <c r="U170" s="4583"/>
    </row>
    <row r="171" spans="1:74" ht="22.5" customHeight="1" x14ac:dyDescent="0.25">
      <c r="A171" s="2733" t="s">
        <v>216</v>
      </c>
      <c r="B171" s="2734">
        <f>SUM(C171:S171)</f>
        <v>76</v>
      </c>
      <c r="C171" s="85">
        <v>0</v>
      </c>
      <c r="D171" s="469">
        <v>0</v>
      </c>
      <c r="E171" s="469">
        <v>0</v>
      </c>
      <c r="F171" s="469">
        <v>2</v>
      </c>
      <c r="G171" s="469">
        <v>2</v>
      </c>
      <c r="H171" s="469">
        <v>1</v>
      </c>
      <c r="I171" s="469">
        <v>1</v>
      </c>
      <c r="J171" s="469">
        <v>4</v>
      </c>
      <c r="K171" s="469">
        <v>3</v>
      </c>
      <c r="L171" s="469">
        <v>5</v>
      </c>
      <c r="M171" s="469">
        <v>2</v>
      </c>
      <c r="N171" s="469">
        <v>8</v>
      </c>
      <c r="O171" s="469">
        <v>13</v>
      </c>
      <c r="P171" s="469">
        <v>8</v>
      </c>
      <c r="Q171" s="469">
        <v>9</v>
      </c>
      <c r="R171" s="469">
        <v>8</v>
      </c>
      <c r="S171" s="459">
        <v>10</v>
      </c>
      <c r="T171" s="189">
        <v>1</v>
      </c>
      <c r="U171" s="86">
        <v>2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ht="18" customHeight="1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x14ac:dyDescent="0.25">
      <c r="A173" s="4561" t="s">
        <v>218</v>
      </c>
      <c r="B173" s="4562" t="s">
        <v>219</v>
      </c>
      <c r="C173" s="4563" t="s">
        <v>220</v>
      </c>
      <c r="D173" s="4564"/>
      <c r="E173" s="4564"/>
      <c r="F173" s="4564"/>
      <c r="G173" s="4564"/>
      <c r="H173" s="4564"/>
      <c r="I173" s="4564"/>
      <c r="J173" s="4564"/>
      <c r="K173" s="4565"/>
      <c r="L173" s="4566" t="s">
        <v>221</v>
      </c>
      <c r="M173" s="4567"/>
      <c r="N173" s="4567"/>
      <c r="O173" s="4567"/>
      <c r="P173" s="4567"/>
      <c r="Q173" s="4567"/>
      <c r="R173" s="4567"/>
      <c r="S173" s="4567"/>
      <c r="T173" s="4568"/>
      <c r="U173" s="4566" t="s">
        <v>222</v>
      </c>
      <c r="V173" s="4567"/>
      <c r="W173" s="4567"/>
      <c r="X173" s="4567"/>
      <c r="Y173" s="4567"/>
      <c r="Z173" s="4567"/>
      <c r="AA173" s="4567"/>
      <c r="AB173" s="4567"/>
      <c r="AC173" s="4569"/>
      <c r="AD173" s="4554" t="s">
        <v>6</v>
      </c>
      <c r="AE173" s="4581" t="s">
        <v>7</v>
      </c>
    </row>
    <row r="174" spans="1:74" ht="18" customHeight="1" x14ac:dyDescent="0.25">
      <c r="A174" s="3195"/>
      <c r="B174" s="3197"/>
      <c r="C174" s="4570" t="s">
        <v>32</v>
      </c>
      <c r="D174" s="4571"/>
      <c r="E174" s="4572"/>
      <c r="F174" s="4573" t="s">
        <v>223</v>
      </c>
      <c r="G174" s="4573"/>
      <c r="H174" s="4573" t="s">
        <v>224</v>
      </c>
      <c r="I174" s="4573"/>
      <c r="J174" s="4582" t="s">
        <v>225</v>
      </c>
      <c r="K174" s="4582"/>
      <c r="L174" s="4570" t="s">
        <v>32</v>
      </c>
      <c r="M174" s="4571"/>
      <c r="N174" s="4572"/>
      <c r="O174" s="4573" t="s">
        <v>223</v>
      </c>
      <c r="P174" s="4573"/>
      <c r="Q174" s="4573" t="s">
        <v>224</v>
      </c>
      <c r="R174" s="4573"/>
      <c r="S174" s="4582" t="s">
        <v>225</v>
      </c>
      <c r="T174" s="4582"/>
      <c r="U174" s="4570" t="s">
        <v>32</v>
      </c>
      <c r="V174" s="4571"/>
      <c r="W174" s="4572"/>
      <c r="X174" s="4573" t="s">
        <v>223</v>
      </c>
      <c r="Y174" s="4573"/>
      <c r="Z174" s="4573" t="s">
        <v>224</v>
      </c>
      <c r="AA174" s="4573"/>
      <c r="AB174" s="4582" t="s">
        <v>225</v>
      </c>
      <c r="AC174" s="4584"/>
      <c r="AD174" s="4554"/>
      <c r="AE174" s="4581"/>
    </row>
    <row r="175" spans="1:74" ht="25.9" customHeight="1" x14ac:dyDescent="0.25">
      <c r="A175" s="3195"/>
      <c r="B175" s="3197"/>
      <c r="C175" s="2736" t="s">
        <v>226</v>
      </c>
      <c r="D175" s="2737" t="s">
        <v>30</v>
      </c>
      <c r="E175" s="2738" t="s">
        <v>31</v>
      </c>
      <c r="F175" s="2739" t="s">
        <v>30</v>
      </c>
      <c r="G175" s="2740" t="s">
        <v>31</v>
      </c>
      <c r="H175" s="2739" t="s">
        <v>30</v>
      </c>
      <c r="I175" s="2740" t="s">
        <v>31</v>
      </c>
      <c r="J175" s="2739" t="s">
        <v>30</v>
      </c>
      <c r="K175" s="2740" t="s">
        <v>31</v>
      </c>
      <c r="L175" s="2739" t="s">
        <v>226</v>
      </c>
      <c r="M175" s="2741" t="s">
        <v>30</v>
      </c>
      <c r="N175" s="2735" t="s">
        <v>31</v>
      </c>
      <c r="O175" s="2739" t="s">
        <v>30</v>
      </c>
      <c r="P175" s="2735" t="s">
        <v>31</v>
      </c>
      <c r="Q175" s="2739" t="s">
        <v>30</v>
      </c>
      <c r="R175" s="2735" t="s">
        <v>31</v>
      </c>
      <c r="S175" s="2739" t="s">
        <v>30</v>
      </c>
      <c r="T175" s="2735" t="s">
        <v>31</v>
      </c>
      <c r="U175" s="2739" t="s">
        <v>226</v>
      </c>
      <c r="V175" s="2742" t="s">
        <v>30</v>
      </c>
      <c r="W175" s="2740" t="s">
        <v>31</v>
      </c>
      <c r="X175" s="2739" t="s">
        <v>30</v>
      </c>
      <c r="Y175" s="2740" t="s">
        <v>31</v>
      </c>
      <c r="Z175" s="2739" t="s">
        <v>30</v>
      </c>
      <c r="AA175" s="2740" t="s">
        <v>31</v>
      </c>
      <c r="AB175" s="2739" t="s">
        <v>30</v>
      </c>
      <c r="AC175" s="2743" t="s">
        <v>31</v>
      </c>
      <c r="AD175" s="4554"/>
      <c r="AE175" s="4581"/>
    </row>
    <row r="176" spans="1:74" ht="25.15" customHeight="1" x14ac:dyDescent="0.25">
      <c r="A176" s="2744" t="s">
        <v>227</v>
      </c>
      <c r="B176" s="2745">
        <f>SUM(C176+L176+U176)</f>
        <v>0</v>
      </c>
      <c r="C176" s="2746">
        <f>SUM(D176:E176)</f>
        <v>0</v>
      </c>
      <c r="D176" s="2726">
        <f>SUM(F176+H176+J176)</f>
        <v>0</v>
      </c>
      <c r="E176" s="2747">
        <f>SUM(G176+I176+K176)</f>
        <v>0</v>
      </c>
      <c r="F176" s="2728"/>
      <c r="G176" s="2748"/>
      <c r="H176" s="2728"/>
      <c r="I176" s="2748"/>
      <c r="J176" s="2728"/>
      <c r="K176" s="2748"/>
      <c r="L176" s="2749">
        <f>SUM(M176:N176)</f>
        <v>0</v>
      </c>
      <c r="M176" s="2726">
        <f>SUM(O176+Q176+S176)</f>
        <v>0</v>
      </c>
      <c r="N176" s="2727">
        <f>SUM(P176+R176+T176)</f>
        <v>0</v>
      </c>
      <c r="O176" s="2728"/>
      <c r="P176" s="2639"/>
      <c r="Q176" s="2728"/>
      <c r="R176" s="2639"/>
      <c r="S176" s="2728"/>
      <c r="T176" s="2639"/>
      <c r="U176" s="2697">
        <f>SUM(V176:W176)</f>
        <v>0</v>
      </c>
      <c r="V176" s="2726">
        <f>SUM(X176+Z176+AB176)</f>
        <v>0</v>
      </c>
      <c r="W176" s="2747">
        <f>SUM(Y176+AA176+AC176)</f>
        <v>0</v>
      </c>
      <c r="X176" s="2728"/>
      <c r="Y176" s="2748"/>
      <c r="Z176" s="2728"/>
      <c r="AA176" s="2748"/>
      <c r="AB176" s="2728"/>
      <c r="AC176" s="2538"/>
      <c r="AD176" s="2750"/>
      <c r="AE176" s="2748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5.9" customHeight="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5.15" customHeight="1" x14ac:dyDescent="0.25">
      <c r="A178" s="2744" t="s">
        <v>229</v>
      </c>
      <c r="B178" s="2745">
        <f t="shared" ref="B178:B182" si="89">SUM(C178+L178+U178)</f>
        <v>0</v>
      </c>
      <c r="C178" s="2746">
        <f t="shared" si="80"/>
        <v>0</v>
      </c>
      <c r="D178" s="2751">
        <f t="shared" si="81"/>
        <v>0</v>
      </c>
      <c r="E178" s="2752">
        <f t="shared" si="81"/>
        <v>0</v>
      </c>
      <c r="F178" s="2728"/>
      <c r="G178" s="2748"/>
      <c r="H178" s="2728"/>
      <c r="I178" s="2748"/>
      <c r="J178" s="2728"/>
      <c r="K178" s="2748"/>
      <c r="L178" s="2749">
        <f>SUM(M178:N178)</f>
        <v>0</v>
      </c>
      <c r="M178" s="2726">
        <f>SUM(O178+Q178+S178)</f>
        <v>0</v>
      </c>
      <c r="N178" s="2727">
        <f>SUM(P178+R178+T178)</f>
        <v>0</v>
      </c>
      <c r="O178" s="2728"/>
      <c r="P178" s="2639"/>
      <c r="Q178" s="2728"/>
      <c r="R178" s="2639"/>
      <c r="S178" s="2728"/>
      <c r="T178" s="2639"/>
      <c r="U178" s="2697">
        <f t="shared" si="82"/>
        <v>0</v>
      </c>
      <c r="V178" s="2726">
        <f t="shared" si="83"/>
        <v>0</v>
      </c>
      <c r="W178" s="2747">
        <f t="shared" si="83"/>
        <v>0</v>
      </c>
      <c r="X178" s="2728"/>
      <c r="Y178" s="2748"/>
      <c r="Z178" s="2728"/>
      <c r="AA178" s="2748"/>
      <c r="AB178" s="2728"/>
      <c r="AC178" s="2538"/>
      <c r="AD178" s="2750"/>
      <c r="AE178" s="2748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6.45" customHeight="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2744" t="s">
        <v>231</v>
      </c>
      <c r="B180" s="2745">
        <f t="shared" si="89"/>
        <v>0</v>
      </c>
      <c r="C180" s="2746">
        <f t="shared" si="80"/>
        <v>0</v>
      </c>
      <c r="D180" s="2751">
        <f t="shared" si="81"/>
        <v>0</v>
      </c>
      <c r="E180" s="2752">
        <f t="shared" si="81"/>
        <v>0</v>
      </c>
      <c r="F180" s="2728"/>
      <c r="G180" s="2748"/>
      <c r="H180" s="2728"/>
      <c r="I180" s="2748"/>
      <c r="J180" s="2728"/>
      <c r="K180" s="2748"/>
      <c r="L180" s="2749">
        <f>SUM(M180:N180)</f>
        <v>0</v>
      </c>
      <c r="M180" s="2726">
        <f>SUM(O180+Q180+S180)</f>
        <v>0</v>
      </c>
      <c r="N180" s="2727">
        <f>SUM(P180+R180+T180)</f>
        <v>0</v>
      </c>
      <c r="O180" s="2728"/>
      <c r="P180" s="2639"/>
      <c r="Q180" s="2728"/>
      <c r="R180" s="2639"/>
      <c r="S180" s="2728"/>
      <c r="T180" s="2639"/>
      <c r="U180" s="2697">
        <f t="shared" si="82"/>
        <v>0</v>
      </c>
      <c r="V180" s="2726">
        <f t="shared" si="83"/>
        <v>0</v>
      </c>
      <c r="W180" s="2747">
        <f t="shared" si="83"/>
        <v>0</v>
      </c>
      <c r="X180" s="2728"/>
      <c r="Y180" s="2748"/>
      <c r="Z180" s="2728"/>
      <c r="AA180" s="2748"/>
      <c r="AB180" s="2728"/>
      <c r="AC180" s="2538"/>
      <c r="AD180" s="2750"/>
      <c r="AE180" s="2748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5.9" customHeight="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26.45" customHeight="1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31.15" customHeight="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ht="18" customHeight="1" x14ac:dyDescent="0.25">
      <c r="A184" s="2753" t="s">
        <v>235</v>
      </c>
      <c r="B184" s="514"/>
      <c r="C184" s="514"/>
      <c r="D184" s="514"/>
      <c r="E184" s="514"/>
    </row>
    <row r="185" spans="1:74" ht="31.5" x14ac:dyDescent="0.25">
      <c r="A185" s="2754" t="s">
        <v>236</v>
      </c>
      <c r="B185" s="2755" t="s">
        <v>32</v>
      </c>
      <c r="C185" s="2722" t="s">
        <v>237</v>
      </c>
      <c r="D185" s="2724" t="s">
        <v>238</v>
      </c>
    </row>
    <row r="186" spans="1:74" x14ac:dyDescent="0.25">
      <c r="A186" s="2756" t="s">
        <v>239</v>
      </c>
      <c r="B186" s="2757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ht="18" customHeight="1" x14ac:dyDescent="0.25">
      <c r="A190" s="2753" t="s">
        <v>243</v>
      </c>
      <c r="B190" s="514"/>
      <c r="C190" s="514"/>
      <c r="D190" s="514"/>
      <c r="E190" s="514"/>
    </row>
    <row r="191" spans="1:74" ht="30" customHeight="1" x14ac:dyDescent="0.25">
      <c r="A191" s="4552" t="s">
        <v>236</v>
      </c>
      <c r="B191" s="4553" t="s">
        <v>32</v>
      </c>
      <c r="C191" s="4557" t="s">
        <v>84</v>
      </c>
      <c r="D191" s="4554"/>
      <c r="E191" s="4577"/>
      <c r="F191" s="4578" t="s">
        <v>244</v>
      </c>
      <c r="G191" s="4580" t="s">
        <v>245</v>
      </c>
      <c r="H191" s="4553" t="s">
        <v>246</v>
      </c>
    </row>
    <row r="192" spans="1:74" ht="38.25" customHeight="1" x14ac:dyDescent="0.25">
      <c r="A192" s="4242"/>
      <c r="B192" s="4075"/>
      <c r="C192" s="2755" t="s">
        <v>247</v>
      </c>
      <c r="D192" s="2758" t="s">
        <v>248</v>
      </c>
      <c r="E192" s="2725" t="s">
        <v>249</v>
      </c>
      <c r="F192" s="4579"/>
      <c r="G192" s="3224"/>
      <c r="H192" s="4075"/>
    </row>
    <row r="193" spans="1:75" x14ac:dyDescent="0.25">
      <c r="A193" s="2599" t="s">
        <v>250</v>
      </c>
      <c r="B193" s="2759">
        <f>SUM(C193:E193)</f>
        <v>0</v>
      </c>
      <c r="C193" s="2728"/>
      <c r="D193" s="2004"/>
      <c r="E193" s="2538"/>
      <c r="F193" s="2730"/>
      <c r="G193" s="2004"/>
      <c r="H193" s="2639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2220" t="s">
        <v>255</v>
      </c>
      <c r="B198" s="2760">
        <f t="shared" si="91"/>
        <v>0</v>
      </c>
      <c r="C198" s="87"/>
      <c r="D198" s="535"/>
      <c r="E198" s="536"/>
      <c r="F198" s="2761"/>
      <c r="G198" s="535"/>
      <c r="H198" s="2223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ht="18" customHeight="1" x14ac:dyDescent="0.25">
      <c r="A199" s="2753" t="s">
        <v>256</v>
      </c>
      <c r="B199" s="514"/>
      <c r="C199" s="514"/>
      <c r="D199" s="514"/>
      <c r="E199" s="514"/>
    </row>
    <row r="200" spans="1:75" x14ac:dyDescent="0.25">
      <c r="A200" s="4556" t="s">
        <v>236</v>
      </c>
      <c r="B200" s="4555" t="s">
        <v>32</v>
      </c>
      <c r="C200" s="4557" t="s">
        <v>84</v>
      </c>
      <c r="D200" s="4554"/>
      <c r="E200" s="4558"/>
    </row>
    <row r="201" spans="1:75" ht="21" customHeight="1" x14ac:dyDescent="0.25">
      <c r="A201" s="4394"/>
      <c r="B201" s="4392"/>
      <c r="C201" s="2755" t="s">
        <v>247</v>
      </c>
      <c r="D201" s="2758" t="s">
        <v>248</v>
      </c>
      <c r="E201" s="2724" t="s">
        <v>249</v>
      </c>
    </row>
    <row r="202" spans="1:75" x14ac:dyDescent="0.25">
      <c r="A202" s="540" t="s">
        <v>257</v>
      </c>
      <c r="B202" s="541">
        <f>SUM(C202:E202)</f>
        <v>0</v>
      </c>
      <c r="C202" s="2728"/>
      <c r="D202" s="2004"/>
      <c r="E202" s="2748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3.45" customHeight="1" x14ac:dyDescent="0.25">
      <c r="A206" s="79" t="s">
        <v>261</v>
      </c>
      <c r="B206" s="2377">
        <f t="shared" si="97"/>
        <v>0</v>
      </c>
      <c r="C206" s="85"/>
      <c r="D206" s="469"/>
      <c r="E206" s="84"/>
    </row>
    <row r="207" spans="1:75" ht="18" customHeight="1" x14ac:dyDescent="0.25">
      <c r="A207" s="542" t="s">
        <v>262</v>
      </c>
    </row>
    <row r="208" spans="1:75" x14ac:dyDescent="0.25">
      <c r="A208" s="4559" t="s">
        <v>236</v>
      </c>
      <c r="B208" s="4552"/>
      <c r="C208" s="4553" t="s">
        <v>32</v>
      </c>
      <c r="D208" s="4557" t="s">
        <v>84</v>
      </c>
      <c r="E208" s="4554"/>
      <c r="F208" s="4558"/>
    </row>
    <row r="209" spans="1:6" ht="24" customHeight="1" x14ac:dyDescent="0.25">
      <c r="A209" s="4560"/>
      <c r="B209" s="4242"/>
      <c r="C209" s="4075"/>
      <c r="D209" s="2755" t="s">
        <v>247</v>
      </c>
      <c r="E209" s="2758" t="s">
        <v>248</v>
      </c>
      <c r="F209" s="2724" t="s">
        <v>249</v>
      </c>
    </row>
    <row r="210" spans="1:6" x14ac:dyDescent="0.25">
      <c r="A210" s="4552" t="s">
        <v>263</v>
      </c>
      <c r="B210" s="2570" t="s">
        <v>264</v>
      </c>
      <c r="C210" s="544">
        <f>SUM(D210:F210)</f>
        <v>0</v>
      </c>
      <c r="D210" s="2728"/>
      <c r="E210" s="2004"/>
      <c r="F210" s="2748"/>
    </row>
    <row r="211" spans="1:6" ht="16.899999999999999" customHeight="1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ht="16.899999999999999" customHeight="1" x14ac:dyDescent="0.25">
      <c r="A212" s="4552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4242"/>
      <c r="B213" s="2225" t="s">
        <v>268</v>
      </c>
      <c r="C213" s="2762">
        <f t="shared" si="98"/>
        <v>0</v>
      </c>
      <c r="D213" s="85"/>
      <c r="E213" s="469"/>
      <c r="F213" s="84"/>
    </row>
    <row r="214" spans="1:6" ht="18" customHeight="1" x14ac:dyDescent="0.25">
      <c r="A214" s="2763" t="s">
        <v>269</v>
      </c>
      <c r="B214" s="2764"/>
      <c r="C214" s="514"/>
      <c r="D214" s="514"/>
    </row>
    <row r="215" spans="1:6" x14ac:dyDescent="0.25">
      <c r="A215" s="4552" t="s">
        <v>236</v>
      </c>
      <c r="B215" s="4553" t="s">
        <v>32</v>
      </c>
      <c r="C215" s="4554" t="s">
        <v>270</v>
      </c>
      <c r="D215" s="4554"/>
      <c r="E215" s="4554"/>
      <c r="F215" s="549"/>
    </row>
    <row r="216" spans="1:6" ht="21" x14ac:dyDescent="0.25">
      <c r="A216" s="4242"/>
      <c r="B216" s="4075"/>
      <c r="C216" s="2233" t="s">
        <v>271</v>
      </c>
      <c r="D216" s="2758" t="s">
        <v>272</v>
      </c>
      <c r="E216" s="2724" t="s">
        <v>273</v>
      </c>
    </row>
    <row r="217" spans="1:6" x14ac:dyDescent="0.25">
      <c r="A217" s="2570" t="s">
        <v>274</v>
      </c>
      <c r="B217" s="2765">
        <f>SUM(C217:E217)</f>
        <v>0</v>
      </c>
      <c r="C217" s="2730"/>
      <c r="D217" s="2004"/>
      <c r="E217" s="2748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2761"/>
      <c r="D219" s="535"/>
      <c r="E219" s="554"/>
    </row>
    <row r="220" spans="1:6" ht="18" customHeight="1" x14ac:dyDescent="0.25">
      <c r="A220" s="2763" t="s">
        <v>277</v>
      </c>
      <c r="B220" s="2764"/>
    </row>
    <row r="221" spans="1:6" x14ac:dyDescent="0.25">
      <c r="A221" s="4552" t="s">
        <v>236</v>
      </c>
      <c r="B221" s="4555" t="s">
        <v>278</v>
      </c>
    </row>
    <row r="222" spans="1:6" x14ac:dyDescent="0.25">
      <c r="A222" s="4242"/>
      <c r="B222" s="4392"/>
    </row>
    <row r="223" spans="1:6" x14ac:dyDescent="0.25">
      <c r="A223" s="2570" t="s">
        <v>279</v>
      </c>
      <c r="B223" s="277"/>
    </row>
    <row r="224" spans="1:6" x14ac:dyDescent="0.25">
      <c r="A224" s="79" t="s">
        <v>280</v>
      </c>
      <c r="B224" s="186"/>
    </row>
    <row r="238" spans="1:1" ht="12.75" customHeight="1" x14ac:dyDescent="0.25"/>
    <row r="239" spans="1:1" ht="20.100000000000001" hidden="1" customHeight="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88</v>
      </c>
    </row>
    <row r="240" spans="1:1" ht="20.100000000000001" hidden="1" customHeight="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B598995F-3B97-465E-9A81-A35784F585CB}">
      <formula1>0</formula1>
    </dataValidation>
    <dataValidation type="whole" allowBlank="1" showInputMessage="1" showErrorMessage="1" sqref="C202:E206" xr:uid="{554D2ED9-2381-45F7-8A55-56EF52B618C0}">
      <formula1>0</formula1>
      <formula2>9.99999999999999E+35</formula2>
    </dataValidation>
    <dataValidation type="whole" allowBlank="1" showInputMessage="1" showErrorMessage="1" sqref="C171:U171 C32:C33 B88:B92" xr:uid="{910A667B-B4C2-4991-8AAC-CF9B488327E2}">
      <formula1>0</formula1>
      <formula2>9.99999999999999E+42</formula2>
    </dataValidation>
    <dataValidation type="whole" allowBlank="1" showInputMessage="1" showErrorMessage="1" sqref="F154:AO167 X176:AE183" xr:uid="{E732E18F-BA24-4A6E-8022-7FE499FFA7C4}">
      <formula1>0</formula1>
      <formula2>9.99999999999999E+36</formula2>
    </dataValidation>
    <dataValidation type="whole" allowBlank="1" showInputMessage="1" showErrorMessage="1" sqref="E135:AR137" xr:uid="{D88258BB-2048-4FC9-B533-509A780B4F50}">
      <formula1>0</formula1>
      <formula2>9.99999999999999E+34</formula2>
    </dataValidation>
    <dataValidation type="whole" allowBlank="1" showInputMessage="1" showErrorMessage="1" sqref="B128:M130 F176:K183 C38" xr:uid="{845E20A3-96B2-4BCF-AAA3-81F4D2C75DE5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5281FFDD-3D4A-4B70-96C6-A1C068F5EDA7}">
      <formula1>0</formula1>
      <formula2>9.99999999999999E+40</formula2>
    </dataValidation>
    <dataValidation type="whole" allowBlank="1" showInputMessage="1" showErrorMessage="1" sqref="C60:X61 B67:B68 F73:AM74 C193:H198 B94:B96 D88:D92 D94:D96" xr:uid="{26263485-FC6F-4AFA-AC0C-B0D2E4DAAB97}">
      <formula1>0</formula1>
      <formula2>9.99999999999999E+38</formula2>
    </dataValidation>
    <dataValidation type="whole" allowBlank="1" showInputMessage="1" showErrorMessage="1" sqref="E53:L54 P53:AC54" xr:uid="{C5054EDE-D860-4CD1-9082-E4D4D44F7083}">
      <formula1>0</formula1>
      <formula2>9.99999999999999E+31</formula2>
    </dataValidation>
    <dataValidation type="whole" allowBlank="1" showInputMessage="1" showErrorMessage="1" sqref="C186:D189 C101:E105 C107:E109 E13:AR26 AS13:AS18 AS26" xr:uid="{393845A4-F0F9-4658-A2A3-46119FA53C3E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8692BBC0-8D49-43CC-8D22-703C2FC2B6F6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Z240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",[10]NOMBRE!B2, " (",[10]NOMBRE!C2,[10]NOMBRE!D2,[10]NOMBRE!E2,[10]NOMBRE!F2,[10]NOMBRE!G2,")")</f>
        <v>COMUNA: LINARES (07401)</v>
      </c>
    </row>
    <row r="3" spans="1:77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77" x14ac:dyDescent="0.25">
      <c r="A4" s="1" t="str">
        <f>CONCATENATE("MES: ",[10]NOMBRE!B6, " (",[10]NOMBRE!C6,[10]NOMBRE!D6,")")</f>
        <v>MES: OCTUBRE (10)</v>
      </c>
    </row>
    <row r="5" spans="1:77" x14ac:dyDescent="0.25">
      <c r="A5" s="1" t="str">
        <f>CONCATENATE("AÑO: ",[10]NOMBRE!B7)</f>
        <v>AÑO: 2025</v>
      </c>
    </row>
    <row r="6" spans="1:77" s="3" customFormat="1" ht="18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ht="18" customHeight="1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x14ac:dyDescent="0.25">
      <c r="A9" s="4556" t="s">
        <v>3</v>
      </c>
      <c r="B9" s="4831" t="s">
        <v>4</v>
      </c>
      <c r="C9" s="4832"/>
      <c r="D9" s="4553"/>
      <c r="E9" s="4830" t="s">
        <v>5</v>
      </c>
      <c r="F9" s="4833"/>
      <c r="G9" s="4833"/>
      <c r="H9" s="4833"/>
      <c r="I9" s="4833"/>
      <c r="J9" s="4833"/>
      <c r="K9" s="4833"/>
      <c r="L9" s="4833"/>
      <c r="M9" s="4833"/>
      <c r="N9" s="4833"/>
      <c r="O9" s="4833"/>
      <c r="P9" s="4833"/>
      <c r="Q9" s="4833"/>
      <c r="R9" s="4833"/>
      <c r="S9" s="4833"/>
      <c r="T9" s="4833"/>
      <c r="U9" s="4833"/>
      <c r="V9" s="4833"/>
      <c r="W9" s="4833"/>
      <c r="X9" s="4833"/>
      <c r="Y9" s="4833"/>
      <c r="Z9" s="4833"/>
      <c r="AA9" s="4833"/>
      <c r="AB9" s="4833"/>
      <c r="AC9" s="4833"/>
      <c r="AD9" s="4833"/>
      <c r="AE9" s="4833"/>
      <c r="AF9" s="4833"/>
      <c r="AG9" s="4833"/>
      <c r="AH9" s="4833"/>
      <c r="AI9" s="4833"/>
      <c r="AJ9" s="4833"/>
      <c r="AK9" s="4833"/>
      <c r="AL9" s="4833"/>
      <c r="AM9" s="4833"/>
      <c r="AN9" s="4818"/>
      <c r="AO9" s="4834" t="s">
        <v>6</v>
      </c>
      <c r="AP9" s="4580" t="s">
        <v>7</v>
      </c>
      <c r="AQ9" s="4580" t="s">
        <v>8</v>
      </c>
      <c r="AR9" s="4580" t="s">
        <v>9</v>
      </c>
      <c r="AS9" s="4553" t="s">
        <v>10</v>
      </c>
    </row>
    <row r="10" spans="1:77" ht="24" customHeight="1" x14ac:dyDescent="0.25">
      <c r="A10" s="3259"/>
      <c r="B10" s="4455"/>
      <c r="C10" s="4653"/>
      <c r="D10" s="4601"/>
      <c r="E10" s="4557" t="s">
        <v>11</v>
      </c>
      <c r="F10" s="4594"/>
      <c r="G10" s="4557" t="s">
        <v>12</v>
      </c>
      <c r="H10" s="4829"/>
      <c r="I10" s="4557" t="s">
        <v>13</v>
      </c>
      <c r="J10" s="4829"/>
      <c r="K10" s="4557" t="s">
        <v>14</v>
      </c>
      <c r="L10" s="4829"/>
      <c r="M10" s="4557" t="s">
        <v>15</v>
      </c>
      <c r="N10" s="4829"/>
      <c r="O10" s="4557" t="s">
        <v>16</v>
      </c>
      <c r="P10" s="4829"/>
      <c r="Q10" s="4557" t="s">
        <v>17</v>
      </c>
      <c r="R10" s="4829"/>
      <c r="S10" s="4557" t="s">
        <v>18</v>
      </c>
      <c r="T10" s="4829"/>
      <c r="U10" s="4557" t="s">
        <v>19</v>
      </c>
      <c r="V10" s="4829"/>
      <c r="W10" s="4557" t="s">
        <v>20</v>
      </c>
      <c r="X10" s="4829"/>
      <c r="Y10" s="4557" t="s">
        <v>21</v>
      </c>
      <c r="Z10" s="4829"/>
      <c r="AA10" s="4557" t="s">
        <v>22</v>
      </c>
      <c r="AB10" s="4829"/>
      <c r="AC10" s="4557" t="s">
        <v>23</v>
      </c>
      <c r="AD10" s="4829"/>
      <c r="AE10" s="4557" t="s">
        <v>24</v>
      </c>
      <c r="AF10" s="4829"/>
      <c r="AG10" s="4557" t="s">
        <v>25</v>
      </c>
      <c r="AH10" s="4829"/>
      <c r="AI10" s="4557" t="s">
        <v>26</v>
      </c>
      <c r="AJ10" s="4829"/>
      <c r="AK10" s="4557" t="s">
        <v>27</v>
      </c>
      <c r="AL10" s="4829"/>
      <c r="AM10" s="4830" t="s">
        <v>28</v>
      </c>
      <c r="AN10" s="4818"/>
      <c r="AO10" s="3246"/>
      <c r="AP10" s="3247"/>
      <c r="AQ10" s="3247"/>
      <c r="AR10" s="3247"/>
      <c r="AS10" s="3249"/>
    </row>
    <row r="11" spans="1:77" x14ac:dyDescent="0.25">
      <c r="A11" s="4394"/>
      <c r="B11" s="2723" t="s">
        <v>29</v>
      </c>
      <c r="C11" s="2772" t="s">
        <v>30</v>
      </c>
      <c r="D11" s="2771" t="s">
        <v>31</v>
      </c>
      <c r="E11" s="2773" t="s">
        <v>30</v>
      </c>
      <c r="F11" s="2693" t="s">
        <v>31</v>
      </c>
      <c r="G11" s="2773" t="s">
        <v>30</v>
      </c>
      <c r="H11" s="2693" t="s">
        <v>31</v>
      </c>
      <c r="I11" s="2773" t="s">
        <v>30</v>
      </c>
      <c r="J11" s="2693" t="s">
        <v>31</v>
      </c>
      <c r="K11" s="2773" t="s">
        <v>30</v>
      </c>
      <c r="L11" s="2693" t="s">
        <v>31</v>
      </c>
      <c r="M11" s="2773" t="s">
        <v>30</v>
      </c>
      <c r="N11" s="2693" t="s">
        <v>31</v>
      </c>
      <c r="O11" s="2773" t="s">
        <v>30</v>
      </c>
      <c r="P11" s="2693" t="s">
        <v>31</v>
      </c>
      <c r="Q11" s="2773" t="s">
        <v>30</v>
      </c>
      <c r="R11" s="2693" t="s">
        <v>31</v>
      </c>
      <c r="S11" s="2773" t="s">
        <v>30</v>
      </c>
      <c r="T11" s="2693" t="s">
        <v>31</v>
      </c>
      <c r="U11" s="2773" t="s">
        <v>30</v>
      </c>
      <c r="V11" s="2693" t="s">
        <v>31</v>
      </c>
      <c r="W11" s="2773" t="s">
        <v>30</v>
      </c>
      <c r="X11" s="2693" t="s">
        <v>31</v>
      </c>
      <c r="Y11" s="2773" t="s">
        <v>30</v>
      </c>
      <c r="Z11" s="2693" t="s">
        <v>31</v>
      </c>
      <c r="AA11" s="2773" t="s">
        <v>30</v>
      </c>
      <c r="AB11" s="2693" t="s">
        <v>31</v>
      </c>
      <c r="AC11" s="2773" t="s">
        <v>30</v>
      </c>
      <c r="AD11" s="2693" t="s">
        <v>31</v>
      </c>
      <c r="AE11" s="2773" t="s">
        <v>30</v>
      </c>
      <c r="AF11" s="2693" t="s">
        <v>31</v>
      </c>
      <c r="AG11" s="2773" t="s">
        <v>30</v>
      </c>
      <c r="AH11" s="2693" t="s">
        <v>31</v>
      </c>
      <c r="AI11" s="2773" t="s">
        <v>30</v>
      </c>
      <c r="AJ11" s="2693" t="s">
        <v>31</v>
      </c>
      <c r="AK11" s="2773" t="s">
        <v>30</v>
      </c>
      <c r="AL11" s="2693" t="s">
        <v>31</v>
      </c>
      <c r="AM11" s="2773" t="s">
        <v>30</v>
      </c>
      <c r="AN11" s="2770" t="s">
        <v>31</v>
      </c>
      <c r="AO11" s="3245"/>
      <c r="AP11" s="3224"/>
      <c r="AQ11" s="3224"/>
      <c r="AR11" s="3224"/>
      <c r="AS11" s="4693"/>
    </row>
    <row r="12" spans="1:77" x14ac:dyDescent="0.25">
      <c r="A12" s="2774" t="s">
        <v>32</v>
      </c>
      <c r="B12" s="2775">
        <f>SUM(B13:B26)</f>
        <v>0</v>
      </c>
      <c r="C12" s="2776">
        <f>SUM(C13:C26)</f>
        <v>0</v>
      </c>
      <c r="D12" s="16">
        <f>SUM(D13:D26)</f>
        <v>0</v>
      </c>
      <c r="E12" s="2777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2777">
        <f t="shared" si="0"/>
        <v>0</v>
      </c>
      <c r="J12" s="18">
        <f t="shared" si="0"/>
        <v>0</v>
      </c>
      <c r="K12" s="2777">
        <f t="shared" si="0"/>
        <v>0</v>
      </c>
      <c r="L12" s="18">
        <f t="shared" si="0"/>
        <v>0</v>
      </c>
      <c r="M12" s="2777">
        <f t="shared" si="0"/>
        <v>0</v>
      </c>
      <c r="N12" s="18">
        <f t="shared" si="0"/>
        <v>0</v>
      </c>
      <c r="O12" s="2777">
        <f t="shared" si="0"/>
        <v>0</v>
      </c>
      <c r="P12" s="18">
        <f t="shared" si="0"/>
        <v>0</v>
      </c>
      <c r="Q12" s="2777">
        <f t="shared" si="0"/>
        <v>0</v>
      </c>
      <c r="R12" s="18">
        <f t="shared" si="0"/>
        <v>0</v>
      </c>
      <c r="S12" s="2777">
        <f t="shared" si="0"/>
        <v>0</v>
      </c>
      <c r="T12" s="18">
        <f t="shared" si="0"/>
        <v>0</v>
      </c>
      <c r="U12" s="2777">
        <f>SUM(U13:U26)</f>
        <v>0</v>
      </c>
      <c r="V12" s="18">
        <f>SUM(V13:V26)</f>
        <v>0</v>
      </c>
      <c r="W12" s="2777">
        <f t="shared" si="0"/>
        <v>0</v>
      </c>
      <c r="X12" s="18">
        <f t="shared" si="0"/>
        <v>0</v>
      </c>
      <c r="Y12" s="2777">
        <f t="shared" si="0"/>
        <v>0</v>
      </c>
      <c r="Z12" s="18">
        <f t="shared" si="0"/>
        <v>0</v>
      </c>
      <c r="AA12" s="2777">
        <f t="shared" si="0"/>
        <v>0</v>
      </c>
      <c r="AB12" s="18">
        <f t="shared" si="0"/>
        <v>0</v>
      </c>
      <c r="AC12" s="2777">
        <f t="shared" si="0"/>
        <v>0</v>
      </c>
      <c r="AD12" s="18">
        <f t="shared" si="0"/>
        <v>0</v>
      </c>
      <c r="AE12" s="2777">
        <f t="shared" si="0"/>
        <v>0</v>
      </c>
      <c r="AF12" s="18">
        <f t="shared" si="0"/>
        <v>0</v>
      </c>
      <c r="AG12" s="2777">
        <f t="shared" si="0"/>
        <v>0</v>
      </c>
      <c r="AH12" s="18">
        <f t="shared" si="0"/>
        <v>0</v>
      </c>
      <c r="AI12" s="2777">
        <f t="shared" si="0"/>
        <v>0</v>
      </c>
      <c r="AJ12" s="18">
        <f t="shared" si="0"/>
        <v>0</v>
      </c>
      <c r="AK12" s="2777">
        <f t="shared" si="0"/>
        <v>0</v>
      </c>
      <c r="AL12" s="18">
        <f t="shared" si="0"/>
        <v>0</v>
      </c>
      <c r="AM12" s="2777">
        <f t="shared" si="0"/>
        <v>0</v>
      </c>
      <c r="AN12" s="20">
        <f t="shared" si="0"/>
        <v>0</v>
      </c>
      <c r="AO12" s="21">
        <f>SUM(AO13:AO26)</f>
        <v>0</v>
      </c>
      <c r="AP12" s="2778">
        <f>SUM(AP13:AP26)</f>
        <v>0</v>
      </c>
      <c r="AQ12" s="2778">
        <f>SUM(AQ13:AQ26)</f>
        <v>0</v>
      </c>
      <c r="AR12" s="2778">
        <f>SUM(AR13:AR26)</f>
        <v>0</v>
      </c>
      <c r="AS12" s="2779">
        <f>SUM(AS13:AS26)</f>
        <v>0</v>
      </c>
    </row>
    <row r="13" spans="1:77" ht="15" customHeight="1" x14ac:dyDescent="0.25">
      <c r="A13" s="24" t="s">
        <v>33</v>
      </c>
      <c r="B13" s="25">
        <f>SUM(C13:D13)</f>
        <v>0</v>
      </c>
      <c r="C13" s="2780">
        <f>SUM(E13+G13+I13+K13+M13+O13+Q13+S13+U13+W13+Y13+AA13+AC13+AE13+AG13+AI13+AK13+AM13)</f>
        <v>0</v>
      </c>
      <c r="D13" s="2781">
        <f>SUM(F13+H13+J13+L13+N13+P13+R13+T13+V13+X13+Z13+AB13+AD13+AF13+AH13+AJ13+AL13+AN13)</f>
        <v>0</v>
      </c>
      <c r="E13" s="2467"/>
      <c r="F13" s="2782"/>
      <c r="G13" s="2467"/>
      <c r="H13" s="2782"/>
      <c r="I13" s="2467"/>
      <c r="J13" s="486"/>
      <c r="K13" s="2467"/>
      <c r="L13" s="2782"/>
      <c r="M13" s="2467"/>
      <c r="N13" s="2782"/>
      <c r="O13" s="2467"/>
      <c r="P13" s="2782"/>
      <c r="Q13" s="2467"/>
      <c r="R13" s="2782"/>
      <c r="S13" s="2467"/>
      <c r="T13" s="2782"/>
      <c r="U13" s="2467"/>
      <c r="V13" s="2782"/>
      <c r="W13" s="2467"/>
      <c r="X13" s="2782"/>
      <c r="Y13" s="2467"/>
      <c r="Z13" s="2782"/>
      <c r="AA13" s="2467"/>
      <c r="AB13" s="2782"/>
      <c r="AC13" s="2467"/>
      <c r="AD13" s="2782"/>
      <c r="AE13" s="2467"/>
      <c r="AF13" s="2782"/>
      <c r="AG13" s="2467"/>
      <c r="AH13" s="2782"/>
      <c r="AI13" s="2467"/>
      <c r="AJ13" s="2782"/>
      <c r="AK13" s="2467"/>
      <c r="AL13" s="2782"/>
      <c r="AM13" s="2467"/>
      <c r="AN13" s="2782"/>
      <c r="AO13" s="2783"/>
      <c r="AP13" s="391"/>
      <c r="AQ13" s="391"/>
      <c r="AR13" s="391"/>
      <c r="AS13" s="2691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ht="15" customHeight="1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ht="15" customHeight="1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ht="15" customHeight="1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ht="15" customHeight="1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ht="15" customHeight="1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ht="15" customHeight="1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ht="15" customHeight="1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ht="15" customHeight="1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ht="15" customHeight="1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ht="15" customHeight="1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ht="15" customHeight="1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ht="15" customHeight="1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ht="15" customHeight="1" x14ac:dyDescent="0.25">
      <c r="A26" s="79" t="s">
        <v>46</v>
      </c>
      <c r="B26" s="80">
        <f t="shared" si="1"/>
        <v>0</v>
      </c>
      <c r="C26" s="2784">
        <f>SUM(E26+G26+I26+K26+M26+O26+Q26+S26+U26+W26+Y26+AA26+AC26+AE26+AG26+AI26+AK26+AM26)</f>
        <v>0</v>
      </c>
      <c r="D26" s="2529">
        <f>SUM(F26+H26+J26+L26+N26+P26+R26+T26+V26+X26+Z26+AB26+AD26+AF26+AH26+AJ26+AL26+AN26)</f>
        <v>0</v>
      </c>
      <c r="E26" s="2255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ht="18" customHeight="1" x14ac:dyDescent="0.25">
      <c r="A27" s="4" t="s">
        <v>47</v>
      </c>
      <c r="B27" s="5"/>
      <c r="C27" s="5"/>
      <c r="D27" s="5"/>
      <c r="E27" s="5"/>
      <c r="F27" s="2785"/>
      <c r="G27" s="2785" t="s">
        <v>48</v>
      </c>
      <c r="H27" s="2786"/>
      <c r="I27" s="2786"/>
      <c r="J27" s="2785"/>
      <c r="K27" s="2785"/>
      <c r="L27" s="2785"/>
      <c r="M27" s="2785"/>
      <c r="N27" s="2785"/>
      <c r="O27" s="2785"/>
      <c r="P27" s="2785"/>
      <c r="Q27" s="2785"/>
      <c r="R27" s="2785"/>
      <c r="S27" s="2785"/>
      <c r="T27" s="2785"/>
      <c r="U27" s="2785"/>
      <c r="V27" s="2785"/>
      <c r="W27" s="2785"/>
      <c r="X27" s="2785"/>
      <c r="Y27" s="2567"/>
      <c r="Z27" s="2567"/>
      <c r="AA27" s="2567"/>
      <c r="AB27" s="2567"/>
      <c r="AC27" s="2567"/>
      <c r="AD27" s="2567"/>
      <c r="AE27" s="2567"/>
      <c r="AF27" s="2567"/>
      <c r="AG27" s="2567"/>
      <c r="AH27" s="2567"/>
      <c r="AI27" s="2567"/>
      <c r="AJ27" s="2567"/>
      <c r="AK27" s="2567"/>
      <c r="AL27" s="2567"/>
      <c r="AM27" s="2567"/>
      <c r="AN27" s="2567"/>
      <c r="AO27" s="2567"/>
      <c r="AP27" s="1777"/>
      <c r="AQ27" s="1777"/>
      <c r="AR27" s="2"/>
      <c r="AS27" s="3"/>
    </row>
    <row r="28" spans="1:77" ht="18.75" customHeight="1" x14ac:dyDescent="0.25">
      <c r="A28" s="4384" t="s">
        <v>49</v>
      </c>
      <c r="B28" s="4385" t="s">
        <v>4</v>
      </c>
      <c r="C28" s="4210"/>
      <c r="D28" s="4205"/>
      <c r="E28" s="4816" t="s">
        <v>5</v>
      </c>
      <c r="F28" s="4675"/>
      <c r="G28" s="4675"/>
      <c r="H28" s="4675"/>
      <c r="I28" s="4675"/>
      <c r="J28" s="4675"/>
      <c r="K28" s="4675"/>
      <c r="L28" s="4675"/>
      <c r="M28" s="4675"/>
      <c r="N28" s="4675"/>
      <c r="O28" s="4675"/>
      <c r="P28" s="4675"/>
      <c r="Q28" s="4675"/>
      <c r="R28" s="4675"/>
      <c r="S28" s="4675"/>
      <c r="T28" s="4675"/>
      <c r="U28" s="4675"/>
      <c r="V28" s="4675"/>
      <c r="W28" s="4675"/>
      <c r="X28" s="4675"/>
      <c r="Y28" s="4675"/>
      <c r="Z28" s="4675"/>
      <c r="AA28" s="4675"/>
      <c r="AB28" s="4675"/>
      <c r="AC28" s="4675"/>
      <c r="AD28" s="4675"/>
      <c r="AE28" s="4675"/>
      <c r="AF28" s="4675"/>
      <c r="AG28" s="4675"/>
      <c r="AH28" s="4675"/>
      <c r="AI28" s="4675"/>
      <c r="AJ28" s="4675"/>
      <c r="AK28" s="4675"/>
      <c r="AL28" s="4675"/>
      <c r="AM28" s="4675"/>
      <c r="AN28" s="4818"/>
      <c r="AO28" s="4654" t="s">
        <v>6</v>
      </c>
      <c r="AP28" s="4500" t="s">
        <v>7</v>
      </c>
      <c r="AQ28" s="4500" t="s">
        <v>50</v>
      </c>
      <c r="AR28" s="4500" t="s">
        <v>8</v>
      </c>
      <c r="AS28" s="4205" t="s">
        <v>9</v>
      </c>
    </row>
    <row r="29" spans="1:77" ht="15.75" customHeight="1" x14ac:dyDescent="0.25">
      <c r="A29" s="3259"/>
      <c r="B29" s="4455"/>
      <c r="C29" s="4550"/>
      <c r="D29" s="4693"/>
      <c r="E29" s="4826" t="s">
        <v>11</v>
      </c>
      <c r="F29" s="4827"/>
      <c r="G29" s="4826" t="s">
        <v>12</v>
      </c>
      <c r="H29" s="4828"/>
      <c r="I29" s="4826" t="s">
        <v>13</v>
      </c>
      <c r="J29" s="4828"/>
      <c r="K29" s="4826" t="s">
        <v>14</v>
      </c>
      <c r="L29" s="4828"/>
      <c r="M29" s="4826" t="s">
        <v>15</v>
      </c>
      <c r="N29" s="4828"/>
      <c r="O29" s="4826" t="s">
        <v>16</v>
      </c>
      <c r="P29" s="4828"/>
      <c r="Q29" s="4826" t="s">
        <v>17</v>
      </c>
      <c r="R29" s="4828"/>
      <c r="S29" s="4826" t="s">
        <v>18</v>
      </c>
      <c r="T29" s="4828"/>
      <c r="U29" s="4826" t="s">
        <v>19</v>
      </c>
      <c r="V29" s="4828"/>
      <c r="W29" s="4826" t="s">
        <v>20</v>
      </c>
      <c r="X29" s="4828"/>
      <c r="Y29" s="4826" t="s">
        <v>21</v>
      </c>
      <c r="Z29" s="4828"/>
      <c r="AA29" s="4826" t="s">
        <v>22</v>
      </c>
      <c r="AB29" s="4828"/>
      <c r="AC29" s="4826" t="s">
        <v>23</v>
      </c>
      <c r="AD29" s="4828"/>
      <c r="AE29" s="4826" t="s">
        <v>24</v>
      </c>
      <c r="AF29" s="4828"/>
      <c r="AG29" s="4826" t="s">
        <v>25</v>
      </c>
      <c r="AH29" s="4828"/>
      <c r="AI29" s="4826" t="s">
        <v>26</v>
      </c>
      <c r="AJ29" s="4828"/>
      <c r="AK29" s="4826" t="s">
        <v>27</v>
      </c>
      <c r="AL29" s="4828"/>
      <c r="AM29" s="4816" t="s">
        <v>28</v>
      </c>
      <c r="AN29" s="4818"/>
      <c r="AO29" s="3246"/>
      <c r="AP29" s="3247"/>
      <c r="AQ29" s="3247"/>
      <c r="AR29" s="3247"/>
      <c r="AS29" s="3249"/>
    </row>
    <row r="30" spans="1:77" ht="16.5" customHeight="1" x14ac:dyDescent="0.25">
      <c r="A30" s="4394"/>
      <c r="B30" s="2788" t="s">
        <v>29</v>
      </c>
      <c r="C30" s="2772" t="s">
        <v>30</v>
      </c>
      <c r="D30" s="2514" t="s">
        <v>31</v>
      </c>
      <c r="E30" s="2788" t="s">
        <v>30</v>
      </c>
      <c r="F30" s="2232" t="s">
        <v>31</v>
      </c>
      <c r="G30" s="2788" t="s">
        <v>30</v>
      </c>
      <c r="H30" s="2232" t="s">
        <v>31</v>
      </c>
      <c r="I30" s="2788" t="s">
        <v>30</v>
      </c>
      <c r="J30" s="2232" t="s">
        <v>31</v>
      </c>
      <c r="K30" s="2788" t="s">
        <v>30</v>
      </c>
      <c r="L30" s="2232" t="s">
        <v>31</v>
      </c>
      <c r="M30" s="2788" t="s">
        <v>30</v>
      </c>
      <c r="N30" s="2232" t="s">
        <v>31</v>
      </c>
      <c r="O30" s="2788" t="s">
        <v>30</v>
      </c>
      <c r="P30" s="2232" t="s">
        <v>31</v>
      </c>
      <c r="Q30" s="2788" t="s">
        <v>30</v>
      </c>
      <c r="R30" s="2232" t="s">
        <v>31</v>
      </c>
      <c r="S30" s="2788" t="s">
        <v>30</v>
      </c>
      <c r="T30" s="2232" t="s">
        <v>31</v>
      </c>
      <c r="U30" s="2788" t="s">
        <v>30</v>
      </c>
      <c r="V30" s="2232" t="s">
        <v>31</v>
      </c>
      <c r="W30" s="2788" t="s">
        <v>30</v>
      </c>
      <c r="X30" s="2232" t="s">
        <v>31</v>
      </c>
      <c r="Y30" s="2788" t="s">
        <v>30</v>
      </c>
      <c r="Z30" s="2232" t="s">
        <v>31</v>
      </c>
      <c r="AA30" s="2788" t="s">
        <v>30</v>
      </c>
      <c r="AB30" s="2232" t="s">
        <v>31</v>
      </c>
      <c r="AC30" s="2788" t="s">
        <v>30</v>
      </c>
      <c r="AD30" s="2232" t="s">
        <v>31</v>
      </c>
      <c r="AE30" s="2788" t="s">
        <v>30</v>
      </c>
      <c r="AF30" s="2232" t="s">
        <v>31</v>
      </c>
      <c r="AG30" s="2788" t="s">
        <v>30</v>
      </c>
      <c r="AH30" s="2232" t="s">
        <v>31</v>
      </c>
      <c r="AI30" s="2788" t="s">
        <v>30</v>
      </c>
      <c r="AJ30" s="2232" t="s">
        <v>31</v>
      </c>
      <c r="AK30" s="2772" t="s">
        <v>30</v>
      </c>
      <c r="AL30" s="2232" t="s">
        <v>31</v>
      </c>
      <c r="AM30" s="2788" t="s">
        <v>30</v>
      </c>
      <c r="AN30" s="2789" t="s">
        <v>31</v>
      </c>
      <c r="AO30" s="3245"/>
      <c r="AP30" s="3224"/>
      <c r="AQ30" s="3224"/>
      <c r="AR30" s="3224"/>
      <c r="AS30" s="4693"/>
    </row>
    <row r="31" spans="1:77" ht="15" customHeight="1" x14ac:dyDescent="0.25">
      <c r="A31" s="2686" t="s">
        <v>51</v>
      </c>
      <c r="B31" s="2790">
        <f t="shared" ref="B31:B46" si="14">SUM(C31:D31)</f>
        <v>0</v>
      </c>
      <c r="C31" s="2780">
        <f t="shared" ref="C31:D34" si="15">SUM(E31+G31+I31+K31+M31+O31+Q31+S31+U31+W31+Y31+AA31+AC31+AE31+AG31+AI31+AK31+AM31)</f>
        <v>0</v>
      </c>
      <c r="D31" s="2781">
        <f t="shared" si="15"/>
        <v>0</v>
      </c>
      <c r="E31" s="2728"/>
      <c r="F31" s="2782"/>
      <c r="G31" s="2728"/>
      <c r="H31" s="486"/>
      <c r="I31" s="2728"/>
      <c r="J31" s="486"/>
      <c r="K31" s="2728"/>
      <c r="L31" s="486"/>
      <c r="M31" s="2728"/>
      <c r="N31" s="486"/>
      <c r="O31" s="2728"/>
      <c r="P31" s="486"/>
      <c r="Q31" s="2730"/>
      <c r="R31" s="486"/>
      <c r="S31" s="2728"/>
      <c r="T31" s="486"/>
      <c r="U31" s="2728"/>
      <c r="V31" s="486"/>
      <c r="W31" s="2728"/>
      <c r="X31" s="486"/>
      <c r="Y31" s="2728"/>
      <c r="Z31" s="486"/>
      <c r="AA31" s="2728"/>
      <c r="AB31" s="486"/>
      <c r="AC31" s="2730"/>
      <c r="AD31" s="486"/>
      <c r="AE31" s="2728"/>
      <c r="AF31" s="486"/>
      <c r="AG31" s="2730"/>
      <c r="AH31" s="486"/>
      <c r="AI31" s="2728"/>
      <c r="AJ31" s="486"/>
      <c r="AK31" s="2730"/>
      <c r="AL31" s="486"/>
      <c r="AM31" s="2750"/>
      <c r="AN31" s="488"/>
      <c r="AO31" s="2783"/>
      <c r="AP31" s="391"/>
      <c r="AQ31" s="391"/>
      <c r="AR31" s="391"/>
      <c r="AS31" s="2691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ht="15" customHeight="1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ht="15" customHeight="1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ht="15" customHeight="1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ht="15" customHeight="1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ht="15" customHeight="1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ht="15" customHeight="1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ht="15" customHeight="1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ht="15" customHeight="1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ht="15" customHeight="1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ht="15" customHeight="1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ht="15" customHeight="1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ht="15" customHeight="1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ht="15" customHeight="1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ht="15" customHeight="1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ht="15" customHeight="1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ht="15" customHeight="1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ht="15" customHeight="1" x14ac:dyDescent="0.25">
      <c r="A48" s="2791" t="s">
        <v>68</v>
      </c>
      <c r="B48" s="127">
        <f>SUM(C48:D48)</f>
        <v>0</v>
      </c>
      <c r="C48" s="2792">
        <f>SUM(E48+G48+I48+K48+M48+O48+Q48+S48+U48+W48+Y48+AA48+AC48+AE48+AG48+AI48+AK48+AM48)</f>
        <v>0</v>
      </c>
      <c r="D48" s="2529">
        <f>SUM(F48+H48+J48+L48+N48+P48+R48+T48+V48+X48+Z48+AB48+AD48+AF48+AH48+AJ48+AL48+AN48)</f>
        <v>0</v>
      </c>
      <c r="E48" s="87"/>
      <c r="F48" s="2793"/>
      <c r="G48" s="87"/>
      <c r="H48" s="2793"/>
      <c r="I48" s="87"/>
      <c r="J48" s="2793"/>
      <c r="K48" s="87"/>
      <c r="L48" s="2793"/>
      <c r="M48" s="87"/>
      <c r="N48" s="2793"/>
      <c r="O48" s="87"/>
      <c r="P48" s="2793"/>
      <c r="Q48" s="87"/>
      <c r="R48" s="2793"/>
      <c r="S48" s="87"/>
      <c r="T48" s="2793"/>
      <c r="U48" s="87"/>
      <c r="V48" s="2793"/>
      <c r="W48" s="87"/>
      <c r="X48" s="2793"/>
      <c r="Y48" s="87"/>
      <c r="Z48" s="2793"/>
      <c r="AA48" s="87"/>
      <c r="AB48" s="2793"/>
      <c r="AC48" s="87"/>
      <c r="AD48" s="2793"/>
      <c r="AE48" s="87"/>
      <c r="AF48" s="2793"/>
      <c r="AG48" s="87"/>
      <c r="AH48" s="2793"/>
      <c r="AI48" s="87"/>
      <c r="AJ48" s="2793"/>
      <c r="AK48" s="87"/>
      <c r="AL48" s="2793"/>
      <c r="AM48" s="87"/>
      <c r="AN48" s="2794"/>
      <c r="AO48" s="131"/>
      <c r="AP48" s="132"/>
      <c r="AQ48" s="132"/>
      <c r="AR48" s="132"/>
      <c r="AS48" s="2544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ht="18" customHeight="1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8" customHeight="1" x14ac:dyDescent="0.25">
      <c r="A50" s="4678" t="s">
        <v>49</v>
      </c>
      <c r="B50" s="4362" t="s">
        <v>70</v>
      </c>
      <c r="C50" s="4820" t="s">
        <v>71</v>
      </c>
      <c r="D50" s="4822" t="s">
        <v>31</v>
      </c>
      <c r="E50" s="4810" t="s">
        <v>72</v>
      </c>
      <c r="F50" s="4824"/>
      <c r="G50" s="4824"/>
      <c r="H50" s="4824"/>
      <c r="I50" s="4824"/>
      <c r="J50" s="4824"/>
      <c r="K50" s="4824"/>
      <c r="L50" s="4811"/>
      <c r="M50" s="4237" t="s">
        <v>70</v>
      </c>
      <c r="N50" s="4362" t="s">
        <v>71</v>
      </c>
      <c r="O50" s="4822" t="s">
        <v>31</v>
      </c>
      <c r="P50" s="4810" t="s">
        <v>73</v>
      </c>
      <c r="Q50" s="4824"/>
      <c r="R50" s="4824"/>
      <c r="S50" s="4824"/>
      <c r="T50" s="4824"/>
      <c r="U50" s="4824"/>
      <c r="V50" s="4824"/>
      <c r="W50" s="4812"/>
      <c r="X50" s="4808" t="s">
        <v>74</v>
      </c>
      <c r="Y50" s="4809"/>
      <c r="Z50" s="4362" t="s">
        <v>75</v>
      </c>
      <c r="AA50" s="4822" t="s">
        <v>76</v>
      </c>
      <c r="AB50" s="4820" t="s">
        <v>6</v>
      </c>
      <c r="AC50" s="4813" t="s">
        <v>7</v>
      </c>
    </row>
    <row r="51" spans="1:75" ht="14.45" customHeight="1" x14ac:dyDescent="0.25">
      <c r="A51" s="3355"/>
      <c r="B51" s="3357"/>
      <c r="C51" s="3359"/>
      <c r="D51" s="3362"/>
      <c r="E51" s="4808" t="s">
        <v>14</v>
      </c>
      <c r="F51" s="4809"/>
      <c r="G51" s="4808" t="s">
        <v>15</v>
      </c>
      <c r="H51" s="4809"/>
      <c r="I51" s="4810" t="s">
        <v>16</v>
      </c>
      <c r="J51" s="4811"/>
      <c r="K51" s="4810" t="s">
        <v>77</v>
      </c>
      <c r="L51" s="4811"/>
      <c r="M51" s="3367"/>
      <c r="N51" s="3357"/>
      <c r="O51" s="3362"/>
      <c r="P51" s="4808" t="s">
        <v>14</v>
      </c>
      <c r="Q51" s="4809"/>
      <c r="R51" s="4808" t="s">
        <v>15</v>
      </c>
      <c r="S51" s="4809"/>
      <c r="T51" s="4810" t="s">
        <v>16</v>
      </c>
      <c r="U51" s="4811"/>
      <c r="V51" s="4810" t="s">
        <v>77</v>
      </c>
      <c r="W51" s="4812"/>
      <c r="X51" s="4362" t="s">
        <v>78</v>
      </c>
      <c r="Y51" s="4813" t="s">
        <v>79</v>
      </c>
      <c r="Z51" s="3357"/>
      <c r="AA51" s="3362"/>
      <c r="AB51" s="3359"/>
      <c r="AC51" s="3364"/>
    </row>
    <row r="52" spans="1:75" ht="21.6" customHeight="1" x14ac:dyDescent="0.25">
      <c r="A52" s="4538"/>
      <c r="B52" s="3344"/>
      <c r="C52" s="4821"/>
      <c r="D52" s="4823"/>
      <c r="E52" s="2797" t="s">
        <v>30</v>
      </c>
      <c r="F52" s="2795" t="s">
        <v>31</v>
      </c>
      <c r="G52" s="2797" t="s">
        <v>30</v>
      </c>
      <c r="H52" s="2795" t="s">
        <v>31</v>
      </c>
      <c r="I52" s="2797" t="s">
        <v>30</v>
      </c>
      <c r="J52" s="2795" t="s">
        <v>31</v>
      </c>
      <c r="K52" s="2797" t="s">
        <v>30</v>
      </c>
      <c r="L52" s="2795" t="s">
        <v>31</v>
      </c>
      <c r="M52" s="4825"/>
      <c r="N52" s="3344"/>
      <c r="O52" s="4823"/>
      <c r="P52" s="2797" t="s">
        <v>30</v>
      </c>
      <c r="Q52" s="2795" t="s">
        <v>31</v>
      </c>
      <c r="R52" s="2797" t="s">
        <v>30</v>
      </c>
      <c r="S52" s="2795" t="s">
        <v>31</v>
      </c>
      <c r="T52" s="2797" t="s">
        <v>30</v>
      </c>
      <c r="U52" s="2795" t="s">
        <v>31</v>
      </c>
      <c r="V52" s="2797" t="s">
        <v>30</v>
      </c>
      <c r="W52" s="2796" t="s">
        <v>31</v>
      </c>
      <c r="X52" s="3344"/>
      <c r="Y52" s="3346"/>
      <c r="Z52" s="3344"/>
      <c r="AA52" s="4823"/>
      <c r="AB52" s="4821"/>
      <c r="AC52" s="3346"/>
    </row>
    <row r="53" spans="1:75" ht="15" customHeight="1" x14ac:dyDescent="0.25">
      <c r="A53" s="137" t="s">
        <v>80</v>
      </c>
      <c r="B53" s="2749">
        <f>SUM(C53:D53)</f>
        <v>0</v>
      </c>
      <c r="C53" s="2798">
        <f>+E53+G53+I53+K53</f>
        <v>0</v>
      </c>
      <c r="D53" s="2799">
        <f>+F53+H53+J53+L53</f>
        <v>0</v>
      </c>
      <c r="E53" s="2800"/>
      <c r="F53" s="142"/>
      <c r="G53" s="2800"/>
      <c r="H53" s="142"/>
      <c r="I53" s="2800"/>
      <c r="J53" s="142"/>
      <c r="K53" s="2800"/>
      <c r="L53" s="142"/>
      <c r="M53" s="2799">
        <f>SUM(N53:O53)</f>
        <v>0</v>
      </c>
      <c r="N53" s="2749">
        <f>+P53+R53+T53+V53</f>
        <v>0</v>
      </c>
      <c r="O53" s="2799">
        <f>+Q53+S53+U53+W53</f>
        <v>0</v>
      </c>
      <c r="P53" s="2800"/>
      <c r="Q53" s="142"/>
      <c r="R53" s="2800"/>
      <c r="S53" s="142"/>
      <c r="T53" s="2800"/>
      <c r="U53" s="142"/>
      <c r="V53" s="2800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ht="15" customHeight="1" x14ac:dyDescent="0.25">
      <c r="A54" s="148" t="s">
        <v>81</v>
      </c>
      <c r="B54" s="149">
        <f>SUM(C54:D54)</f>
        <v>0</v>
      </c>
      <c r="C54" s="2801">
        <f>+E54+G54+I54+K54</f>
        <v>0</v>
      </c>
      <c r="D54" s="2802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2802">
        <f>SUM(N54:O54)</f>
        <v>0</v>
      </c>
      <c r="N54" s="149">
        <f>+P54+R54+T54+V54</f>
        <v>0</v>
      </c>
      <c r="O54" s="2802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ht="18" customHeight="1" x14ac:dyDescent="0.25">
      <c r="A55" s="2803" t="s">
        <v>82</v>
      </c>
      <c r="B55" s="2804"/>
      <c r="C55" s="2804"/>
      <c r="D55" s="2804"/>
      <c r="E55" s="2804"/>
      <c r="F55" s="2804"/>
      <c r="G55" s="2805"/>
      <c r="H55" s="2805"/>
      <c r="I55" s="2805"/>
      <c r="J55" s="2805"/>
      <c r="K55" s="2805"/>
      <c r="L55" s="2805"/>
      <c r="M55" s="2805"/>
      <c r="N55" s="2805"/>
      <c r="O55" s="2806"/>
      <c r="P55" s="2804"/>
      <c r="Q55" s="2805"/>
      <c r="R55" s="2805"/>
      <c r="S55" s="2806"/>
      <c r="T55" s="2804"/>
      <c r="U55" s="2805"/>
      <c r="V55" s="2806"/>
      <c r="W55" s="879"/>
      <c r="X55" s="2"/>
    </row>
    <row r="56" spans="1:75" x14ac:dyDescent="0.25">
      <c r="A56" s="4807" t="s">
        <v>83</v>
      </c>
      <c r="B56" s="4814" t="s">
        <v>32</v>
      </c>
      <c r="C56" s="4815"/>
      <c r="D56" s="4803"/>
      <c r="E56" s="4816" t="s">
        <v>84</v>
      </c>
      <c r="F56" s="4817"/>
      <c r="G56" s="4817"/>
      <c r="H56" s="4817"/>
      <c r="I56" s="4817"/>
      <c r="J56" s="4817"/>
      <c r="K56" s="4817"/>
      <c r="L56" s="4817"/>
      <c r="M56" s="4817"/>
      <c r="N56" s="4817"/>
      <c r="O56" s="4817"/>
      <c r="P56" s="4817"/>
      <c r="Q56" s="4817"/>
      <c r="R56" s="4817"/>
      <c r="S56" s="4817"/>
      <c r="T56" s="4817"/>
      <c r="U56" s="4817"/>
      <c r="V56" s="4818"/>
      <c r="W56" s="4819" t="s">
        <v>6</v>
      </c>
      <c r="X56" s="4803" t="s">
        <v>7</v>
      </c>
    </row>
    <row r="57" spans="1:75" x14ac:dyDescent="0.25">
      <c r="A57" s="3259"/>
      <c r="B57" s="4455"/>
      <c r="C57" s="4550"/>
      <c r="D57" s="4693"/>
      <c r="E57" s="4806" t="s">
        <v>11</v>
      </c>
      <c r="F57" s="4806" t="s">
        <v>12</v>
      </c>
      <c r="G57" s="4803" t="s">
        <v>13</v>
      </c>
      <c r="H57" s="4807" t="s">
        <v>14</v>
      </c>
      <c r="I57" s="4807" t="s">
        <v>15</v>
      </c>
      <c r="J57" s="4803" t="s">
        <v>16</v>
      </c>
      <c r="K57" s="4803" t="s">
        <v>17</v>
      </c>
      <c r="L57" s="4803" t="s">
        <v>18</v>
      </c>
      <c r="M57" s="4803" t="s">
        <v>19</v>
      </c>
      <c r="N57" s="4803" t="s">
        <v>20</v>
      </c>
      <c r="O57" s="4803" t="s">
        <v>21</v>
      </c>
      <c r="P57" s="4803" t="s">
        <v>22</v>
      </c>
      <c r="Q57" s="4803" t="s">
        <v>23</v>
      </c>
      <c r="R57" s="4803" t="s">
        <v>24</v>
      </c>
      <c r="S57" s="4803" t="s">
        <v>25</v>
      </c>
      <c r="T57" s="4803" t="s">
        <v>26</v>
      </c>
      <c r="U57" s="4803" t="s">
        <v>27</v>
      </c>
      <c r="V57" s="4804" t="s">
        <v>28</v>
      </c>
      <c r="W57" s="3246"/>
      <c r="X57" s="3249"/>
    </row>
    <row r="58" spans="1:75" x14ac:dyDescent="0.25">
      <c r="A58" s="4394"/>
      <c r="B58" s="2788" t="s">
        <v>29</v>
      </c>
      <c r="C58" s="2772" t="s">
        <v>30</v>
      </c>
      <c r="D58" s="2560" t="s">
        <v>31</v>
      </c>
      <c r="E58" s="4392"/>
      <c r="F58" s="4392"/>
      <c r="G58" s="4693"/>
      <c r="H58" s="4394"/>
      <c r="I58" s="4394"/>
      <c r="J58" s="4693"/>
      <c r="K58" s="4693"/>
      <c r="L58" s="4693"/>
      <c r="M58" s="4693"/>
      <c r="N58" s="4693"/>
      <c r="O58" s="4693"/>
      <c r="P58" s="4693"/>
      <c r="Q58" s="4693"/>
      <c r="R58" s="4693"/>
      <c r="S58" s="4693"/>
      <c r="T58" s="4693"/>
      <c r="U58" s="4693"/>
      <c r="V58" s="4805"/>
      <c r="W58" s="3245"/>
      <c r="X58" s="4693"/>
    </row>
    <row r="59" spans="1:75" ht="15" customHeight="1" x14ac:dyDescent="0.25">
      <c r="A59" s="2807" t="s">
        <v>85</v>
      </c>
      <c r="B59" s="2808">
        <f>SUM(B60:B61)</f>
        <v>0</v>
      </c>
      <c r="C59" s="2776">
        <f>SUM(C60:C61)</f>
        <v>0</v>
      </c>
      <c r="D59" s="2564">
        <f t="shared" ref="D59:V59" si="30">SUM(D60:D61)</f>
        <v>0</v>
      </c>
      <c r="E59" s="2809">
        <f t="shared" si="30"/>
        <v>0</v>
      </c>
      <c r="F59" s="2809">
        <f t="shared" si="30"/>
        <v>0</v>
      </c>
      <c r="G59" s="2566">
        <f t="shared" si="30"/>
        <v>0</v>
      </c>
      <c r="H59" s="2809">
        <f t="shared" si="30"/>
        <v>0</v>
      </c>
      <c r="I59" s="2809">
        <f t="shared" si="30"/>
        <v>0</v>
      </c>
      <c r="J59" s="2810">
        <f t="shared" si="30"/>
        <v>0</v>
      </c>
      <c r="K59" s="2809">
        <f t="shared" si="30"/>
        <v>0</v>
      </c>
      <c r="L59" s="2810">
        <f t="shared" si="30"/>
        <v>0</v>
      </c>
      <c r="M59" s="2809">
        <f t="shared" si="30"/>
        <v>0</v>
      </c>
      <c r="N59" s="2810">
        <f t="shared" si="30"/>
        <v>0</v>
      </c>
      <c r="O59" s="2809">
        <f t="shared" si="30"/>
        <v>0</v>
      </c>
      <c r="P59" s="2810">
        <f t="shared" si="30"/>
        <v>0</v>
      </c>
      <c r="Q59" s="2809">
        <f t="shared" si="30"/>
        <v>0</v>
      </c>
      <c r="R59" s="2810">
        <f t="shared" si="30"/>
        <v>0</v>
      </c>
      <c r="S59" s="2809">
        <f t="shared" si="30"/>
        <v>0</v>
      </c>
      <c r="T59" s="2810">
        <f t="shared" si="30"/>
        <v>0</v>
      </c>
      <c r="U59" s="2809">
        <f t="shared" si="30"/>
        <v>0</v>
      </c>
      <c r="V59" s="2811">
        <f t="shared" si="30"/>
        <v>0</v>
      </c>
      <c r="W59" s="2812">
        <f>SUM(W60:W61)</f>
        <v>0</v>
      </c>
      <c r="X59" s="2566">
        <f>SUM(X60:X61)</f>
        <v>0</v>
      </c>
    </row>
    <row r="60" spans="1:75" ht="15" customHeight="1" x14ac:dyDescent="0.25">
      <c r="A60" s="2570" t="s">
        <v>80</v>
      </c>
      <c r="B60" s="25">
        <f>SUM(C60:D60)</f>
        <v>0</v>
      </c>
      <c r="C60" s="2813"/>
      <c r="D60" s="2814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ht="15" customHeight="1" x14ac:dyDescent="0.25">
      <c r="A61" s="182" t="s">
        <v>86</v>
      </c>
      <c r="B61" s="183">
        <f>SUM(C61:D61)</f>
        <v>0</v>
      </c>
      <c r="C61" s="2815"/>
      <c r="D61" s="2816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ht="15" customHeight="1" x14ac:dyDescent="0.25">
      <c r="A62" s="2817" t="s">
        <v>87</v>
      </c>
      <c r="B62" s="2818">
        <f>SUM(B63:B64)</f>
        <v>0</v>
      </c>
      <c r="C62" s="2819">
        <f>SUM(C63:C64)</f>
        <v>0</v>
      </c>
      <c r="D62" s="2820">
        <f t="shared" ref="D62:V62" si="31">SUM(D63:D64)</f>
        <v>0</v>
      </c>
      <c r="E62" s="2809">
        <f t="shared" si="31"/>
        <v>0</v>
      </c>
      <c r="F62" s="2821">
        <f t="shared" si="31"/>
        <v>0</v>
      </c>
      <c r="G62" s="2809">
        <f t="shared" si="31"/>
        <v>0</v>
      </c>
      <c r="H62" s="2821">
        <f t="shared" si="31"/>
        <v>0</v>
      </c>
      <c r="I62" s="2809">
        <f t="shared" si="31"/>
        <v>0</v>
      </c>
      <c r="J62" s="2821">
        <f t="shared" si="31"/>
        <v>0</v>
      </c>
      <c r="K62" s="2809">
        <f t="shared" si="31"/>
        <v>0</v>
      </c>
      <c r="L62" s="2821">
        <f t="shared" si="31"/>
        <v>0</v>
      </c>
      <c r="M62" s="2809">
        <f t="shared" si="31"/>
        <v>0</v>
      </c>
      <c r="N62" s="2821">
        <f t="shared" si="31"/>
        <v>0</v>
      </c>
      <c r="O62" s="2809">
        <f t="shared" si="31"/>
        <v>0</v>
      </c>
      <c r="P62" s="2821">
        <f t="shared" si="31"/>
        <v>0</v>
      </c>
      <c r="Q62" s="2809">
        <f t="shared" si="31"/>
        <v>0</v>
      </c>
      <c r="R62" s="2821">
        <f t="shared" si="31"/>
        <v>0</v>
      </c>
      <c r="S62" s="2809">
        <f t="shared" si="31"/>
        <v>0</v>
      </c>
      <c r="T62" s="2821">
        <f t="shared" si="31"/>
        <v>0</v>
      </c>
      <c r="U62" s="2809">
        <f t="shared" si="31"/>
        <v>0</v>
      </c>
      <c r="V62" s="2811">
        <f t="shared" si="31"/>
        <v>0</v>
      </c>
      <c r="W62" s="2812">
        <f>SUM(W63:W64)</f>
        <v>0</v>
      </c>
      <c r="X62" s="2822">
        <f>SUM(X63:X64)</f>
        <v>0</v>
      </c>
    </row>
    <row r="63" spans="1:75" ht="15" customHeight="1" x14ac:dyDescent="0.25">
      <c r="A63" s="2570" t="s">
        <v>80</v>
      </c>
      <c r="B63" s="25">
        <f>SUM(C63:D63)</f>
        <v>0</v>
      </c>
      <c r="C63" s="2813"/>
      <c r="D63" s="2814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ht="15" customHeight="1" x14ac:dyDescent="0.25">
      <c r="A64" s="182" t="s">
        <v>86</v>
      </c>
      <c r="B64" s="183">
        <f>SUM(C64:D64)</f>
        <v>0</v>
      </c>
      <c r="C64" s="2823"/>
      <c r="D64" s="2824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ht="18" customHeight="1" x14ac:dyDescent="0.25">
      <c r="A65" s="2825" t="s">
        <v>88</v>
      </c>
      <c r="B65" s="5"/>
    </row>
    <row r="66" spans="1:77" ht="15" customHeight="1" x14ac:dyDescent="0.25">
      <c r="A66" s="2826" t="s">
        <v>49</v>
      </c>
      <c r="B66" s="2826" t="s">
        <v>32</v>
      </c>
    </row>
    <row r="67" spans="1:77" ht="15" customHeight="1" x14ac:dyDescent="0.25">
      <c r="A67" s="2570" t="s">
        <v>80</v>
      </c>
      <c r="B67" s="2587"/>
    </row>
    <row r="68" spans="1:77" ht="15" customHeight="1" x14ac:dyDescent="0.25">
      <c r="A68" s="79" t="s">
        <v>81</v>
      </c>
      <c r="B68" s="201"/>
    </row>
    <row r="69" spans="1:77" ht="18" customHeight="1" x14ac:dyDescent="0.25">
      <c r="A69" s="4" t="s">
        <v>89</v>
      </c>
      <c r="B69" s="5"/>
      <c r="C69" s="2827"/>
      <c r="D69" s="2827"/>
      <c r="E69" s="2"/>
      <c r="F69" s="2"/>
      <c r="G69" s="2"/>
      <c r="H69" s="2"/>
      <c r="I69" s="2"/>
      <c r="J69" s="2828"/>
      <c r="K69" s="2828"/>
      <c r="L69" s="2828"/>
      <c r="M69" s="2828"/>
      <c r="N69" s="2828"/>
      <c r="O69" s="2828"/>
      <c r="P69" s="2828"/>
      <c r="Q69" s="2828"/>
      <c r="R69" s="2828"/>
      <c r="S69" s="2828"/>
      <c r="T69" s="2829"/>
      <c r="U69" s="2829"/>
    </row>
    <row r="70" spans="1:77" ht="15" customHeight="1" x14ac:dyDescent="0.25">
      <c r="A70" s="4797" t="s">
        <v>90</v>
      </c>
      <c r="B70" s="4798"/>
      <c r="C70" s="4741" t="s">
        <v>32</v>
      </c>
      <c r="D70" s="4796"/>
      <c r="E70" s="4786"/>
      <c r="F70" s="4792" t="s">
        <v>5</v>
      </c>
      <c r="G70" s="4793"/>
      <c r="H70" s="4793"/>
      <c r="I70" s="4793"/>
      <c r="J70" s="4793"/>
      <c r="K70" s="4793"/>
      <c r="L70" s="4793"/>
      <c r="M70" s="4793"/>
      <c r="N70" s="4793"/>
      <c r="O70" s="4793"/>
      <c r="P70" s="4793"/>
      <c r="Q70" s="4793"/>
      <c r="R70" s="4793"/>
      <c r="S70" s="4793"/>
      <c r="T70" s="4793"/>
      <c r="U70" s="4793"/>
      <c r="V70" s="4793"/>
      <c r="W70" s="4793"/>
      <c r="X70" s="4793"/>
      <c r="Y70" s="4793"/>
      <c r="Z70" s="4793"/>
      <c r="AA70" s="4793"/>
      <c r="AB70" s="4793"/>
      <c r="AC70" s="4793"/>
      <c r="AD70" s="4793"/>
      <c r="AE70" s="4793"/>
      <c r="AF70" s="4793"/>
      <c r="AG70" s="4793"/>
      <c r="AH70" s="4793"/>
      <c r="AI70" s="4793"/>
      <c r="AJ70" s="4793"/>
      <c r="AK70" s="4793"/>
      <c r="AL70" s="4793"/>
      <c r="AM70" s="4788"/>
    </row>
    <row r="71" spans="1:77" ht="15" customHeight="1" x14ac:dyDescent="0.25">
      <c r="A71" s="3327"/>
      <c r="B71" s="3209"/>
      <c r="C71" s="4800" t="s">
        <v>29</v>
      </c>
      <c r="D71" s="3330" t="s">
        <v>91</v>
      </c>
      <c r="E71" s="3249" t="s">
        <v>92</v>
      </c>
      <c r="F71" s="4741" t="s">
        <v>93</v>
      </c>
      <c r="G71" s="4786"/>
      <c r="H71" s="4796" t="s">
        <v>94</v>
      </c>
      <c r="I71" s="4796"/>
      <c r="J71" s="4741" t="s">
        <v>14</v>
      </c>
      <c r="K71" s="4786"/>
      <c r="L71" s="4796" t="s">
        <v>15</v>
      </c>
      <c r="M71" s="4796"/>
      <c r="N71" s="4741" t="s">
        <v>16</v>
      </c>
      <c r="O71" s="4786"/>
      <c r="P71" s="4796" t="s">
        <v>17</v>
      </c>
      <c r="Q71" s="4796"/>
      <c r="R71" s="4741" t="s">
        <v>18</v>
      </c>
      <c r="S71" s="4786"/>
      <c r="T71" s="4796" t="s">
        <v>19</v>
      </c>
      <c r="U71" s="4796"/>
      <c r="V71" s="4741" t="s">
        <v>20</v>
      </c>
      <c r="W71" s="4786"/>
      <c r="X71" s="4796" t="s">
        <v>21</v>
      </c>
      <c r="Y71" s="4796"/>
      <c r="Z71" s="4741" t="s">
        <v>22</v>
      </c>
      <c r="AA71" s="4786"/>
      <c r="AB71" s="4796" t="s">
        <v>23</v>
      </c>
      <c r="AC71" s="4796"/>
      <c r="AD71" s="4741" t="s">
        <v>24</v>
      </c>
      <c r="AE71" s="4786"/>
      <c r="AF71" s="4796" t="s">
        <v>25</v>
      </c>
      <c r="AG71" s="4796"/>
      <c r="AH71" s="4741" t="s">
        <v>26</v>
      </c>
      <c r="AI71" s="4786"/>
      <c r="AJ71" s="4741" t="s">
        <v>27</v>
      </c>
      <c r="AK71" s="4786"/>
      <c r="AL71" s="4741" t="s">
        <v>28</v>
      </c>
      <c r="AM71" s="4786"/>
    </row>
    <row r="72" spans="1:77" ht="15" customHeight="1" x14ac:dyDescent="0.25">
      <c r="A72" s="4516"/>
      <c r="B72" s="4799"/>
      <c r="C72" s="3238"/>
      <c r="D72" s="4801"/>
      <c r="E72" s="4802"/>
      <c r="F72" s="2832" t="s">
        <v>91</v>
      </c>
      <c r="G72" s="2833" t="s">
        <v>92</v>
      </c>
      <c r="H72" s="2834" t="s">
        <v>91</v>
      </c>
      <c r="I72" s="2835" t="s">
        <v>92</v>
      </c>
      <c r="J72" s="2832" t="s">
        <v>91</v>
      </c>
      <c r="K72" s="2833" t="s">
        <v>92</v>
      </c>
      <c r="L72" s="2834" t="s">
        <v>91</v>
      </c>
      <c r="M72" s="2835" t="s">
        <v>92</v>
      </c>
      <c r="N72" s="2832" t="s">
        <v>91</v>
      </c>
      <c r="O72" s="2833" t="s">
        <v>92</v>
      </c>
      <c r="P72" s="2834" t="s">
        <v>91</v>
      </c>
      <c r="Q72" s="2835" t="s">
        <v>92</v>
      </c>
      <c r="R72" s="2832" t="s">
        <v>91</v>
      </c>
      <c r="S72" s="2833" t="s">
        <v>92</v>
      </c>
      <c r="T72" s="2834" t="s">
        <v>91</v>
      </c>
      <c r="U72" s="2835" t="s">
        <v>92</v>
      </c>
      <c r="V72" s="2832" t="s">
        <v>91</v>
      </c>
      <c r="W72" s="2833" t="s">
        <v>92</v>
      </c>
      <c r="X72" s="2834" t="s">
        <v>91</v>
      </c>
      <c r="Y72" s="2835" t="s">
        <v>92</v>
      </c>
      <c r="Z72" s="2832" t="s">
        <v>91</v>
      </c>
      <c r="AA72" s="2833" t="s">
        <v>92</v>
      </c>
      <c r="AB72" s="2834" t="s">
        <v>91</v>
      </c>
      <c r="AC72" s="2835" t="s">
        <v>92</v>
      </c>
      <c r="AD72" s="2832" t="s">
        <v>91</v>
      </c>
      <c r="AE72" s="2833" t="s">
        <v>92</v>
      </c>
      <c r="AF72" s="2834" t="s">
        <v>91</v>
      </c>
      <c r="AG72" s="2835" t="s">
        <v>92</v>
      </c>
      <c r="AH72" s="2832" t="s">
        <v>91</v>
      </c>
      <c r="AI72" s="2833" t="s">
        <v>92</v>
      </c>
      <c r="AJ72" s="2832" t="s">
        <v>91</v>
      </c>
      <c r="AK72" s="2833" t="s">
        <v>92</v>
      </c>
      <c r="AL72" s="2832" t="s">
        <v>91</v>
      </c>
      <c r="AM72" s="2833" t="s">
        <v>92</v>
      </c>
    </row>
    <row r="73" spans="1:77" ht="15" customHeight="1" x14ac:dyDescent="0.25">
      <c r="A73" s="4789" t="s">
        <v>95</v>
      </c>
      <c r="B73" s="2596" t="s">
        <v>96</v>
      </c>
      <c r="C73" s="2597">
        <f>SUM(D73,E73)</f>
        <v>4</v>
      </c>
      <c r="D73" s="2598">
        <f>SUM(F73,H73,J73,L73,N73,P73,R73,T73,V73,X73,Z73,AB73,AD73,AF73,AH73,AJ73,AL73)</f>
        <v>2</v>
      </c>
      <c r="E73" s="2836">
        <f>SUM(G73,I73,K73,M73,O73,Q73,S73,U73,W73,Y73,AA73,AC73,AE73,,AG73,AI73,AK73,AM73)</f>
        <v>2</v>
      </c>
      <c r="F73" s="2600"/>
      <c r="G73" s="2837"/>
      <c r="H73" s="2600"/>
      <c r="I73" s="560"/>
      <c r="J73" s="2600"/>
      <c r="K73" s="560"/>
      <c r="L73" s="2600"/>
      <c r="M73" s="560"/>
      <c r="N73" s="2603"/>
      <c r="O73" s="2330"/>
      <c r="P73" s="2600"/>
      <c r="Q73" s="560"/>
      <c r="R73" s="2603"/>
      <c r="S73" s="2330"/>
      <c r="T73" s="2600"/>
      <c r="U73" s="2330"/>
      <c r="V73" s="2600"/>
      <c r="W73" s="560">
        <v>0</v>
      </c>
      <c r="X73" s="2603">
        <v>2</v>
      </c>
      <c r="Y73" s="2330">
        <v>2</v>
      </c>
      <c r="Z73" s="2600"/>
      <c r="AA73" s="560"/>
      <c r="AB73" s="2603"/>
      <c r="AC73" s="2330"/>
      <c r="AD73" s="2600"/>
      <c r="AE73" s="560"/>
      <c r="AF73" s="2603"/>
      <c r="AG73" s="2330"/>
      <c r="AH73" s="2600"/>
      <c r="AI73" s="560"/>
      <c r="AJ73" s="2600"/>
      <c r="AK73" s="560"/>
      <c r="AL73" s="2600"/>
      <c r="AM73" s="560"/>
    </row>
    <row r="74" spans="1:77" ht="15" customHeight="1" x14ac:dyDescent="0.25">
      <c r="A74" s="4392"/>
      <c r="B74" s="2831" t="s">
        <v>97</v>
      </c>
      <c r="C74" s="214">
        <f>SUM(D74,E74)</f>
        <v>0</v>
      </c>
      <c r="D74" s="2838">
        <f>SUM(F74,H74,J74,L74,N74,P74,R74,T74,V74,X74,Z74,AB74,AD74,AF74,AH74,AJ74,AL74)</f>
        <v>0</v>
      </c>
      <c r="E74" s="2839">
        <f>SUM(G74,I74,K74,M74,O74,Q74,S74,U74,W74,Y74,AA74,AC74,AE74,,AG74,AI74,AK74,AM74)</f>
        <v>0</v>
      </c>
      <c r="F74" s="217"/>
      <c r="G74" s="2840"/>
      <c r="H74" s="217"/>
      <c r="I74" s="218"/>
      <c r="J74" s="217"/>
      <c r="K74" s="218"/>
      <c r="L74" s="217"/>
      <c r="M74" s="218"/>
      <c r="N74" s="2841"/>
      <c r="O74" s="219"/>
      <c r="P74" s="217"/>
      <c r="Q74" s="218"/>
      <c r="R74" s="2841"/>
      <c r="S74" s="219"/>
      <c r="T74" s="217"/>
      <c r="U74" s="219"/>
      <c r="V74" s="217"/>
      <c r="W74" s="218"/>
      <c r="X74" s="2841"/>
      <c r="Y74" s="219"/>
      <c r="Z74" s="217"/>
      <c r="AA74" s="218"/>
      <c r="AB74" s="2841"/>
      <c r="AC74" s="219"/>
      <c r="AD74" s="217"/>
      <c r="AE74" s="218"/>
      <c r="AF74" s="2841"/>
      <c r="AG74" s="219"/>
      <c r="AH74" s="217"/>
      <c r="AI74" s="218"/>
      <c r="AJ74" s="217"/>
      <c r="AK74" s="218"/>
      <c r="AL74" s="217"/>
      <c r="AM74" s="218"/>
    </row>
    <row r="75" spans="1:77" ht="15" customHeight="1" x14ac:dyDescent="0.25">
      <c r="A75" s="4781" t="s">
        <v>32</v>
      </c>
      <c r="B75" s="4781"/>
      <c r="C75" s="2843">
        <f>SUM(D75:E75)</f>
        <v>4</v>
      </c>
      <c r="D75" s="2838">
        <f>SUM(F75,H75,J75,L75,N75,P75,R75,T75,V75,X75,Z75,AB75,AD75,AF75,AH75,AJ75,AL75)</f>
        <v>2</v>
      </c>
      <c r="E75" s="221">
        <f>SUM(G75,I75,K75,M75,O75,Q75,S75,U75,W75,Y75,AA75,AC75,AE75,,AG75,AI75,AK75,AM75)</f>
        <v>2</v>
      </c>
      <c r="F75" s="2844">
        <f t="shared" ref="F75:AM75" si="38">SUM(F73:F74)</f>
        <v>0</v>
      </c>
      <c r="G75" s="2845">
        <f t="shared" si="38"/>
        <v>0</v>
      </c>
      <c r="H75" s="2844">
        <f t="shared" si="38"/>
        <v>0</v>
      </c>
      <c r="I75" s="2845">
        <f t="shared" si="38"/>
        <v>0</v>
      </c>
      <c r="J75" s="2844">
        <f t="shared" si="38"/>
        <v>0</v>
      </c>
      <c r="K75" s="2845">
        <f t="shared" si="38"/>
        <v>0</v>
      </c>
      <c r="L75" s="2844">
        <f t="shared" si="38"/>
        <v>0</v>
      </c>
      <c r="M75" s="2845">
        <f t="shared" si="38"/>
        <v>0</v>
      </c>
      <c r="N75" s="2844">
        <f t="shared" si="38"/>
        <v>0</v>
      </c>
      <c r="O75" s="2845">
        <f t="shared" si="38"/>
        <v>0</v>
      </c>
      <c r="P75" s="2844">
        <f t="shared" si="38"/>
        <v>0</v>
      </c>
      <c r="Q75" s="2845">
        <f t="shared" si="38"/>
        <v>0</v>
      </c>
      <c r="R75" s="2844">
        <f t="shared" si="38"/>
        <v>0</v>
      </c>
      <c r="S75" s="2845">
        <f t="shared" si="38"/>
        <v>0</v>
      </c>
      <c r="T75" s="2844">
        <f t="shared" si="38"/>
        <v>0</v>
      </c>
      <c r="U75" s="2845">
        <f t="shared" si="38"/>
        <v>0</v>
      </c>
      <c r="V75" s="2844">
        <f t="shared" si="38"/>
        <v>0</v>
      </c>
      <c r="W75" s="2845">
        <f t="shared" si="38"/>
        <v>0</v>
      </c>
      <c r="X75" s="2844">
        <f t="shared" si="38"/>
        <v>2</v>
      </c>
      <c r="Y75" s="2845">
        <f t="shared" si="38"/>
        <v>2</v>
      </c>
      <c r="Z75" s="2844">
        <f t="shared" si="38"/>
        <v>0</v>
      </c>
      <c r="AA75" s="2845">
        <f t="shared" si="38"/>
        <v>0</v>
      </c>
      <c r="AB75" s="2844">
        <f t="shared" si="38"/>
        <v>0</v>
      </c>
      <c r="AC75" s="2845">
        <f t="shared" si="38"/>
        <v>0</v>
      </c>
      <c r="AD75" s="2844">
        <f t="shared" si="38"/>
        <v>0</v>
      </c>
      <c r="AE75" s="2845">
        <f t="shared" si="38"/>
        <v>0</v>
      </c>
      <c r="AF75" s="2844">
        <f t="shared" si="38"/>
        <v>0</v>
      </c>
      <c r="AG75" s="2845">
        <f t="shared" si="38"/>
        <v>0</v>
      </c>
      <c r="AH75" s="2844">
        <f t="shared" si="38"/>
        <v>0</v>
      </c>
      <c r="AI75" s="2845">
        <f t="shared" si="38"/>
        <v>0</v>
      </c>
      <c r="AJ75" s="2844">
        <f t="shared" si="38"/>
        <v>0</v>
      </c>
      <c r="AK75" s="2845">
        <f t="shared" si="38"/>
        <v>0</v>
      </c>
      <c r="AL75" s="2844">
        <f t="shared" si="38"/>
        <v>0</v>
      </c>
      <c r="AM75" s="2845">
        <f t="shared" si="38"/>
        <v>0</v>
      </c>
      <c r="BO75" s="224"/>
      <c r="BP75" s="224"/>
    </row>
    <row r="76" spans="1:77" ht="18" customHeight="1" x14ac:dyDescent="0.25">
      <c r="A76" s="4790" t="s">
        <v>98</v>
      </c>
      <c r="B76" s="4790"/>
      <c r="C76" s="4790"/>
      <c r="D76" s="4790"/>
      <c r="E76" s="4790"/>
      <c r="F76" s="4790"/>
      <c r="G76" s="4790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2846"/>
      <c r="AB76" s="2846"/>
      <c r="AC76" s="2846"/>
      <c r="AD76" s="2846"/>
      <c r="AE76" s="2847"/>
      <c r="AF76" s="2847"/>
      <c r="AG76" s="2847"/>
      <c r="AH76" s="2848"/>
      <c r="AI76" s="2849"/>
      <c r="AJ76" s="2849"/>
      <c r="AK76" s="2849"/>
      <c r="AL76" s="2849"/>
      <c r="AM76" s="2849"/>
      <c r="AN76" s="2849"/>
    </row>
    <row r="77" spans="1:77" ht="15" customHeight="1" x14ac:dyDescent="0.25">
      <c r="A77" s="4791" t="s">
        <v>49</v>
      </c>
      <c r="B77" s="4792" t="s">
        <v>99</v>
      </c>
      <c r="C77" s="4792" t="s">
        <v>32</v>
      </c>
      <c r="D77" s="4793"/>
      <c r="E77" s="4788"/>
      <c r="F77" s="4734" t="s">
        <v>5</v>
      </c>
      <c r="G77" s="4794"/>
      <c r="H77" s="4794"/>
      <c r="I77" s="4794"/>
      <c r="J77" s="4794"/>
      <c r="K77" s="4794"/>
      <c r="L77" s="4794"/>
      <c r="M77" s="4794"/>
      <c r="N77" s="4794"/>
      <c r="O77" s="4794"/>
      <c r="P77" s="4794"/>
      <c r="Q77" s="4794"/>
      <c r="R77" s="4794"/>
      <c r="S77" s="4794"/>
      <c r="T77" s="4794"/>
      <c r="U77" s="4794"/>
      <c r="V77" s="4794"/>
      <c r="W77" s="4794"/>
      <c r="X77" s="4794"/>
      <c r="Y77" s="4794"/>
      <c r="Z77" s="4794"/>
      <c r="AA77" s="4794"/>
      <c r="AB77" s="4794"/>
      <c r="AC77" s="4794"/>
      <c r="AD77" s="4794"/>
      <c r="AE77" s="4794"/>
      <c r="AF77" s="4794"/>
      <c r="AG77" s="4794"/>
      <c r="AH77" s="4794"/>
      <c r="AI77" s="4742"/>
      <c r="AJ77" s="4795" t="s">
        <v>100</v>
      </c>
      <c r="AK77" s="4787" t="s">
        <v>101</v>
      </c>
      <c r="AL77" s="4787" t="s">
        <v>6</v>
      </c>
      <c r="AM77" s="4787" t="s">
        <v>7</v>
      </c>
      <c r="AN77" s="4788" t="s">
        <v>76</v>
      </c>
    </row>
    <row r="78" spans="1:77" ht="15" customHeight="1" x14ac:dyDescent="0.25">
      <c r="A78" s="3259"/>
      <c r="B78" s="3319"/>
      <c r="C78" s="4455"/>
      <c r="D78" s="4752"/>
      <c r="E78" s="4740"/>
      <c r="F78" s="4734" t="s">
        <v>102</v>
      </c>
      <c r="G78" s="4736"/>
      <c r="H78" s="4734" t="s">
        <v>103</v>
      </c>
      <c r="I78" s="4736"/>
      <c r="J78" s="4741" t="s">
        <v>13</v>
      </c>
      <c r="K78" s="4786"/>
      <c r="L78" s="4741" t="s">
        <v>14</v>
      </c>
      <c r="M78" s="4786"/>
      <c r="N78" s="4734" t="s">
        <v>104</v>
      </c>
      <c r="O78" s="4736"/>
      <c r="P78" s="4734" t="s">
        <v>105</v>
      </c>
      <c r="Q78" s="4736"/>
      <c r="R78" s="4741" t="s">
        <v>16</v>
      </c>
      <c r="S78" s="4786"/>
      <c r="T78" s="4741" t="s">
        <v>17</v>
      </c>
      <c r="U78" s="4786"/>
      <c r="V78" s="4741" t="s">
        <v>18</v>
      </c>
      <c r="W78" s="4786"/>
      <c r="X78" s="4741" t="s">
        <v>19</v>
      </c>
      <c r="Y78" s="4786"/>
      <c r="Z78" s="4741" t="s">
        <v>20</v>
      </c>
      <c r="AA78" s="4786"/>
      <c r="AB78" s="4741" t="s">
        <v>21</v>
      </c>
      <c r="AC78" s="4786"/>
      <c r="AD78" s="4741" t="s">
        <v>22</v>
      </c>
      <c r="AE78" s="4786"/>
      <c r="AF78" s="4741" t="s">
        <v>23</v>
      </c>
      <c r="AG78" s="4786"/>
      <c r="AH78" s="4741" t="s">
        <v>24</v>
      </c>
      <c r="AI78" s="4786"/>
      <c r="AJ78" s="3246"/>
      <c r="AK78" s="3247"/>
      <c r="AL78" s="3247"/>
      <c r="AM78" s="3247"/>
      <c r="AN78" s="3249"/>
    </row>
    <row r="79" spans="1:77" ht="15" customHeight="1" x14ac:dyDescent="0.25">
      <c r="A79" s="4394"/>
      <c r="B79" s="4455"/>
      <c r="C79" s="2832" t="s">
        <v>29</v>
      </c>
      <c r="D79" s="2834" t="s">
        <v>30</v>
      </c>
      <c r="E79" s="2830" t="s">
        <v>31</v>
      </c>
      <c r="F79" s="2832" t="s">
        <v>30</v>
      </c>
      <c r="G79" s="2830" t="s">
        <v>31</v>
      </c>
      <c r="H79" s="2834" t="s">
        <v>30</v>
      </c>
      <c r="I79" s="2830" t="s">
        <v>31</v>
      </c>
      <c r="J79" s="2832" t="s">
        <v>30</v>
      </c>
      <c r="K79" s="2830" t="s">
        <v>31</v>
      </c>
      <c r="L79" s="2832" t="s">
        <v>30</v>
      </c>
      <c r="M79" s="2830" t="s">
        <v>31</v>
      </c>
      <c r="N79" s="2832" t="s">
        <v>30</v>
      </c>
      <c r="O79" s="2830" t="s">
        <v>31</v>
      </c>
      <c r="P79" s="2832" t="s">
        <v>30</v>
      </c>
      <c r="Q79" s="2830" t="s">
        <v>31</v>
      </c>
      <c r="R79" s="2832" t="s">
        <v>30</v>
      </c>
      <c r="S79" s="2830" t="s">
        <v>31</v>
      </c>
      <c r="T79" s="2832" t="s">
        <v>30</v>
      </c>
      <c r="U79" s="2830" t="s">
        <v>31</v>
      </c>
      <c r="V79" s="2832" t="s">
        <v>30</v>
      </c>
      <c r="W79" s="2830" t="s">
        <v>31</v>
      </c>
      <c r="X79" s="2832" t="s">
        <v>30</v>
      </c>
      <c r="Y79" s="2830" t="s">
        <v>31</v>
      </c>
      <c r="Z79" s="2832" t="s">
        <v>30</v>
      </c>
      <c r="AA79" s="2830" t="s">
        <v>31</v>
      </c>
      <c r="AB79" s="2832" t="s">
        <v>30</v>
      </c>
      <c r="AC79" s="2830" t="s">
        <v>31</v>
      </c>
      <c r="AD79" s="2832" t="s">
        <v>30</v>
      </c>
      <c r="AE79" s="2830" t="s">
        <v>31</v>
      </c>
      <c r="AF79" s="2832" t="s">
        <v>30</v>
      </c>
      <c r="AG79" s="2830" t="s">
        <v>31</v>
      </c>
      <c r="AH79" s="2832" t="s">
        <v>30</v>
      </c>
      <c r="AI79" s="2852" t="s">
        <v>31</v>
      </c>
      <c r="AJ79" s="3245"/>
      <c r="AK79" s="3224"/>
      <c r="AL79" s="3224"/>
      <c r="AM79" s="3224"/>
      <c r="AN79" s="4740"/>
    </row>
    <row r="80" spans="1:77" ht="15" customHeight="1" x14ac:dyDescent="0.25">
      <c r="A80" s="2853" t="s">
        <v>106</v>
      </c>
      <c r="B80" s="2854" t="s">
        <v>107</v>
      </c>
      <c r="C80" s="2855">
        <f>SUM(D80:E80)</f>
        <v>0</v>
      </c>
      <c r="D80" s="2856">
        <f>SUM(F80,H80,J80,L80,N80,P80,R80,T80,V80,X80,Z80,AB80,AD80,AF80,AH80)</f>
        <v>0</v>
      </c>
      <c r="E80" s="2857">
        <f>SUM(G80,I80,K80,M80,O80,Q80,S80,U80,W80,Y80,AA80,AC80,AE80,AG80,AI80)</f>
        <v>0</v>
      </c>
      <c r="F80" s="237"/>
      <c r="G80" s="2858"/>
      <c r="H80" s="2859"/>
      <c r="I80" s="2858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2858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ht="15" customHeight="1" x14ac:dyDescent="0.25">
      <c r="A81" s="4783" t="s">
        <v>108</v>
      </c>
      <c r="B81" s="2627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ht="15" customHeight="1" x14ac:dyDescent="0.25">
      <c r="A82" s="4783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ht="15" customHeight="1" x14ac:dyDescent="0.25">
      <c r="A83" s="2860" t="s">
        <v>62</v>
      </c>
      <c r="B83" s="2861" t="s">
        <v>111</v>
      </c>
      <c r="C83" s="2855">
        <f>SUM(D83:E83)</f>
        <v>0</v>
      </c>
      <c r="D83" s="2856">
        <f t="shared" si="39"/>
        <v>0</v>
      </c>
      <c r="E83" s="2820">
        <f t="shared" si="39"/>
        <v>0</v>
      </c>
      <c r="F83" s="2862"/>
      <c r="G83" s="2863"/>
      <c r="H83" s="2864"/>
      <c r="I83" s="2863"/>
      <c r="J83" s="2862"/>
      <c r="K83" s="2865"/>
      <c r="L83" s="2862"/>
      <c r="M83" s="2865"/>
      <c r="N83" s="2862"/>
      <c r="O83" s="2865"/>
      <c r="P83" s="2862"/>
      <c r="Q83" s="2865"/>
      <c r="R83" s="2862"/>
      <c r="S83" s="2865"/>
      <c r="T83" s="2862"/>
      <c r="U83" s="2865"/>
      <c r="V83" s="2862"/>
      <c r="W83" s="2865"/>
      <c r="X83" s="2862"/>
      <c r="Y83" s="2865"/>
      <c r="Z83" s="2862"/>
      <c r="AA83" s="2865"/>
      <c r="AB83" s="2862"/>
      <c r="AC83" s="2865"/>
      <c r="AD83" s="2862"/>
      <c r="AE83" s="2865"/>
      <c r="AF83" s="2862"/>
      <c r="AG83" s="2865"/>
      <c r="AH83" s="2862"/>
      <c r="AI83" s="2866"/>
      <c r="AJ83" s="2867"/>
      <c r="AK83" s="2868"/>
      <c r="AL83" s="2868"/>
      <c r="AM83" s="2868"/>
      <c r="AN83" s="2863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ht="18" customHeight="1" x14ac:dyDescent="0.25">
      <c r="A84" s="4" t="s">
        <v>112</v>
      </c>
      <c r="B84" s="2"/>
      <c r="C84" s="2"/>
      <c r="D84" s="2"/>
      <c r="E84" s="2"/>
      <c r="F84" s="2"/>
    </row>
    <row r="85" spans="1:77" ht="31.15" customHeight="1" x14ac:dyDescent="0.25">
      <c r="A85" s="4780" t="s">
        <v>90</v>
      </c>
      <c r="B85" s="4784"/>
      <c r="C85" s="4781" t="s">
        <v>113</v>
      </c>
      <c r="D85" s="4785" t="s">
        <v>114</v>
      </c>
      <c r="E85" s="4782" t="s">
        <v>115</v>
      </c>
      <c r="F85" s="4781" t="s">
        <v>116</v>
      </c>
    </row>
    <row r="86" spans="1:77" ht="24.6" customHeight="1" x14ac:dyDescent="0.25">
      <c r="A86" s="4780"/>
      <c r="B86" s="4784"/>
      <c r="C86" s="4781"/>
      <c r="D86" s="4785"/>
      <c r="E86" s="4782"/>
      <c r="F86" s="4781"/>
    </row>
    <row r="87" spans="1:77" ht="15" customHeight="1" x14ac:dyDescent="0.25">
      <c r="A87" s="4777" t="s">
        <v>117</v>
      </c>
      <c r="B87" s="4778"/>
      <c r="C87" s="4778"/>
      <c r="D87" s="4778"/>
      <c r="E87" s="4778"/>
      <c r="F87" s="4779"/>
    </row>
    <row r="88" spans="1:77" ht="15" customHeight="1" x14ac:dyDescent="0.25">
      <c r="A88" s="2627" t="s">
        <v>118</v>
      </c>
      <c r="B88" s="2636"/>
      <c r="C88" s="2637"/>
      <c r="D88" s="2638"/>
      <c r="E88" s="2782"/>
      <c r="F88" s="2637"/>
    </row>
    <row r="89" spans="1:77" ht="15" customHeight="1" x14ac:dyDescent="0.25">
      <c r="A89" s="275" t="s">
        <v>119</v>
      </c>
      <c r="B89" s="276"/>
      <c r="C89" s="277"/>
      <c r="D89" s="278"/>
      <c r="E89" s="41"/>
      <c r="F89" s="277"/>
    </row>
    <row r="90" spans="1:77" ht="15" customHeight="1" x14ac:dyDescent="0.25">
      <c r="A90" s="275" t="s">
        <v>120</v>
      </c>
      <c r="B90" s="276"/>
      <c r="C90" s="277"/>
      <c r="D90" s="278"/>
      <c r="E90" s="41"/>
      <c r="F90" s="277"/>
    </row>
    <row r="91" spans="1:77" ht="15" customHeight="1" x14ac:dyDescent="0.25">
      <c r="A91" s="275" t="s">
        <v>121</v>
      </c>
      <c r="B91" s="276"/>
      <c r="C91" s="277"/>
      <c r="D91" s="278"/>
      <c r="E91" s="41"/>
      <c r="F91" s="277"/>
    </row>
    <row r="92" spans="1:77" ht="15" customHeight="1" x14ac:dyDescent="0.25">
      <c r="A92" s="279" t="s">
        <v>122</v>
      </c>
      <c r="B92" s="280"/>
      <c r="C92" s="177"/>
      <c r="D92" s="2367"/>
      <c r="E92" s="181"/>
      <c r="F92" s="177"/>
    </row>
    <row r="93" spans="1:77" ht="15" customHeight="1" x14ac:dyDescent="0.25">
      <c r="A93" s="4777" t="s">
        <v>123</v>
      </c>
      <c r="B93" s="4778"/>
      <c r="C93" s="4778"/>
      <c r="D93" s="4778"/>
      <c r="E93" s="4778"/>
      <c r="F93" s="4779"/>
    </row>
    <row r="94" spans="1:77" ht="15" customHeight="1" x14ac:dyDescent="0.25">
      <c r="A94" s="2640" t="s">
        <v>124</v>
      </c>
      <c r="B94" s="2641"/>
      <c r="C94" s="2637"/>
      <c r="D94" s="2638"/>
      <c r="E94" s="2782"/>
      <c r="F94" s="2637"/>
    </row>
    <row r="95" spans="1:77" ht="15" customHeight="1" x14ac:dyDescent="0.25">
      <c r="A95" s="254" t="s">
        <v>125</v>
      </c>
      <c r="B95" s="284"/>
      <c r="C95" s="277"/>
      <c r="D95" s="278"/>
      <c r="E95" s="41"/>
      <c r="F95" s="277"/>
    </row>
    <row r="96" spans="1:77" ht="21.6" customHeight="1" x14ac:dyDescent="0.25">
      <c r="A96" s="2370" t="s">
        <v>126</v>
      </c>
      <c r="B96" s="286"/>
      <c r="C96" s="2371"/>
      <c r="D96" s="2367"/>
      <c r="E96" s="2869"/>
      <c r="F96" s="2371"/>
    </row>
    <row r="97" spans="1:18" ht="21.6" customHeight="1" x14ac:dyDescent="0.25">
      <c r="A97" s="4" t="s">
        <v>127</v>
      </c>
      <c r="B97" s="2"/>
      <c r="C97" s="2"/>
      <c r="D97" s="2"/>
      <c r="E97" s="2"/>
    </row>
    <row r="98" spans="1:18" ht="21.6" customHeight="1" x14ac:dyDescent="0.25">
      <c r="A98" s="4780" t="s">
        <v>90</v>
      </c>
      <c r="B98" s="4781" t="s">
        <v>32</v>
      </c>
      <c r="C98" s="4781" t="s">
        <v>113</v>
      </c>
      <c r="D98" s="4781" t="s">
        <v>114</v>
      </c>
      <c r="E98" s="4782" t="s">
        <v>128</v>
      </c>
    </row>
    <row r="99" spans="1:18" ht="21.6" customHeight="1" x14ac:dyDescent="0.25">
      <c r="A99" s="4780"/>
      <c r="B99" s="4781"/>
      <c r="C99" s="4781"/>
      <c r="D99" s="4781"/>
      <c r="E99" s="4782"/>
    </row>
    <row r="100" spans="1:18" ht="15" customHeight="1" x14ac:dyDescent="0.25">
      <c r="A100" s="2870" t="s">
        <v>117</v>
      </c>
      <c r="B100" s="2871"/>
      <c r="C100" s="2871"/>
      <c r="D100" s="2871"/>
      <c r="E100" s="2872"/>
    </row>
    <row r="101" spans="1:18" ht="15" customHeight="1" x14ac:dyDescent="0.25">
      <c r="A101" s="2627" t="s">
        <v>118</v>
      </c>
      <c r="B101" s="2646">
        <f>SUM(C101:E101)</f>
        <v>94</v>
      </c>
      <c r="C101" s="2637">
        <v>68</v>
      </c>
      <c r="D101" s="2637">
        <v>26</v>
      </c>
      <c r="E101" s="2782"/>
    </row>
    <row r="102" spans="1:18" ht="15" customHeight="1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ht="15" customHeight="1" x14ac:dyDescent="0.25">
      <c r="A103" s="275" t="s">
        <v>120</v>
      </c>
      <c r="B103" s="293">
        <f t="shared" si="51"/>
        <v>0</v>
      </c>
      <c r="C103" s="277"/>
      <c r="D103" s="277"/>
      <c r="E103" s="41"/>
    </row>
    <row r="104" spans="1:18" ht="15" customHeight="1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ht="15" customHeight="1" x14ac:dyDescent="0.25">
      <c r="A105" s="279" t="s">
        <v>122</v>
      </c>
      <c r="B105" s="294">
        <f t="shared" si="51"/>
        <v>0</v>
      </c>
      <c r="C105" s="177"/>
      <c r="D105" s="2371"/>
      <c r="E105" s="181"/>
    </row>
    <row r="106" spans="1:18" ht="15" customHeight="1" x14ac:dyDescent="0.25">
      <c r="A106" s="2870" t="s">
        <v>123</v>
      </c>
      <c r="B106" s="2871"/>
      <c r="C106" s="2871"/>
      <c r="D106" s="2871"/>
      <c r="E106" s="2872"/>
    </row>
    <row r="107" spans="1:18" ht="15" customHeight="1" x14ac:dyDescent="0.25">
      <c r="A107" s="2640" t="s">
        <v>124</v>
      </c>
      <c r="B107" s="2646">
        <f>SUM(C107:E107)</f>
        <v>0</v>
      </c>
      <c r="C107" s="2637"/>
      <c r="D107" s="2637"/>
      <c r="E107" s="2782"/>
    </row>
    <row r="108" spans="1:18" ht="15" customHeight="1" x14ac:dyDescent="0.25">
      <c r="A108" s="254" t="s">
        <v>125</v>
      </c>
      <c r="B108" s="293">
        <f t="shared" ref="B108:B109" si="52">SUM(C108:E108)</f>
        <v>1</v>
      </c>
      <c r="C108" s="277"/>
      <c r="D108" s="277">
        <v>1</v>
      </c>
      <c r="E108" s="41"/>
    </row>
    <row r="109" spans="1:18" ht="20.25" customHeight="1" x14ac:dyDescent="0.25">
      <c r="A109" s="2370" t="s">
        <v>126</v>
      </c>
      <c r="B109" s="2377">
        <f t="shared" si="52"/>
        <v>0</v>
      </c>
      <c r="C109" s="2371"/>
      <c r="D109" s="2371"/>
      <c r="E109" s="2869"/>
    </row>
    <row r="110" spans="1:18" ht="18" customHeight="1" x14ac:dyDescent="0.25">
      <c r="A110" s="4771" t="s">
        <v>129</v>
      </c>
      <c r="B110" s="4771"/>
      <c r="C110" s="4771"/>
      <c r="D110" s="4771"/>
      <c r="E110" s="4771"/>
      <c r="F110" s="4772"/>
      <c r="G110" s="2873"/>
      <c r="H110" s="2873"/>
      <c r="I110" s="2873"/>
      <c r="J110" s="2873"/>
      <c r="K110" s="2873"/>
      <c r="L110" s="2873"/>
      <c r="M110" s="2873"/>
      <c r="N110" s="2873"/>
      <c r="O110" s="2873"/>
    </row>
    <row r="111" spans="1:18" ht="24" customHeight="1" x14ac:dyDescent="0.25">
      <c r="A111" s="4773" t="s">
        <v>130</v>
      </c>
      <c r="B111" s="4761" t="s">
        <v>131</v>
      </c>
      <c r="C111" s="4762"/>
      <c r="D111" s="4763"/>
      <c r="E111" s="4761" t="s">
        <v>132</v>
      </c>
      <c r="F111" s="4763"/>
      <c r="G111" s="4761" t="s">
        <v>133</v>
      </c>
      <c r="H111" s="4766"/>
      <c r="I111" s="4774" t="s">
        <v>134</v>
      </c>
      <c r="J111" s="4775"/>
      <c r="K111" s="4753" t="s">
        <v>135</v>
      </c>
      <c r="L111" s="4755" t="s">
        <v>136</v>
      </c>
      <c r="M111" s="4756"/>
      <c r="N111" s="4753"/>
      <c r="O111" s="4755" t="s">
        <v>137</v>
      </c>
      <c r="P111" s="4753"/>
      <c r="Q111" s="4755" t="s">
        <v>138</v>
      </c>
      <c r="R111" s="4753"/>
    </row>
    <row r="112" spans="1:18" ht="21" customHeight="1" x14ac:dyDescent="0.25">
      <c r="A112" s="3292"/>
      <c r="B112" s="4471"/>
      <c r="C112" s="4764"/>
      <c r="D112" s="4765"/>
      <c r="E112" s="4471"/>
      <c r="F112" s="4765"/>
      <c r="G112" s="4471"/>
      <c r="H112" s="4767"/>
      <c r="I112" s="3299"/>
      <c r="J112" s="4776"/>
      <c r="K112" s="3265"/>
      <c r="L112" s="4462"/>
      <c r="M112" s="4757"/>
      <c r="N112" s="4754"/>
      <c r="O112" s="4462"/>
      <c r="P112" s="4754"/>
      <c r="Q112" s="4462"/>
      <c r="R112" s="4754"/>
    </row>
    <row r="113" spans="1:20" ht="41.25" customHeight="1" x14ac:dyDescent="0.25">
      <c r="A113" s="4450"/>
      <c r="B113" s="2874" t="s">
        <v>139</v>
      </c>
      <c r="C113" s="2874" t="s">
        <v>140</v>
      </c>
      <c r="D113" s="2875" t="s">
        <v>141</v>
      </c>
      <c r="E113" s="2876" t="s">
        <v>142</v>
      </c>
      <c r="F113" s="2877" t="s">
        <v>143</v>
      </c>
      <c r="G113" s="2876" t="s">
        <v>144</v>
      </c>
      <c r="H113" s="2878" t="s">
        <v>145</v>
      </c>
      <c r="I113" s="2879" t="s">
        <v>142</v>
      </c>
      <c r="J113" s="2880" t="s">
        <v>143</v>
      </c>
      <c r="K113" s="4754"/>
      <c r="L113" s="2874" t="s">
        <v>146</v>
      </c>
      <c r="M113" s="2881" t="s">
        <v>140</v>
      </c>
      <c r="N113" s="305" t="s">
        <v>147</v>
      </c>
      <c r="O113" s="2874" t="s">
        <v>144</v>
      </c>
      <c r="P113" s="2882" t="s">
        <v>145</v>
      </c>
      <c r="Q113" s="2874" t="s">
        <v>148</v>
      </c>
      <c r="R113" s="2882" t="s">
        <v>149</v>
      </c>
    </row>
    <row r="114" spans="1:20" ht="15" customHeight="1" x14ac:dyDescent="0.25">
      <c r="A114" s="2657" t="s">
        <v>150</v>
      </c>
      <c r="B114" s="308">
        <f>SUM(C114:D114)</f>
        <v>0</v>
      </c>
      <c r="C114" s="2658"/>
      <c r="D114" s="2883"/>
      <c r="E114" s="2658"/>
      <c r="F114" s="2883"/>
      <c r="G114" s="2658"/>
      <c r="H114" s="563"/>
      <c r="I114" s="2392"/>
      <c r="J114" s="2662"/>
      <c r="K114" s="2883"/>
      <c r="L114" s="2658"/>
      <c r="M114" s="2663"/>
      <c r="N114" s="564"/>
      <c r="O114" s="2658"/>
      <c r="P114" s="564"/>
      <c r="Q114" s="316"/>
      <c r="R114" s="317"/>
    </row>
    <row r="115" spans="1:20" ht="15" customHeight="1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2658"/>
      <c r="R115" s="564"/>
    </row>
    <row r="116" spans="1:20" ht="15" customHeight="1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ht="15" customHeight="1" x14ac:dyDescent="0.25">
      <c r="A117" s="2884" t="s">
        <v>32</v>
      </c>
      <c r="B117" s="2885">
        <f>SUM(C117:D117)</f>
        <v>0</v>
      </c>
      <c r="C117" s="2885">
        <f t="shared" ref="C117:K117" si="53">SUM(C114:C116)</f>
        <v>0</v>
      </c>
      <c r="D117" s="2886">
        <f t="shared" si="53"/>
        <v>0</v>
      </c>
      <c r="E117" s="2885">
        <f t="shared" si="53"/>
        <v>0</v>
      </c>
      <c r="F117" s="2886">
        <f t="shared" si="53"/>
        <v>0</v>
      </c>
      <c r="G117" s="2885">
        <f t="shared" si="53"/>
        <v>0</v>
      </c>
      <c r="H117" s="2887">
        <f t="shared" si="53"/>
        <v>0</v>
      </c>
      <c r="I117" s="2888">
        <f t="shared" si="53"/>
        <v>0</v>
      </c>
      <c r="J117" s="2889">
        <f t="shared" si="53"/>
        <v>0</v>
      </c>
      <c r="K117" s="2886">
        <f t="shared" si="53"/>
        <v>0</v>
      </c>
      <c r="L117" s="2885">
        <f>SUM(L114)</f>
        <v>0</v>
      </c>
      <c r="M117" s="2890">
        <f t="shared" ref="M117:P117" si="54">SUM(M114)</f>
        <v>0</v>
      </c>
      <c r="N117" s="2891">
        <f>SUM(N114)</f>
        <v>0</v>
      </c>
      <c r="O117" s="2885">
        <f t="shared" si="54"/>
        <v>0</v>
      </c>
      <c r="P117" s="2891">
        <f t="shared" si="54"/>
        <v>0</v>
      </c>
      <c r="Q117" s="2885">
        <f>SUM(Q115:Q116)</f>
        <v>0</v>
      </c>
      <c r="R117" s="2890">
        <f>SUM(R115:R116)</f>
        <v>0</v>
      </c>
    </row>
    <row r="118" spans="1:20" ht="15" customHeight="1" x14ac:dyDescent="0.25">
      <c r="A118" s="4758" t="s">
        <v>153</v>
      </c>
      <c r="B118" s="4758"/>
      <c r="C118" s="4758"/>
      <c r="D118" s="4758"/>
      <c r="E118" s="4758"/>
      <c r="F118" s="4759"/>
      <c r="G118" s="2873"/>
      <c r="H118" s="2873"/>
      <c r="I118" s="2873"/>
      <c r="J118" s="2873"/>
      <c r="K118" s="2873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4760" t="s">
        <v>130</v>
      </c>
      <c r="B119" s="4761" t="s">
        <v>131</v>
      </c>
      <c r="C119" s="4762"/>
      <c r="D119" s="4763"/>
      <c r="E119" s="4761" t="s">
        <v>132</v>
      </c>
      <c r="F119" s="4762"/>
      <c r="G119" s="4762"/>
      <c r="H119" s="4763"/>
      <c r="I119" s="4761" t="s">
        <v>133</v>
      </c>
      <c r="J119" s="4766"/>
      <c r="K119" s="4753" t="s">
        <v>154</v>
      </c>
      <c r="L119" s="4768" t="s">
        <v>155</v>
      </c>
      <c r="M119" s="4769"/>
      <c r="N119" s="346"/>
      <c r="O119" s="346"/>
      <c r="P119" s="346"/>
      <c r="Q119" s="346"/>
      <c r="R119" s="346"/>
      <c r="S119" s="346"/>
      <c r="T119" s="346"/>
    </row>
    <row r="120" spans="1:20" ht="15" customHeight="1" x14ac:dyDescent="0.25">
      <c r="A120" s="3274"/>
      <c r="B120" s="4471"/>
      <c r="C120" s="4764"/>
      <c r="D120" s="4765"/>
      <c r="E120" s="4471"/>
      <c r="F120" s="4764"/>
      <c r="G120" s="4764"/>
      <c r="H120" s="4765"/>
      <c r="I120" s="4471"/>
      <c r="J120" s="4767"/>
      <c r="K120" s="3265"/>
      <c r="L120" s="4479"/>
      <c r="M120" s="4770"/>
      <c r="N120" s="346"/>
      <c r="O120" s="346"/>
      <c r="P120" s="346"/>
      <c r="Q120" s="346"/>
      <c r="R120" s="346"/>
      <c r="S120" s="346"/>
      <c r="T120" s="346"/>
    </row>
    <row r="121" spans="1:20" ht="63.75" customHeight="1" x14ac:dyDescent="0.25">
      <c r="A121" s="4467"/>
      <c r="B121" s="2874" t="s">
        <v>139</v>
      </c>
      <c r="C121" s="2874" t="s">
        <v>140</v>
      </c>
      <c r="D121" s="2875" t="s">
        <v>141</v>
      </c>
      <c r="E121" s="2876" t="s">
        <v>142</v>
      </c>
      <c r="F121" s="2877" t="s">
        <v>143</v>
      </c>
      <c r="G121" s="2876" t="s">
        <v>156</v>
      </c>
      <c r="H121" s="2877" t="s">
        <v>157</v>
      </c>
      <c r="I121" s="2876" t="s">
        <v>144</v>
      </c>
      <c r="J121" s="2878" t="s">
        <v>145</v>
      </c>
      <c r="K121" s="4754"/>
      <c r="L121" s="2892" t="s">
        <v>158</v>
      </c>
      <c r="M121" s="2893" t="s">
        <v>159</v>
      </c>
      <c r="N121" s="346"/>
      <c r="O121" s="346"/>
      <c r="P121" s="346"/>
      <c r="Q121" s="346"/>
      <c r="R121" s="346"/>
      <c r="S121" s="346"/>
      <c r="T121" s="346"/>
    </row>
    <row r="122" spans="1:20" ht="15" customHeight="1" x14ac:dyDescent="0.25">
      <c r="A122" s="2657" t="s">
        <v>160</v>
      </c>
      <c r="B122" s="308">
        <f>SUM(C122:D122)</f>
        <v>8964</v>
      </c>
      <c r="C122" s="2658">
        <v>8895</v>
      </c>
      <c r="D122" s="2883">
        <v>69</v>
      </c>
      <c r="E122" s="2677"/>
      <c r="F122" s="2894"/>
      <c r="G122" s="2677"/>
      <c r="H122" s="2894"/>
      <c r="I122" s="2658">
        <v>43962</v>
      </c>
      <c r="J122" s="563">
        <v>36</v>
      </c>
      <c r="K122" s="2894"/>
      <c r="L122" s="2658">
        <v>686</v>
      </c>
      <c r="M122" s="564">
        <v>508</v>
      </c>
      <c r="N122" s="346"/>
      <c r="O122" s="346"/>
      <c r="P122" s="346"/>
      <c r="Q122" s="346"/>
      <c r="R122" s="346"/>
      <c r="S122" s="346"/>
      <c r="T122" s="346"/>
    </row>
    <row r="123" spans="1:20" ht="15" customHeight="1" x14ac:dyDescent="0.25">
      <c r="A123" s="318" t="s">
        <v>161</v>
      </c>
      <c r="B123" s="308">
        <f t="shared" ref="B123:B124" si="55">SUM(C123:D123)</f>
        <v>18506</v>
      </c>
      <c r="C123" s="319">
        <v>17607</v>
      </c>
      <c r="D123" s="320">
        <v>899</v>
      </c>
      <c r="E123" s="319">
        <v>15898</v>
      </c>
      <c r="F123" s="320">
        <v>25</v>
      </c>
      <c r="G123" s="319">
        <v>2579</v>
      </c>
      <c r="H123" s="320">
        <v>4</v>
      </c>
      <c r="I123" s="319">
        <v>53105</v>
      </c>
      <c r="J123" s="321">
        <v>1013</v>
      </c>
      <c r="K123" s="320">
        <v>14999</v>
      </c>
      <c r="L123" s="319">
        <v>530</v>
      </c>
      <c r="M123" s="353">
        <v>762</v>
      </c>
      <c r="N123" s="346"/>
      <c r="O123" s="346"/>
      <c r="P123" s="346"/>
      <c r="Q123" s="346"/>
      <c r="R123" s="346"/>
      <c r="S123" s="346"/>
      <c r="T123" s="346"/>
    </row>
    <row r="124" spans="1:20" ht="15" customHeight="1" x14ac:dyDescent="0.25">
      <c r="A124" s="354" t="s">
        <v>128</v>
      </c>
      <c r="B124" s="325">
        <f t="shared" si="55"/>
        <v>4326</v>
      </c>
      <c r="C124" s="326">
        <v>4273</v>
      </c>
      <c r="D124" s="355">
        <v>53</v>
      </c>
      <c r="E124" s="332"/>
      <c r="F124" s="356"/>
      <c r="G124" s="332"/>
      <c r="H124" s="356"/>
      <c r="I124" s="326">
        <v>9759</v>
      </c>
      <c r="J124" s="357">
        <v>38</v>
      </c>
      <c r="K124" s="356"/>
      <c r="L124" s="326">
        <v>182</v>
      </c>
      <c r="M124" s="358">
        <v>201</v>
      </c>
      <c r="N124" s="346"/>
      <c r="O124" s="346"/>
      <c r="P124" s="346"/>
      <c r="Q124" s="346"/>
      <c r="R124" s="346"/>
      <c r="S124" s="346"/>
      <c r="T124" s="346"/>
    </row>
    <row r="125" spans="1:20" ht="18" customHeight="1" x14ac:dyDescent="0.25">
      <c r="A125" s="2895" t="s">
        <v>162</v>
      </c>
      <c r="B125" s="2896"/>
      <c r="C125" s="2896"/>
      <c r="D125" s="361"/>
      <c r="E125" s="2897"/>
      <c r="F125" s="2897"/>
      <c r="G125" s="2897"/>
      <c r="H125" s="2897"/>
      <c r="I125" s="2898"/>
      <c r="J125" s="3"/>
      <c r="K125" s="2898"/>
      <c r="L125" s="3"/>
      <c r="M125" s="364"/>
    </row>
    <row r="126" spans="1:20" ht="15" customHeight="1" x14ac:dyDescent="0.25">
      <c r="A126" s="4743" t="s">
        <v>163</v>
      </c>
      <c r="B126" s="4745" t="s">
        <v>164</v>
      </c>
      <c r="C126" s="4746" t="s">
        <v>165</v>
      </c>
      <c r="D126" s="4747"/>
      <c r="E126" s="4747"/>
      <c r="F126" s="4747"/>
      <c r="G126" s="4747"/>
      <c r="H126" s="4747"/>
      <c r="I126" s="4747"/>
      <c r="J126" s="4747"/>
      <c r="K126" s="4747"/>
      <c r="L126" s="4748"/>
      <c r="M126" s="4745" t="s">
        <v>166</v>
      </c>
    </row>
    <row r="127" spans="1:20" ht="38.450000000000003" customHeight="1" x14ac:dyDescent="0.25">
      <c r="A127" s="4744"/>
      <c r="B127" s="4450"/>
      <c r="C127" s="2899" t="s">
        <v>80</v>
      </c>
      <c r="D127" s="2900" t="s">
        <v>167</v>
      </c>
      <c r="E127" s="2900" t="s">
        <v>51</v>
      </c>
      <c r="F127" s="2900" t="s">
        <v>81</v>
      </c>
      <c r="G127" s="2900" t="s">
        <v>168</v>
      </c>
      <c r="H127" s="2901" t="s">
        <v>169</v>
      </c>
      <c r="I127" s="2901" t="s">
        <v>170</v>
      </c>
      <c r="J127" s="2900" t="s">
        <v>171</v>
      </c>
      <c r="K127" s="2901" t="s">
        <v>172</v>
      </c>
      <c r="L127" s="2902" t="s">
        <v>173</v>
      </c>
      <c r="M127" s="4450"/>
    </row>
    <row r="128" spans="1:20" ht="15" customHeight="1" x14ac:dyDescent="0.25">
      <c r="A128" s="2686" t="s">
        <v>174</v>
      </c>
      <c r="B128" s="2883"/>
      <c r="C128" s="2658"/>
      <c r="D128" s="565"/>
      <c r="E128" s="565"/>
      <c r="F128" s="565"/>
      <c r="G128" s="565"/>
      <c r="H128" s="565"/>
      <c r="I128" s="565"/>
      <c r="J128" s="565"/>
      <c r="K128" s="565"/>
      <c r="L128" s="2883"/>
      <c r="M128" s="2687"/>
    </row>
    <row r="129" spans="1:76" ht="15" customHeight="1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ht="15" customHeight="1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ht="18" customHeight="1" x14ac:dyDescent="0.25">
      <c r="A131" s="4" t="s">
        <v>177</v>
      </c>
      <c r="B131" s="2903"/>
      <c r="C131" s="2903"/>
      <c r="D131" s="2903"/>
      <c r="E131" s="2903"/>
      <c r="F131" s="2903"/>
      <c r="G131" s="2903"/>
      <c r="H131" s="2903"/>
      <c r="I131" s="2903"/>
      <c r="J131" s="2903"/>
      <c r="K131" s="2903"/>
      <c r="L131" s="2903"/>
      <c r="M131" s="2903"/>
      <c r="N131" s="2903"/>
      <c r="O131" s="2903"/>
      <c r="P131" s="2903"/>
      <c r="Q131" s="2903"/>
      <c r="R131" s="2903"/>
      <c r="S131" s="2903"/>
      <c r="T131" s="2903"/>
      <c r="U131" s="2903"/>
      <c r="V131" s="2903"/>
      <c r="W131" s="2903"/>
      <c r="X131" s="2903"/>
      <c r="Y131" s="2903"/>
      <c r="Z131" s="2903"/>
      <c r="AA131" s="2903"/>
      <c r="AB131" s="2903"/>
      <c r="AC131" s="2903"/>
      <c r="AD131" s="2903"/>
      <c r="AE131" s="2903"/>
      <c r="AF131" s="2903"/>
      <c r="AG131" s="2903"/>
      <c r="AH131" s="2903"/>
      <c r="AI131" s="2903"/>
      <c r="AJ131" s="2903"/>
      <c r="AK131" s="2903"/>
      <c r="AL131" s="2903"/>
      <c r="AM131" s="2903"/>
      <c r="AN131" s="2903"/>
      <c r="AO131" s="2904"/>
      <c r="AP131" s="2904"/>
      <c r="AQ131" s="225"/>
      <c r="AR131" s="225"/>
    </row>
    <row r="132" spans="1:76" ht="15" customHeight="1" x14ac:dyDescent="0.25">
      <c r="A132" s="4733" t="s">
        <v>178</v>
      </c>
      <c r="B132" s="4749" t="s">
        <v>4</v>
      </c>
      <c r="C132" s="4750"/>
      <c r="D132" s="4739"/>
      <c r="E132" s="4734" t="s">
        <v>5</v>
      </c>
      <c r="F132" s="4735"/>
      <c r="G132" s="4735"/>
      <c r="H132" s="4735"/>
      <c r="I132" s="4735"/>
      <c r="J132" s="4735"/>
      <c r="K132" s="4735"/>
      <c r="L132" s="4735"/>
      <c r="M132" s="4735"/>
      <c r="N132" s="4735"/>
      <c r="O132" s="4735"/>
      <c r="P132" s="4735"/>
      <c r="Q132" s="4735"/>
      <c r="R132" s="4735"/>
      <c r="S132" s="4735"/>
      <c r="T132" s="4735"/>
      <c r="U132" s="4735"/>
      <c r="V132" s="4735"/>
      <c r="W132" s="4735"/>
      <c r="X132" s="4735"/>
      <c r="Y132" s="4735"/>
      <c r="Z132" s="4735"/>
      <c r="AA132" s="4735"/>
      <c r="AB132" s="4735"/>
      <c r="AC132" s="4735"/>
      <c r="AD132" s="4735"/>
      <c r="AE132" s="4735"/>
      <c r="AF132" s="4735"/>
      <c r="AG132" s="4735"/>
      <c r="AH132" s="4735"/>
      <c r="AI132" s="4735"/>
      <c r="AJ132" s="4735"/>
      <c r="AK132" s="4735"/>
      <c r="AL132" s="4735"/>
      <c r="AM132" s="4735"/>
      <c r="AN132" s="4742"/>
      <c r="AO132" s="4737" t="s">
        <v>179</v>
      </c>
      <c r="AP132" s="4738" t="s">
        <v>100</v>
      </c>
      <c r="AQ132" s="4738" t="s">
        <v>8</v>
      </c>
      <c r="AR132" s="4739" t="s">
        <v>9</v>
      </c>
    </row>
    <row r="133" spans="1:76" ht="21" customHeight="1" x14ac:dyDescent="0.25">
      <c r="A133" s="3259"/>
      <c r="B133" s="4751"/>
      <c r="C133" s="4752"/>
      <c r="D133" s="4740"/>
      <c r="E133" s="4741" t="s">
        <v>11</v>
      </c>
      <c r="F133" s="4736"/>
      <c r="G133" s="4734" t="s">
        <v>12</v>
      </c>
      <c r="H133" s="4736"/>
      <c r="I133" s="4734" t="s">
        <v>13</v>
      </c>
      <c r="J133" s="4736"/>
      <c r="K133" s="4734" t="s">
        <v>14</v>
      </c>
      <c r="L133" s="4736"/>
      <c r="M133" s="4734" t="s">
        <v>15</v>
      </c>
      <c r="N133" s="4736"/>
      <c r="O133" s="4734" t="s">
        <v>16</v>
      </c>
      <c r="P133" s="4736"/>
      <c r="Q133" s="4735" t="s">
        <v>17</v>
      </c>
      <c r="R133" s="4736"/>
      <c r="S133" s="4734" t="s">
        <v>18</v>
      </c>
      <c r="T133" s="4736"/>
      <c r="U133" s="4734" t="s">
        <v>19</v>
      </c>
      <c r="V133" s="4736"/>
      <c r="W133" s="4734" t="s">
        <v>20</v>
      </c>
      <c r="X133" s="4736"/>
      <c r="Y133" s="4734" t="s">
        <v>21</v>
      </c>
      <c r="Z133" s="4736"/>
      <c r="AA133" s="4734" t="s">
        <v>22</v>
      </c>
      <c r="AB133" s="4736"/>
      <c r="AC133" s="4734" t="s">
        <v>23</v>
      </c>
      <c r="AD133" s="4736"/>
      <c r="AE133" s="4734" t="s">
        <v>24</v>
      </c>
      <c r="AF133" s="4736"/>
      <c r="AG133" s="4734" t="s">
        <v>25</v>
      </c>
      <c r="AH133" s="4736"/>
      <c r="AI133" s="4734" t="s">
        <v>26</v>
      </c>
      <c r="AJ133" s="4736"/>
      <c r="AK133" s="4734" t="s">
        <v>27</v>
      </c>
      <c r="AL133" s="4736"/>
      <c r="AM133" s="4735" t="s">
        <v>28</v>
      </c>
      <c r="AN133" s="4742"/>
      <c r="AO133" s="3246"/>
      <c r="AP133" s="3247"/>
      <c r="AQ133" s="3247"/>
      <c r="AR133" s="3249"/>
    </row>
    <row r="134" spans="1:76" ht="15" customHeight="1" x14ac:dyDescent="0.25">
      <c r="A134" s="4394"/>
      <c r="B134" s="2842" t="s">
        <v>29</v>
      </c>
      <c r="C134" s="2834" t="s">
        <v>30</v>
      </c>
      <c r="D134" s="2850" t="s">
        <v>31</v>
      </c>
      <c r="E134" s="2832" t="s">
        <v>30</v>
      </c>
      <c r="F134" s="2830" t="s">
        <v>31</v>
      </c>
      <c r="G134" s="2832" t="s">
        <v>30</v>
      </c>
      <c r="H134" s="2830" t="s">
        <v>31</v>
      </c>
      <c r="I134" s="2832" t="s">
        <v>30</v>
      </c>
      <c r="J134" s="2830" t="s">
        <v>31</v>
      </c>
      <c r="K134" s="2832" t="s">
        <v>30</v>
      </c>
      <c r="L134" s="2830" t="s">
        <v>31</v>
      </c>
      <c r="M134" s="2832" t="s">
        <v>30</v>
      </c>
      <c r="N134" s="2830" t="s">
        <v>31</v>
      </c>
      <c r="O134" s="2832" t="s">
        <v>30</v>
      </c>
      <c r="P134" s="2830" t="s">
        <v>31</v>
      </c>
      <c r="Q134" s="2832" t="s">
        <v>30</v>
      </c>
      <c r="R134" s="2830" t="s">
        <v>31</v>
      </c>
      <c r="S134" s="2832" t="s">
        <v>30</v>
      </c>
      <c r="T134" s="2830" t="s">
        <v>31</v>
      </c>
      <c r="U134" s="2832" t="s">
        <v>30</v>
      </c>
      <c r="V134" s="2830" t="s">
        <v>31</v>
      </c>
      <c r="W134" s="2832" t="s">
        <v>30</v>
      </c>
      <c r="X134" s="2830" t="s">
        <v>31</v>
      </c>
      <c r="Y134" s="2832" t="s">
        <v>30</v>
      </c>
      <c r="Z134" s="2830" t="s">
        <v>31</v>
      </c>
      <c r="AA134" s="2832" t="s">
        <v>30</v>
      </c>
      <c r="AB134" s="2830" t="s">
        <v>31</v>
      </c>
      <c r="AC134" s="2832" t="s">
        <v>30</v>
      </c>
      <c r="AD134" s="2830" t="s">
        <v>31</v>
      </c>
      <c r="AE134" s="2832" t="s">
        <v>30</v>
      </c>
      <c r="AF134" s="2830" t="s">
        <v>31</v>
      </c>
      <c r="AG134" s="2832" t="s">
        <v>30</v>
      </c>
      <c r="AH134" s="2830" t="s">
        <v>31</v>
      </c>
      <c r="AI134" s="2832" t="s">
        <v>30</v>
      </c>
      <c r="AJ134" s="2830" t="s">
        <v>31</v>
      </c>
      <c r="AK134" s="2832" t="s">
        <v>30</v>
      </c>
      <c r="AL134" s="2830" t="s">
        <v>31</v>
      </c>
      <c r="AM134" s="2832" t="s">
        <v>30</v>
      </c>
      <c r="AN134" s="2852" t="s">
        <v>31</v>
      </c>
      <c r="AO134" s="3245"/>
      <c r="AP134" s="3224"/>
      <c r="AQ134" s="3224"/>
      <c r="AR134" s="4740"/>
    </row>
    <row r="135" spans="1:76" ht="24.75" customHeight="1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391"/>
      <c r="AR135" s="2691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ht="15" customHeight="1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ht="15" customHeight="1" x14ac:dyDescent="0.25">
      <c r="A137" s="2905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ht="18" customHeight="1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3428" t="s">
        <v>184</v>
      </c>
      <c r="B139" s="4147"/>
      <c r="C139" s="4733" t="s">
        <v>32</v>
      </c>
      <c r="D139" s="4734" t="s">
        <v>84</v>
      </c>
      <c r="E139" s="4735"/>
      <c r="F139" s="4735"/>
      <c r="G139" s="4735"/>
      <c r="H139" s="4736"/>
      <c r="I139" s="3428" t="s">
        <v>100</v>
      </c>
      <c r="J139" s="4737" t="s">
        <v>6</v>
      </c>
      <c r="K139" s="4147" t="s">
        <v>7</v>
      </c>
    </row>
    <row r="140" spans="1:76" ht="35.450000000000003" customHeight="1" x14ac:dyDescent="0.25">
      <c r="A140" s="4731"/>
      <c r="B140" s="4732"/>
      <c r="C140" s="4394"/>
      <c r="D140" s="2899" t="s">
        <v>185</v>
      </c>
      <c r="E140" s="2901" t="s">
        <v>186</v>
      </c>
      <c r="F140" s="2901" t="s">
        <v>187</v>
      </c>
      <c r="G140" s="2901" t="s">
        <v>188</v>
      </c>
      <c r="H140" s="2851" t="s">
        <v>189</v>
      </c>
      <c r="I140" s="4731"/>
      <c r="J140" s="3245"/>
      <c r="K140" s="4732"/>
    </row>
    <row r="141" spans="1:76" ht="15" customHeight="1" x14ac:dyDescent="0.25">
      <c r="A141" s="4727" t="s">
        <v>190</v>
      </c>
      <c r="B141" s="2906" t="s">
        <v>191</v>
      </c>
      <c r="C141" s="2697">
        <f>SUM(D141:H141)</f>
        <v>0</v>
      </c>
      <c r="D141" s="2907"/>
      <c r="E141" s="2908"/>
      <c r="F141" s="2908"/>
      <c r="G141" s="2908"/>
      <c r="H141" s="2909"/>
      <c r="I141" s="407"/>
      <c r="J141" s="2910"/>
      <c r="K141" s="2911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4" customHeight="1" x14ac:dyDescent="0.25">
      <c r="A142" s="3211"/>
      <c r="B142" s="410" t="s">
        <v>192</v>
      </c>
      <c r="C142" s="411">
        <f>SUM(D142:H142)</f>
        <v>0</v>
      </c>
      <c r="D142" s="2912"/>
      <c r="E142" s="2913"/>
      <c r="F142" s="2913"/>
      <c r="G142" s="2913"/>
      <c r="H142" s="2914"/>
      <c r="I142" s="407"/>
      <c r="J142" s="2915"/>
      <c r="K142" s="2916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ht="15" customHeight="1" x14ac:dyDescent="0.25">
      <c r="A143" s="4414"/>
      <c r="B143" s="417" t="s">
        <v>193</v>
      </c>
      <c r="C143" s="418">
        <f>SUM(D143:H143)</f>
        <v>0</v>
      </c>
      <c r="D143" s="2917"/>
      <c r="E143" s="2918"/>
      <c r="F143" s="2918"/>
      <c r="G143" s="2918"/>
      <c r="H143" s="2919"/>
      <c r="I143" s="407"/>
      <c r="J143" s="2920"/>
      <c r="K143" s="2921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3.25" customHeight="1" x14ac:dyDescent="0.25">
      <c r="A144" s="4716" t="s">
        <v>194</v>
      </c>
      <c r="B144" s="2713" t="s">
        <v>195</v>
      </c>
      <c r="C144" s="2697">
        <f>SUM(I144)</f>
        <v>0</v>
      </c>
      <c r="D144" s="2677"/>
      <c r="E144" s="426"/>
      <c r="F144" s="426"/>
      <c r="G144" s="426"/>
      <c r="H144" s="427"/>
      <c r="I144" s="2922"/>
      <c r="J144" s="2923"/>
      <c r="K144" s="2924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5.5" customHeight="1" x14ac:dyDescent="0.25">
      <c r="A145" s="4414"/>
      <c r="B145" s="245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2925"/>
      <c r="J145" s="2920"/>
      <c r="K145" s="2921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ht="15" customHeight="1" x14ac:dyDescent="0.25">
      <c r="A146" s="3211" t="s">
        <v>197</v>
      </c>
      <c r="B146" s="24" t="s">
        <v>80</v>
      </c>
      <c r="C146" s="436">
        <f>SUM(D146:I146)</f>
        <v>0</v>
      </c>
      <c r="D146" s="2926"/>
      <c r="E146" s="2927"/>
      <c r="F146" s="2927"/>
      <c r="G146" s="2927"/>
      <c r="H146" s="2909"/>
      <c r="I146" s="2928"/>
      <c r="J146" s="2929"/>
      <c r="K146" s="2930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ht="15" customHeight="1" x14ac:dyDescent="0.25">
      <c r="A147" s="3211"/>
      <c r="B147" s="24" t="s">
        <v>81</v>
      </c>
      <c r="C147" s="436">
        <f>SUM(D147:I147)</f>
        <v>0</v>
      </c>
      <c r="D147" s="2926"/>
      <c r="E147" s="2927"/>
      <c r="F147" s="2927"/>
      <c r="G147" s="2927"/>
      <c r="H147" s="2931"/>
      <c r="I147" s="2928"/>
      <c r="J147" s="2929"/>
      <c r="K147" s="2930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ht="15" customHeight="1" x14ac:dyDescent="0.25">
      <c r="A148" s="3211"/>
      <c r="B148" s="36" t="s">
        <v>51</v>
      </c>
      <c r="C148" s="436">
        <f>SUM(D148:I148)</f>
        <v>0</v>
      </c>
      <c r="D148" s="2912"/>
      <c r="E148" s="2913"/>
      <c r="F148" s="2913"/>
      <c r="G148" s="2913"/>
      <c r="H148" s="2914"/>
      <c r="I148" s="2932"/>
      <c r="J148" s="2915"/>
      <c r="K148" s="2916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ht="15" customHeight="1" x14ac:dyDescent="0.25">
      <c r="A149" s="4414"/>
      <c r="B149" s="444" t="s">
        <v>108</v>
      </c>
      <c r="C149" s="374">
        <f>SUM(D149:I149)</f>
        <v>0</v>
      </c>
      <c r="D149" s="2917"/>
      <c r="E149" s="2918"/>
      <c r="F149" s="2918"/>
      <c r="G149" s="2918"/>
      <c r="H149" s="2919"/>
      <c r="I149" s="2933"/>
      <c r="J149" s="2920"/>
      <c r="K149" s="2921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ht="18" customHeight="1" x14ac:dyDescent="0.25">
      <c r="A150" s="4" t="s">
        <v>198</v>
      </c>
      <c r="AN150" s="3"/>
      <c r="AO150" s="3"/>
    </row>
    <row r="151" spans="1:75" ht="15" customHeight="1" x14ac:dyDescent="0.25">
      <c r="A151" s="4728" t="s">
        <v>49</v>
      </c>
      <c r="B151" s="4728" t="s">
        <v>199</v>
      </c>
      <c r="C151" s="4730" t="s">
        <v>29</v>
      </c>
      <c r="D151" s="4720" t="s">
        <v>30</v>
      </c>
      <c r="E151" s="4694" t="s">
        <v>31</v>
      </c>
      <c r="F151" s="4708" t="s">
        <v>5</v>
      </c>
      <c r="G151" s="4709"/>
      <c r="H151" s="4709"/>
      <c r="I151" s="4709"/>
      <c r="J151" s="4709"/>
      <c r="K151" s="4709"/>
      <c r="L151" s="4709"/>
      <c r="M151" s="4709"/>
      <c r="N151" s="4709"/>
      <c r="O151" s="4709"/>
      <c r="P151" s="4709"/>
      <c r="Q151" s="4709"/>
      <c r="R151" s="4709"/>
      <c r="S151" s="4709"/>
      <c r="T151" s="4709"/>
      <c r="U151" s="4709"/>
      <c r="V151" s="4709"/>
      <c r="W151" s="4709"/>
      <c r="X151" s="4709"/>
      <c r="Y151" s="4709"/>
      <c r="Z151" s="4709"/>
      <c r="AA151" s="4709"/>
      <c r="AB151" s="4709"/>
      <c r="AC151" s="4709"/>
      <c r="AD151" s="4709"/>
      <c r="AE151" s="4709"/>
      <c r="AF151" s="4709"/>
      <c r="AG151" s="4709"/>
      <c r="AH151" s="4709"/>
      <c r="AI151" s="4709"/>
      <c r="AJ151" s="4709"/>
      <c r="AK151" s="4709"/>
      <c r="AL151" s="4709"/>
      <c r="AM151" s="4711"/>
      <c r="AN151" s="4720" t="s">
        <v>6</v>
      </c>
      <c r="AO151" s="4694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4700" t="s">
        <v>93</v>
      </c>
      <c r="G152" s="4701"/>
      <c r="H152" s="4700" t="s">
        <v>13</v>
      </c>
      <c r="I152" s="4701"/>
      <c r="J152" s="4700" t="s">
        <v>14</v>
      </c>
      <c r="K152" s="4701"/>
      <c r="L152" s="4700" t="s">
        <v>15</v>
      </c>
      <c r="M152" s="4701"/>
      <c r="N152" s="4700" t="s">
        <v>16</v>
      </c>
      <c r="O152" s="4701"/>
      <c r="P152" s="4697" t="s">
        <v>17</v>
      </c>
      <c r="Q152" s="4701"/>
      <c r="R152" s="4700" t="s">
        <v>18</v>
      </c>
      <c r="S152" s="4701"/>
      <c r="T152" s="4700" t="s">
        <v>19</v>
      </c>
      <c r="U152" s="4701"/>
      <c r="V152" s="4700" t="s">
        <v>20</v>
      </c>
      <c r="W152" s="4701"/>
      <c r="X152" s="4700" t="s">
        <v>21</v>
      </c>
      <c r="Y152" s="4701"/>
      <c r="Z152" s="4700" t="s">
        <v>22</v>
      </c>
      <c r="AA152" s="4701"/>
      <c r="AB152" s="4700" t="s">
        <v>23</v>
      </c>
      <c r="AC152" s="4701"/>
      <c r="AD152" s="4700" t="s">
        <v>24</v>
      </c>
      <c r="AE152" s="4701"/>
      <c r="AF152" s="4700" t="s">
        <v>25</v>
      </c>
      <c r="AG152" s="4701"/>
      <c r="AH152" s="4700" t="s">
        <v>26</v>
      </c>
      <c r="AI152" s="4701"/>
      <c r="AJ152" s="4700" t="s">
        <v>27</v>
      </c>
      <c r="AK152" s="4701"/>
      <c r="AL152" s="4700" t="s">
        <v>200</v>
      </c>
      <c r="AM152" s="4719"/>
      <c r="AN152" s="3229"/>
      <c r="AO152" s="3209"/>
    </row>
    <row r="153" spans="1:75" ht="15" customHeight="1" x14ac:dyDescent="0.25">
      <c r="A153" s="4729"/>
      <c r="B153" s="4729"/>
      <c r="C153" s="3238"/>
      <c r="D153" s="4721"/>
      <c r="E153" s="4695"/>
      <c r="F153" s="2937" t="s">
        <v>71</v>
      </c>
      <c r="G153" s="2938" t="s">
        <v>31</v>
      </c>
      <c r="H153" s="2937" t="s">
        <v>71</v>
      </c>
      <c r="I153" s="2938" t="s">
        <v>31</v>
      </c>
      <c r="J153" s="2937" t="s">
        <v>71</v>
      </c>
      <c r="K153" s="2938" t="s">
        <v>31</v>
      </c>
      <c r="L153" s="2937" t="s">
        <v>71</v>
      </c>
      <c r="M153" s="2938" t="s">
        <v>31</v>
      </c>
      <c r="N153" s="2937" t="s">
        <v>71</v>
      </c>
      <c r="O153" s="2938" t="s">
        <v>31</v>
      </c>
      <c r="P153" s="2937" t="s">
        <v>71</v>
      </c>
      <c r="Q153" s="2938" t="s">
        <v>31</v>
      </c>
      <c r="R153" s="2937" t="s">
        <v>71</v>
      </c>
      <c r="S153" s="2938" t="s">
        <v>31</v>
      </c>
      <c r="T153" s="2937" t="s">
        <v>71</v>
      </c>
      <c r="U153" s="2938" t="s">
        <v>31</v>
      </c>
      <c r="V153" s="2937" t="s">
        <v>71</v>
      </c>
      <c r="W153" s="2938" t="s">
        <v>31</v>
      </c>
      <c r="X153" s="2937" t="s">
        <v>71</v>
      </c>
      <c r="Y153" s="2938" t="s">
        <v>31</v>
      </c>
      <c r="Z153" s="2937" t="s">
        <v>71</v>
      </c>
      <c r="AA153" s="2938" t="s">
        <v>31</v>
      </c>
      <c r="AB153" s="2937" t="s">
        <v>71</v>
      </c>
      <c r="AC153" s="2938" t="s">
        <v>31</v>
      </c>
      <c r="AD153" s="2937" t="s">
        <v>71</v>
      </c>
      <c r="AE153" s="2938" t="s">
        <v>31</v>
      </c>
      <c r="AF153" s="2937" t="s">
        <v>71</v>
      </c>
      <c r="AG153" s="2938" t="s">
        <v>31</v>
      </c>
      <c r="AH153" s="2937" t="s">
        <v>71</v>
      </c>
      <c r="AI153" s="2938" t="s">
        <v>31</v>
      </c>
      <c r="AJ153" s="2937" t="s">
        <v>71</v>
      </c>
      <c r="AK153" s="2938" t="s">
        <v>31</v>
      </c>
      <c r="AL153" s="2937" t="s">
        <v>71</v>
      </c>
      <c r="AM153" s="2939" t="s">
        <v>31</v>
      </c>
      <c r="AN153" s="4721"/>
      <c r="AO153" s="4695"/>
    </row>
    <row r="154" spans="1:75" ht="15" customHeight="1" x14ac:dyDescent="0.25">
      <c r="A154" s="4716" t="s">
        <v>80</v>
      </c>
      <c r="B154" s="2686" t="s">
        <v>201</v>
      </c>
      <c r="C154" s="2697">
        <f>SUM(D154:E154)</f>
        <v>0</v>
      </c>
      <c r="D154" s="2726">
        <f>+F154+H154+J154+L154+N154+P154+R154+T154+V154+X154+Z154+AB154+AD154+AF154+AH154+AJ154+AL154</f>
        <v>0</v>
      </c>
      <c r="E154" s="2940">
        <f>+G154+I154+K154+M154+O154+Q154+S154+U154+W154+Y154+AA154+AC154+AE154+AG154+AI154+AK154+AM154</f>
        <v>0</v>
      </c>
      <c r="F154" s="2728"/>
      <c r="G154" s="2782"/>
      <c r="H154" s="2728"/>
      <c r="I154" s="2782"/>
      <c r="J154" s="2728"/>
      <c r="K154" s="2782"/>
      <c r="L154" s="2728"/>
      <c r="M154" s="2782"/>
      <c r="N154" s="2728"/>
      <c r="O154" s="2782"/>
      <c r="P154" s="2728"/>
      <c r="Q154" s="2782"/>
      <c r="R154" s="2728"/>
      <c r="S154" s="2782"/>
      <c r="T154" s="2728"/>
      <c r="U154" s="2782"/>
      <c r="V154" s="2728"/>
      <c r="W154" s="2782"/>
      <c r="X154" s="2728"/>
      <c r="Y154" s="2782"/>
      <c r="Z154" s="2728"/>
      <c r="AA154" s="2782"/>
      <c r="AB154" s="2728"/>
      <c r="AC154" s="2782"/>
      <c r="AD154" s="2728"/>
      <c r="AE154" s="2782"/>
      <c r="AF154" s="2728"/>
      <c r="AG154" s="2782"/>
      <c r="AH154" s="2728"/>
      <c r="AI154" s="2782"/>
      <c r="AJ154" s="2728"/>
      <c r="AK154" s="2782"/>
      <c r="AL154" s="2728"/>
      <c r="AM154" s="2729"/>
      <c r="AN154" s="2730"/>
      <c r="AO154" s="2782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ht="15" customHeight="1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ht="15" customHeight="1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ht="15" customHeight="1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ht="15" customHeight="1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ht="15" customHeight="1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ht="15" customHeight="1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ht="15" customHeight="1" x14ac:dyDescent="0.25">
      <c r="A161" s="4414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ht="15" customHeight="1" x14ac:dyDescent="0.25">
      <c r="A162" s="4716" t="s">
        <v>51</v>
      </c>
      <c r="B162" s="2686" t="s">
        <v>201</v>
      </c>
      <c r="C162" s="2697">
        <f t="shared" si="79"/>
        <v>2</v>
      </c>
      <c r="D162" s="2726">
        <f t="shared" si="73"/>
        <v>2</v>
      </c>
      <c r="E162" s="2940">
        <f t="shared" si="73"/>
        <v>0</v>
      </c>
      <c r="F162" s="2728"/>
      <c r="G162" s="2782"/>
      <c r="H162" s="2728"/>
      <c r="I162" s="2782"/>
      <c r="J162" s="2728"/>
      <c r="K162" s="2782"/>
      <c r="L162" s="2728"/>
      <c r="M162" s="2782"/>
      <c r="N162" s="2728">
        <v>1</v>
      </c>
      <c r="O162" s="2782"/>
      <c r="P162" s="2728"/>
      <c r="Q162" s="2782"/>
      <c r="R162" s="2728"/>
      <c r="S162" s="2782"/>
      <c r="T162" s="2728"/>
      <c r="U162" s="2782"/>
      <c r="V162" s="2728"/>
      <c r="W162" s="2782"/>
      <c r="X162" s="2728"/>
      <c r="Y162" s="2782"/>
      <c r="Z162" s="2728"/>
      <c r="AA162" s="2782"/>
      <c r="AB162" s="2728">
        <v>1</v>
      </c>
      <c r="AC162" s="2782"/>
      <c r="AD162" s="2728"/>
      <c r="AE162" s="2782"/>
      <c r="AF162" s="2728"/>
      <c r="AG162" s="2782"/>
      <c r="AH162" s="2728"/>
      <c r="AI162" s="2782"/>
      <c r="AJ162" s="2728"/>
      <c r="AK162" s="2782"/>
      <c r="AL162" s="2728"/>
      <c r="AM162" s="2729"/>
      <c r="AN162" s="2730">
        <v>0</v>
      </c>
      <c r="AO162" s="2782">
        <v>0</v>
      </c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ht="15" customHeight="1" x14ac:dyDescent="0.25">
      <c r="A163" s="3211"/>
      <c r="B163" s="105" t="s">
        <v>203</v>
      </c>
      <c r="C163" s="411">
        <f t="shared" si="79"/>
        <v>5</v>
      </c>
      <c r="D163" s="386">
        <f t="shared" si="73"/>
        <v>4</v>
      </c>
      <c r="E163" s="393">
        <f>+G163+I163+K163+M163+O163+Q163+S163+U163+W163+Y163+AA163+AC163+AE163+AG163+AI163+AK163+AM163</f>
        <v>1</v>
      </c>
      <c r="F163" s="40"/>
      <c r="G163" s="41"/>
      <c r="H163" s="40"/>
      <c r="I163" s="41">
        <v>1</v>
      </c>
      <c r="J163" s="40">
        <v>1</v>
      </c>
      <c r="K163" s="41"/>
      <c r="L163" s="40"/>
      <c r="M163" s="41"/>
      <c r="N163" s="40">
        <v>1</v>
      </c>
      <c r="O163" s="41"/>
      <c r="P163" s="40">
        <v>1</v>
      </c>
      <c r="Q163" s="41"/>
      <c r="R163" s="40"/>
      <c r="S163" s="41"/>
      <c r="T163" s="40">
        <v>1</v>
      </c>
      <c r="U163" s="41"/>
      <c r="V163" s="40"/>
      <c r="W163" s="41"/>
      <c r="X163" s="40"/>
      <c r="Y163" s="41"/>
      <c r="Z163" s="40"/>
      <c r="AA163" s="41"/>
      <c r="AB163" s="40"/>
      <c r="AC163" s="41"/>
      <c r="AD163" s="40"/>
      <c r="AE163" s="41"/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3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ht="15" customHeight="1" x14ac:dyDescent="0.25">
      <c r="A164" s="3211"/>
      <c r="B164" s="105" t="s">
        <v>204</v>
      </c>
      <c r="C164" s="411">
        <f>SUM(D164:E164)</f>
        <v>4</v>
      </c>
      <c r="D164" s="386">
        <f t="shared" si="73"/>
        <v>3</v>
      </c>
      <c r="E164" s="393">
        <f t="shared" si="73"/>
        <v>1</v>
      </c>
      <c r="F164" s="40">
        <v>3</v>
      </c>
      <c r="G164" s="41">
        <v>1</v>
      </c>
      <c r="H164" s="40"/>
      <c r="I164" s="41"/>
      <c r="J164" s="40"/>
      <c r="K164" s="41"/>
      <c r="L164" s="40"/>
      <c r="M164" s="41"/>
      <c r="N164" s="40"/>
      <c r="O164" s="41"/>
      <c r="P164" s="40"/>
      <c r="Q164" s="41"/>
      <c r="R164" s="40"/>
      <c r="S164" s="41"/>
      <c r="T164" s="40"/>
      <c r="U164" s="41"/>
      <c r="V164" s="40"/>
      <c r="W164" s="41"/>
      <c r="X164" s="40"/>
      <c r="Y164" s="41"/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ht="15" customHeight="1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ht="15" customHeight="1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ht="15" customHeight="1" x14ac:dyDescent="0.25">
      <c r="A167" s="4414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ht="18" customHeight="1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4698" t="s">
        <v>210</v>
      </c>
      <c r="B169" s="4717" t="s">
        <v>32</v>
      </c>
      <c r="C169" s="4708" t="s">
        <v>84</v>
      </c>
      <c r="D169" s="4709"/>
      <c r="E169" s="4709"/>
      <c r="F169" s="4709"/>
      <c r="G169" s="4709"/>
      <c r="H169" s="4709"/>
      <c r="I169" s="4709"/>
      <c r="J169" s="4709"/>
      <c r="K169" s="4709"/>
      <c r="L169" s="4709"/>
      <c r="M169" s="4709"/>
      <c r="N169" s="4709"/>
      <c r="O169" s="4709"/>
      <c r="P169" s="4709"/>
      <c r="Q169" s="4709"/>
      <c r="R169" s="4709"/>
      <c r="S169" s="4711"/>
      <c r="T169" s="4718" t="s">
        <v>6</v>
      </c>
      <c r="U169" s="4725" t="s">
        <v>7</v>
      </c>
    </row>
    <row r="170" spans="1:74" ht="15" customHeight="1" x14ac:dyDescent="0.25">
      <c r="A170" s="4392"/>
      <c r="B170" s="4416"/>
      <c r="C170" s="2941" t="s">
        <v>93</v>
      </c>
      <c r="D170" s="2942" t="s">
        <v>13</v>
      </c>
      <c r="E170" s="2942" t="s">
        <v>211</v>
      </c>
      <c r="F170" s="2942" t="s">
        <v>15</v>
      </c>
      <c r="G170" s="2942" t="s">
        <v>212</v>
      </c>
      <c r="H170" s="2942" t="s">
        <v>17</v>
      </c>
      <c r="I170" s="2942" t="s">
        <v>213</v>
      </c>
      <c r="J170" s="2942" t="s">
        <v>19</v>
      </c>
      <c r="K170" s="2942" t="s">
        <v>214</v>
      </c>
      <c r="L170" s="2942" t="s">
        <v>21</v>
      </c>
      <c r="M170" s="2942" t="s">
        <v>215</v>
      </c>
      <c r="N170" s="2942" t="s">
        <v>23</v>
      </c>
      <c r="O170" s="2942" t="s">
        <v>24</v>
      </c>
      <c r="P170" s="2942" t="s">
        <v>25</v>
      </c>
      <c r="Q170" s="2942" t="s">
        <v>26</v>
      </c>
      <c r="R170" s="2942" t="s">
        <v>27</v>
      </c>
      <c r="S170" s="2934" t="s">
        <v>200</v>
      </c>
      <c r="T170" s="4718"/>
      <c r="U170" s="4725"/>
    </row>
    <row r="171" spans="1:74" ht="22.5" customHeight="1" x14ac:dyDescent="0.25">
      <c r="A171" s="2943" t="s">
        <v>216</v>
      </c>
      <c r="B171" s="2944">
        <f>SUM(C171:S171)</f>
        <v>105</v>
      </c>
      <c r="C171" s="85"/>
      <c r="D171" s="469">
        <v>1</v>
      </c>
      <c r="E171" s="469">
        <v>0</v>
      </c>
      <c r="F171" s="469">
        <v>0</v>
      </c>
      <c r="G171" s="469">
        <v>1</v>
      </c>
      <c r="H171" s="469">
        <v>1</v>
      </c>
      <c r="I171" s="469">
        <v>4</v>
      </c>
      <c r="J171" s="469">
        <v>5</v>
      </c>
      <c r="K171" s="469">
        <v>3</v>
      </c>
      <c r="L171" s="469">
        <v>9</v>
      </c>
      <c r="M171" s="469">
        <v>11</v>
      </c>
      <c r="N171" s="469">
        <v>8</v>
      </c>
      <c r="O171" s="469">
        <v>11</v>
      </c>
      <c r="P171" s="469">
        <v>20</v>
      </c>
      <c r="Q171" s="469">
        <v>7</v>
      </c>
      <c r="R171" s="469">
        <v>10</v>
      </c>
      <c r="S171" s="459">
        <v>14</v>
      </c>
      <c r="T171" s="189">
        <v>1</v>
      </c>
      <c r="U171" s="86">
        <v>3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ht="18" customHeight="1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x14ac:dyDescent="0.25">
      <c r="A173" s="4703" t="s">
        <v>218</v>
      </c>
      <c r="B173" s="4704" t="s">
        <v>219</v>
      </c>
      <c r="C173" s="4705" t="s">
        <v>220</v>
      </c>
      <c r="D173" s="4706"/>
      <c r="E173" s="4706"/>
      <c r="F173" s="4706"/>
      <c r="G173" s="4706"/>
      <c r="H173" s="4706"/>
      <c r="I173" s="4706"/>
      <c r="J173" s="4706"/>
      <c r="K173" s="4707"/>
      <c r="L173" s="4708" t="s">
        <v>221</v>
      </c>
      <c r="M173" s="4709"/>
      <c r="N173" s="4709"/>
      <c r="O173" s="4709"/>
      <c r="P173" s="4709"/>
      <c r="Q173" s="4709"/>
      <c r="R173" s="4709"/>
      <c r="S173" s="4709"/>
      <c r="T173" s="4710"/>
      <c r="U173" s="4708" t="s">
        <v>222</v>
      </c>
      <c r="V173" s="4709"/>
      <c r="W173" s="4709"/>
      <c r="X173" s="4709"/>
      <c r="Y173" s="4709"/>
      <c r="Z173" s="4709"/>
      <c r="AA173" s="4709"/>
      <c r="AB173" s="4709"/>
      <c r="AC173" s="4711"/>
      <c r="AD173" s="4697" t="s">
        <v>6</v>
      </c>
      <c r="AE173" s="4723" t="s">
        <v>7</v>
      </c>
    </row>
    <row r="174" spans="1:74" ht="18" customHeight="1" x14ac:dyDescent="0.25">
      <c r="A174" s="3195"/>
      <c r="B174" s="3197"/>
      <c r="C174" s="4712" t="s">
        <v>32</v>
      </c>
      <c r="D174" s="4713"/>
      <c r="E174" s="4714"/>
      <c r="F174" s="4715" t="s">
        <v>223</v>
      </c>
      <c r="G174" s="4715"/>
      <c r="H174" s="4715" t="s">
        <v>224</v>
      </c>
      <c r="I174" s="4715"/>
      <c r="J174" s="4724" t="s">
        <v>225</v>
      </c>
      <c r="K174" s="4724"/>
      <c r="L174" s="4712" t="s">
        <v>32</v>
      </c>
      <c r="M174" s="4713"/>
      <c r="N174" s="4714"/>
      <c r="O174" s="4715" t="s">
        <v>223</v>
      </c>
      <c r="P174" s="4715"/>
      <c r="Q174" s="4715" t="s">
        <v>224</v>
      </c>
      <c r="R174" s="4715"/>
      <c r="S174" s="4724" t="s">
        <v>225</v>
      </c>
      <c r="T174" s="4724"/>
      <c r="U174" s="4712" t="s">
        <v>32</v>
      </c>
      <c r="V174" s="4713"/>
      <c r="W174" s="4714"/>
      <c r="X174" s="4715" t="s">
        <v>223</v>
      </c>
      <c r="Y174" s="4715"/>
      <c r="Z174" s="4715" t="s">
        <v>224</v>
      </c>
      <c r="AA174" s="4715"/>
      <c r="AB174" s="4724" t="s">
        <v>225</v>
      </c>
      <c r="AC174" s="4726"/>
      <c r="AD174" s="4697"/>
      <c r="AE174" s="4723"/>
    </row>
    <row r="175" spans="1:74" ht="25.9" customHeight="1" x14ac:dyDescent="0.25">
      <c r="A175" s="3195"/>
      <c r="B175" s="3197"/>
      <c r="C175" s="2946" t="s">
        <v>226</v>
      </c>
      <c r="D175" s="2947" t="s">
        <v>30</v>
      </c>
      <c r="E175" s="2948" t="s">
        <v>31</v>
      </c>
      <c r="F175" s="2949" t="s">
        <v>30</v>
      </c>
      <c r="G175" s="2950" t="s">
        <v>31</v>
      </c>
      <c r="H175" s="2949" t="s">
        <v>30</v>
      </c>
      <c r="I175" s="2950" t="s">
        <v>31</v>
      </c>
      <c r="J175" s="2949" t="s">
        <v>30</v>
      </c>
      <c r="K175" s="2950" t="s">
        <v>31</v>
      </c>
      <c r="L175" s="2949" t="s">
        <v>226</v>
      </c>
      <c r="M175" s="2951" t="s">
        <v>30</v>
      </c>
      <c r="N175" s="2945" t="s">
        <v>31</v>
      </c>
      <c r="O175" s="2949" t="s">
        <v>30</v>
      </c>
      <c r="P175" s="2945" t="s">
        <v>31</v>
      </c>
      <c r="Q175" s="2949" t="s">
        <v>30</v>
      </c>
      <c r="R175" s="2945" t="s">
        <v>31</v>
      </c>
      <c r="S175" s="2949" t="s">
        <v>30</v>
      </c>
      <c r="T175" s="2945" t="s">
        <v>31</v>
      </c>
      <c r="U175" s="2949" t="s">
        <v>226</v>
      </c>
      <c r="V175" s="2952" t="s">
        <v>30</v>
      </c>
      <c r="W175" s="2950" t="s">
        <v>31</v>
      </c>
      <c r="X175" s="2949" t="s">
        <v>30</v>
      </c>
      <c r="Y175" s="2950" t="s">
        <v>31</v>
      </c>
      <c r="Z175" s="2949" t="s">
        <v>30</v>
      </c>
      <c r="AA175" s="2950" t="s">
        <v>31</v>
      </c>
      <c r="AB175" s="2949" t="s">
        <v>30</v>
      </c>
      <c r="AC175" s="2953" t="s">
        <v>31</v>
      </c>
      <c r="AD175" s="4697"/>
      <c r="AE175" s="4723"/>
    </row>
    <row r="176" spans="1:74" ht="25.15" customHeight="1" x14ac:dyDescent="0.25">
      <c r="A176" s="2744" t="s">
        <v>227</v>
      </c>
      <c r="B176" s="2745">
        <f>SUM(C176+L176+U176)</f>
        <v>0</v>
      </c>
      <c r="C176" s="2746">
        <f>SUM(D176:E176)</f>
        <v>0</v>
      </c>
      <c r="D176" s="2726">
        <f>SUM(F176+H176+J176)</f>
        <v>0</v>
      </c>
      <c r="E176" s="485">
        <f>SUM(G176+I176+K176)</f>
        <v>0</v>
      </c>
      <c r="F176" s="2728"/>
      <c r="G176" s="486"/>
      <c r="H176" s="2728"/>
      <c r="I176" s="486"/>
      <c r="J176" s="2728"/>
      <c r="K176" s="486"/>
      <c r="L176" s="2749">
        <f>SUM(M176:N176)</f>
        <v>0</v>
      </c>
      <c r="M176" s="2726">
        <f>SUM(O176+Q176+S176)</f>
        <v>0</v>
      </c>
      <c r="N176" s="2940">
        <f>SUM(P176+R176+T176)</f>
        <v>0</v>
      </c>
      <c r="O176" s="2728"/>
      <c r="P176" s="2782"/>
      <c r="Q176" s="2728"/>
      <c r="R176" s="2782"/>
      <c r="S176" s="2728"/>
      <c r="T176" s="2782"/>
      <c r="U176" s="2697">
        <f>SUM(V176:W176)</f>
        <v>0</v>
      </c>
      <c r="V176" s="2726">
        <f>SUM(X176+Z176+AB176)</f>
        <v>0</v>
      </c>
      <c r="W176" s="485">
        <f>SUM(Y176+AA176+AC176)</f>
        <v>0</v>
      </c>
      <c r="X176" s="2728"/>
      <c r="Y176" s="486"/>
      <c r="Z176" s="2728"/>
      <c r="AA176" s="486"/>
      <c r="AB176" s="2728"/>
      <c r="AC176" s="488"/>
      <c r="AD176" s="2954"/>
      <c r="AE176" s="486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5.9" customHeight="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5.15" customHeight="1" x14ac:dyDescent="0.25">
      <c r="A178" s="2744" t="s">
        <v>229</v>
      </c>
      <c r="B178" s="2745">
        <f t="shared" ref="B178:B182" si="89">SUM(C178+L178+U178)</f>
        <v>0</v>
      </c>
      <c r="C178" s="2746">
        <f t="shared" si="80"/>
        <v>0</v>
      </c>
      <c r="D178" s="2751">
        <f t="shared" si="81"/>
        <v>0</v>
      </c>
      <c r="E178" s="500">
        <f t="shared" si="81"/>
        <v>0</v>
      </c>
      <c r="F178" s="2728"/>
      <c r="G178" s="486"/>
      <c r="H178" s="2728"/>
      <c r="I178" s="486"/>
      <c r="J178" s="2728"/>
      <c r="K178" s="486"/>
      <c r="L178" s="2749">
        <f>SUM(M178:N178)</f>
        <v>0</v>
      </c>
      <c r="M178" s="2726">
        <f>SUM(O178+Q178+S178)</f>
        <v>0</v>
      </c>
      <c r="N178" s="2940">
        <f>SUM(P178+R178+T178)</f>
        <v>0</v>
      </c>
      <c r="O178" s="2728"/>
      <c r="P178" s="2782"/>
      <c r="Q178" s="2728"/>
      <c r="R178" s="2782"/>
      <c r="S178" s="2728"/>
      <c r="T178" s="2782"/>
      <c r="U178" s="2697">
        <f t="shared" si="82"/>
        <v>0</v>
      </c>
      <c r="V178" s="2726">
        <f t="shared" si="83"/>
        <v>0</v>
      </c>
      <c r="W178" s="485">
        <f t="shared" si="83"/>
        <v>0</v>
      </c>
      <c r="X178" s="2728"/>
      <c r="Y178" s="486"/>
      <c r="Z178" s="2728"/>
      <c r="AA178" s="486"/>
      <c r="AB178" s="2728"/>
      <c r="AC178" s="488"/>
      <c r="AD178" s="2954"/>
      <c r="AE178" s="486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6.45" customHeight="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2744" t="s">
        <v>231</v>
      </c>
      <c r="B180" s="2745">
        <f t="shared" si="89"/>
        <v>0</v>
      </c>
      <c r="C180" s="2746">
        <f t="shared" si="80"/>
        <v>0</v>
      </c>
      <c r="D180" s="2751">
        <f t="shared" si="81"/>
        <v>0</v>
      </c>
      <c r="E180" s="500">
        <f t="shared" si="81"/>
        <v>0</v>
      </c>
      <c r="F180" s="2728"/>
      <c r="G180" s="486"/>
      <c r="H180" s="2728"/>
      <c r="I180" s="486"/>
      <c r="J180" s="2728"/>
      <c r="K180" s="486"/>
      <c r="L180" s="2749">
        <f>SUM(M180:N180)</f>
        <v>0</v>
      </c>
      <c r="M180" s="2726">
        <f>SUM(O180+Q180+S180)</f>
        <v>0</v>
      </c>
      <c r="N180" s="2940">
        <f>SUM(P180+R180+T180)</f>
        <v>0</v>
      </c>
      <c r="O180" s="2728"/>
      <c r="P180" s="2782"/>
      <c r="Q180" s="2728"/>
      <c r="R180" s="2782"/>
      <c r="S180" s="2728"/>
      <c r="T180" s="2782"/>
      <c r="U180" s="2697">
        <f t="shared" si="82"/>
        <v>0</v>
      </c>
      <c r="V180" s="2726">
        <f t="shared" si="83"/>
        <v>0</v>
      </c>
      <c r="W180" s="485">
        <f t="shared" si="83"/>
        <v>0</v>
      </c>
      <c r="X180" s="2728"/>
      <c r="Y180" s="486"/>
      <c r="Z180" s="2728"/>
      <c r="AA180" s="486"/>
      <c r="AB180" s="2728"/>
      <c r="AC180" s="488"/>
      <c r="AD180" s="2954"/>
      <c r="AE180" s="486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5.9" customHeight="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26.45" customHeight="1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31.15" customHeight="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ht="18" customHeight="1" x14ac:dyDescent="0.25">
      <c r="A184" s="2955" t="s">
        <v>235</v>
      </c>
      <c r="B184" s="514"/>
      <c r="C184" s="514"/>
      <c r="D184" s="514"/>
      <c r="E184" s="514"/>
    </row>
    <row r="185" spans="1:74" ht="31.5" x14ac:dyDescent="0.25">
      <c r="A185" s="2956" t="s">
        <v>236</v>
      </c>
      <c r="B185" s="2957" t="s">
        <v>32</v>
      </c>
      <c r="C185" s="2935" t="s">
        <v>237</v>
      </c>
      <c r="D185" s="2938" t="s">
        <v>238</v>
      </c>
    </row>
    <row r="186" spans="1:74" x14ac:dyDescent="0.25">
      <c r="A186" s="2756" t="s">
        <v>239</v>
      </c>
      <c r="B186" s="2757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ht="18" customHeight="1" x14ac:dyDescent="0.25">
      <c r="A190" s="2955" t="s">
        <v>243</v>
      </c>
      <c r="B190" s="514"/>
      <c r="C190" s="514"/>
      <c r="D190" s="514"/>
      <c r="E190" s="514"/>
    </row>
    <row r="191" spans="1:74" ht="30" customHeight="1" x14ac:dyDescent="0.25">
      <c r="A191" s="4694" t="s">
        <v>236</v>
      </c>
      <c r="B191" s="4696" t="s">
        <v>32</v>
      </c>
      <c r="C191" s="4700" t="s">
        <v>84</v>
      </c>
      <c r="D191" s="4697"/>
      <c r="E191" s="4719"/>
      <c r="F191" s="4720" t="s">
        <v>244</v>
      </c>
      <c r="G191" s="4722" t="s">
        <v>245</v>
      </c>
      <c r="H191" s="4696" t="s">
        <v>246</v>
      </c>
    </row>
    <row r="192" spans="1:74" ht="38.25" customHeight="1" x14ac:dyDescent="0.25">
      <c r="A192" s="4695"/>
      <c r="B192" s="4693"/>
      <c r="C192" s="2957" t="s">
        <v>247</v>
      </c>
      <c r="D192" s="2958" t="s">
        <v>248</v>
      </c>
      <c r="E192" s="2939" t="s">
        <v>249</v>
      </c>
      <c r="F192" s="4721"/>
      <c r="G192" s="3224"/>
      <c r="H192" s="4693"/>
    </row>
    <row r="193" spans="1:75" x14ac:dyDescent="0.25">
      <c r="A193" s="2836" t="s">
        <v>250</v>
      </c>
      <c r="B193" s="2959">
        <f>SUM(C193:E193)</f>
        <v>0</v>
      </c>
      <c r="C193" s="2728"/>
      <c r="D193" s="527"/>
      <c r="E193" s="488"/>
      <c r="F193" s="2730"/>
      <c r="G193" s="527"/>
      <c r="H193" s="2782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2960" t="s">
        <v>255</v>
      </c>
      <c r="B198" s="2961">
        <f t="shared" si="91"/>
        <v>0</v>
      </c>
      <c r="C198" s="87"/>
      <c r="D198" s="535"/>
      <c r="E198" s="536"/>
      <c r="F198" s="2962"/>
      <c r="G198" s="535"/>
      <c r="H198" s="2793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ht="18" customHeight="1" x14ac:dyDescent="0.25">
      <c r="A199" s="2955" t="s">
        <v>256</v>
      </c>
      <c r="B199" s="514"/>
      <c r="C199" s="514"/>
      <c r="D199" s="514"/>
      <c r="E199" s="514"/>
    </row>
    <row r="200" spans="1:75" x14ac:dyDescent="0.25">
      <c r="A200" s="4699" t="s">
        <v>236</v>
      </c>
      <c r="B200" s="4698" t="s">
        <v>32</v>
      </c>
      <c r="C200" s="4700" t="s">
        <v>84</v>
      </c>
      <c r="D200" s="4697"/>
      <c r="E200" s="4701"/>
    </row>
    <row r="201" spans="1:75" ht="21" customHeight="1" x14ac:dyDescent="0.25">
      <c r="A201" s="4394"/>
      <c r="B201" s="4392"/>
      <c r="C201" s="2957" t="s">
        <v>247</v>
      </c>
      <c r="D201" s="2958" t="s">
        <v>248</v>
      </c>
      <c r="E201" s="2938" t="s">
        <v>249</v>
      </c>
    </row>
    <row r="202" spans="1:75" x14ac:dyDescent="0.25">
      <c r="A202" s="540" t="s">
        <v>257</v>
      </c>
      <c r="B202" s="541">
        <f>SUM(C202:E202)</f>
        <v>0</v>
      </c>
      <c r="C202" s="2728"/>
      <c r="D202" s="527"/>
      <c r="E202" s="486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3.45" customHeight="1" x14ac:dyDescent="0.25">
      <c r="A206" s="79" t="s">
        <v>261</v>
      </c>
      <c r="B206" s="2377">
        <f t="shared" si="97"/>
        <v>0</v>
      </c>
      <c r="C206" s="85"/>
      <c r="D206" s="469"/>
      <c r="E206" s="84"/>
    </row>
    <row r="207" spans="1:75" ht="18" customHeight="1" x14ac:dyDescent="0.25">
      <c r="A207" s="542" t="s">
        <v>262</v>
      </c>
    </row>
    <row r="208" spans="1:75" x14ac:dyDescent="0.25">
      <c r="A208" s="3428" t="s">
        <v>236</v>
      </c>
      <c r="B208" s="4694"/>
      <c r="C208" s="4696" t="s">
        <v>32</v>
      </c>
      <c r="D208" s="4700" t="s">
        <v>84</v>
      </c>
      <c r="E208" s="4697"/>
      <c r="F208" s="4701"/>
    </row>
    <row r="209" spans="1:6" ht="24" customHeight="1" x14ac:dyDescent="0.25">
      <c r="A209" s="4702"/>
      <c r="B209" s="4695"/>
      <c r="C209" s="4693"/>
      <c r="D209" s="2957" t="s">
        <v>247</v>
      </c>
      <c r="E209" s="2958" t="s">
        <v>248</v>
      </c>
      <c r="F209" s="2938" t="s">
        <v>249</v>
      </c>
    </row>
    <row r="210" spans="1:6" x14ac:dyDescent="0.25">
      <c r="A210" s="4694" t="s">
        <v>263</v>
      </c>
      <c r="B210" s="2570" t="s">
        <v>264</v>
      </c>
      <c r="C210" s="544">
        <f>SUM(D210:F210)</f>
        <v>0</v>
      </c>
      <c r="D210" s="2728"/>
      <c r="E210" s="527"/>
      <c r="F210" s="486"/>
    </row>
    <row r="211" spans="1:6" ht="16.899999999999999" customHeight="1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ht="16.899999999999999" customHeight="1" x14ac:dyDescent="0.25">
      <c r="A212" s="4694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4695"/>
      <c r="B213" s="2963" t="s">
        <v>268</v>
      </c>
      <c r="C213" s="2964">
        <f t="shared" si="98"/>
        <v>0</v>
      </c>
      <c r="D213" s="85"/>
      <c r="E213" s="469"/>
      <c r="F213" s="84"/>
    </row>
    <row r="214" spans="1:6" ht="18" customHeight="1" x14ac:dyDescent="0.25">
      <c r="A214" s="2965" t="s">
        <v>269</v>
      </c>
      <c r="B214" s="2966"/>
      <c r="C214" s="514"/>
      <c r="D214" s="514"/>
    </row>
    <row r="215" spans="1:6" x14ac:dyDescent="0.25">
      <c r="A215" s="4694" t="s">
        <v>236</v>
      </c>
      <c r="B215" s="4696" t="s">
        <v>32</v>
      </c>
      <c r="C215" s="4697" t="s">
        <v>270</v>
      </c>
      <c r="D215" s="4697"/>
      <c r="E215" s="4697"/>
      <c r="F215" s="549"/>
    </row>
    <row r="216" spans="1:6" ht="21" x14ac:dyDescent="0.25">
      <c r="A216" s="4695"/>
      <c r="B216" s="4693"/>
      <c r="C216" s="643" t="s">
        <v>271</v>
      </c>
      <c r="D216" s="2958" t="s">
        <v>272</v>
      </c>
      <c r="E216" s="2938" t="s">
        <v>273</v>
      </c>
    </row>
    <row r="217" spans="1:6" x14ac:dyDescent="0.25">
      <c r="A217" s="2570" t="s">
        <v>274</v>
      </c>
      <c r="B217" s="2781">
        <f>SUM(C217:E217)</f>
        <v>0</v>
      </c>
      <c r="C217" s="2730"/>
      <c r="D217" s="527"/>
      <c r="E217" s="486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2962"/>
      <c r="D219" s="535"/>
      <c r="E219" s="554"/>
    </row>
    <row r="220" spans="1:6" ht="18" customHeight="1" x14ac:dyDescent="0.25">
      <c r="A220" s="2965" t="s">
        <v>277</v>
      </c>
      <c r="B220" s="2966"/>
    </row>
    <row r="221" spans="1:6" x14ac:dyDescent="0.25">
      <c r="A221" s="4694" t="s">
        <v>236</v>
      </c>
      <c r="B221" s="4698" t="s">
        <v>278</v>
      </c>
    </row>
    <row r="222" spans="1:6" x14ac:dyDescent="0.25">
      <c r="A222" s="4695"/>
      <c r="B222" s="4392"/>
    </row>
    <row r="223" spans="1:6" x14ac:dyDescent="0.25">
      <c r="A223" s="2570" t="s">
        <v>279</v>
      </c>
      <c r="B223" s="277"/>
    </row>
    <row r="224" spans="1:6" x14ac:dyDescent="0.25">
      <c r="A224" s="79" t="s">
        <v>280</v>
      </c>
      <c r="B224" s="186"/>
    </row>
    <row r="238" spans="1:1" ht="12.75" customHeight="1" x14ac:dyDescent="0.25"/>
    <row r="239" spans="1:1" ht="20.100000000000001" hidden="1" customHeight="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120</v>
      </c>
    </row>
    <row r="240" spans="1:1" ht="20.100000000000001" hidden="1" customHeight="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3D789A3F-52E8-4839-8CEF-61FE716A0635}">
      <formula1>0</formula1>
    </dataValidation>
    <dataValidation type="whole" allowBlank="1" showInputMessage="1" showErrorMessage="1" sqref="C202:E206" xr:uid="{920EEBFC-9A7C-4322-8DAF-DF3BE8560B12}">
      <formula1>0</formula1>
      <formula2>9.99999999999999E+35</formula2>
    </dataValidation>
    <dataValidation type="whole" allowBlank="1" showInputMessage="1" showErrorMessage="1" sqref="C171:U171 C32:C33 B88:B92" xr:uid="{4F68C95F-EBB7-4F69-9056-9D00CC50E3A5}">
      <formula1>0</formula1>
      <formula2>9.99999999999999E+42</formula2>
    </dataValidation>
    <dataValidation type="whole" allowBlank="1" showInputMessage="1" showErrorMessage="1" sqref="F154:AO167 X176:AE183" xr:uid="{E8369A1F-D3BF-417C-B0C7-F8A195320399}">
      <formula1>0</formula1>
      <formula2>9.99999999999999E+36</formula2>
    </dataValidation>
    <dataValidation type="whole" allowBlank="1" showInputMessage="1" showErrorMessage="1" sqref="E135:AR137" xr:uid="{F05AEF7E-CABB-4691-8EF4-E1F98E794E84}">
      <formula1>0</formula1>
      <formula2>9.99999999999999E+34</formula2>
    </dataValidation>
    <dataValidation type="whole" allowBlank="1" showInputMessage="1" showErrorMessage="1" sqref="B128:M130 F176:K183 C38" xr:uid="{98B63919-936A-4B67-B474-8CECBBA934BB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D13CAB1B-C43E-4987-9813-05042EB22A8A}">
      <formula1>0</formula1>
      <formula2>9.99999999999999E+40</formula2>
    </dataValidation>
    <dataValidation type="whole" allowBlank="1" showInputMessage="1" showErrorMessage="1" sqref="C60:X61 B67:B68 F73:AM74 C193:H198 B94:B96 D88:D92 D94:D96" xr:uid="{0F8FCDE2-032A-4AC5-8C87-734EC231CEA4}">
      <formula1>0</formula1>
      <formula2>9.99999999999999E+38</formula2>
    </dataValidation>
    <dataValidation type="whole" allowBlank="1" showInputMessage="1" showErrorMessage="1" sqref="E53:L54 P53:AC54" xr:uid="{1180079D-F5F1-4C20-911D-A6692CA6B2E4}">
      <formula1>0</formula1>
      <formula2>9.99999999999999E+31</formula2>
    </dataValidation>
    <dataValidation type="whole" allowBlank="1" showInputMessage="1" showErrorMessage="1" sqref="C186:D189 C101:E105 C107:E109 E13:AR26 AS13:AS18 AS26" xr:uid="{4BFC5362-C3E2-4888-A983-3E7D2F6991ED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B4B9D988-EAC8-41BF-B33D-0F453C6BE344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Z24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",[11]NOMBRE!B2, " (",[11]NOMBRE!C2,[11]NOMBRE!D2,[11]NOMBRE!E2,[11]NOMBRE!F2,[11]NOMBRE!G2,")")</f>
        <v>COMUNA: LINARES (07401)</v>
      </c>
    </row>
    <row r="3" spans="1:77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77" x14ac:dyDescent="0.25">
      <c r="A4" s="1" t="str">
        <f>CONCATENATE("MES: ",[11]NOMBRE!B6, " (",[11]NOMBRE!C6,[11]NOMBRE!D6,")")</f>
        <v>MES: NOVIEMBRE (11)</v>
      </c>
    </row>
    <row r="5" spans="1:77" x14ac:dyDescent="0.25">
      <c r="A5" s="1" t="str">
        <f>CONCATENATE("AÑO: ",[11]NOMBRE!B7)</f>
        <v>AÑO: 2025</v>
      </c>
    </row>
    <row r="6" spans="1:77" s="3" customFormat="1" ht="18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ht="18" customHeight="1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x14ac:dyDescent="0.25">
      <c r="A9" s="4699" t="s">
        <v>3</v>
      </c>
      <c r="B9" s="4961" t="s">
        <v>4</v>
      </c>
      <c r="C9" s="4962"/>
      <c r="D9" s="4696"/>
      <c r="E9" s="4960" t="s">
        <v>5</v>
      </c>
      <c r="F9" s="4963"/>
      <c r="G9" s="4963"/>
      <c r="H9" s="4963"/>
      <c r="I9" s="4963"/>
      <c r="J9" s="4963"/>
      <c r="K9" s="4963"/>
      <c r="L9" s="4963"/>
      <c r="M9" s="4963"/>
      <c r="N9" s="4963"/>
      <c r="O9" s="4963"/>
      <c r="P9" s="4963"/>
      <c r="Q9" s="4963"/>
      <c r="R9" s="4963"/>
      <c r="S9" s="4963"/>
      <c r="T9" s="4963"/>
      <c r="U9" s="4963"/>
      <c r="V9" s="4963"/>
      <c r="W9" s="4963"/>
      <c r="X9" s="4963"/>
      <c r="Y9" s="4963"/>
      <c r="Z9" s="4963"/>
      <c r="AA9" s="4963"/>
      <c r="AB9" s="4963"/>
      <c r="AC9" s="4963"/>
      <c r="AD9" s="4963"/>
      <c r="AE9" s="4963"/>
      <c r="AF9" s="4963"/>
      <c r="AG9" s="4963"/>
      <c r="AH9" s="4963"/>
      <c r="AI9" s="4963"/>
      <c r="AJ9" s="4963"/>
      <c r="AK9" s="4963"/>
      <c r="AL9" s="4963"/>
      <c r="AM9" s="4963"/>
      <c r="AN9" s="4951"/>
      <c r="AO9" s="4964" t="s">
        <v>6</v>
      </c>
      <c r="AP9" s="4722" t="s">
        <v>7</v>
      </c>
      <c r="AQ9" s="4722" t="s">
        <v>8</v>
      </c>
      <c r="AR9" s="4722" t="s">
        <v>9</v>
      </c>
      <c r="AS9" s="4696" t="s">
        <v>10</v>
      </c>
    </row>
    <row r="10" spans="1:77" ht="24" customHeight="1" x14ac:dyDescent="0.25">
      <c r="A10" s="3259"/>
      <c r="B10" s="4455"/>
      <c r="C10" s="4949"/>
      <c r="D10" s="4935"/>
      <c r="E10" s="4700" t="s">
        <v>11</v>
      </c>
      <c r="F10" s="4959"/>
      <c r="G10" s="4700" t="s">
        <v>12</v>
      </c>
      <c r="H10" s="4701"/>
      <c r="I10" s="4700" t="s">
        <v>13</v>
      </c>
      <c r="J10" s="4701"/>
      <c r="K10" s="4700" t="s">
        <v>14</v>
      </c>
      <c r="L10" s="4701"/>
      <c r="M10" s="4700" t="s">
        <v>15</v>
      </c>
      <c r="N10" s="4701"/>
      <c r="O10" s="4700" t="s">
        <v>16</v>
      </c>
      <c r="P10" s="4701"/>
      <c r="Q10" s="4700" t="s">
        <v>17</v>
      </c>
      <c r="R10" s="4701"/>
      <c r="S10" s="4700" t="s">
        <v>18</v>
      </c>
      <c r="T10" s="4701"/>
      <c r="U10" s="4700" t="s">
        <v>19</v>
      </c>
      <c r="V10" s="4701"/>
      <c r="W10" s="4700" t="s">
        <v>20</v>
      </c>
      <c r="X10" s="4701"/>
      <c r="Y10" s="4700" t="s">
        <v>21</v>
      </c>
      <c r="Z10" s="4701"/>
      <c r="AA10" s="4700" t="s">
        <v>22</v>
      </c>
      <c r="AB10" s="4701"/>
      <c r="AC10" s="4700" t="s">
        <v>23</v>
      </c>
      <c r="AD10" s="4701"/>
      <c r="AE10" s="4700" t="s">
        <v>24</v>
      </c>
      <c r="AF10" s="4701"/>
      <c r="AG10" s="4700" t="s">
        <v>25</v>
      </c>
      <c r="AH10" s="4701"/>
      <c r="AI10" s="4700" t="s">
        <v>26</v>
      </c>
      <c r="AJ10" s="4701"/>
      <c r="AK10" s="4700" t="s">
        <v>27</v>
      </c>
      <c r="AL10" s="4701"/>
      <c r="AM10" s="4960" t="s">
        <v>28</v>
      </c>
      <c r="AN10" s="4951"/>
      <c r="AO10" s="3246"/>
      <c r="AP10" s="3247"/>
      <c r="AQ10" s="3247"/>
      <c r="AR10" s="3247"/>
      <c r="AS10" s="3249"/>
    </row>
    <row r="11" spans="1:77" x14ac:dyDescent="0.25">
      <c r="A11" s="4394"/>
      <c r="B11" s="2937" t="s">
        <v>29</v>
      </c>
      <c r="C11" s="2970" t="s">
        <v>30</v>
      </c>
      <c r="D11" s="2936" t="s">
        <v>31</v>
      </c>
      <c r="E11" s="2971" t="s">
        <v>30</v>
      </c>
      <c r="F11" s="2969" t="s">
        <v>31</v>
      </c>
      <c r="G11" s="2971" t="s">
        <v>30</v>
      </c>
      <c r="H11" s="2969" t="s">
        <v>31</v>
      </c>
      <c r="I11" s="2971" t="s">
        <v>30</v>
      </c>
      <c r="J11" s="2969" t="s">
        <v>31</v>
      </c>
      <c r="K11" s="2971" t="s">
        <v>30</v>
      </c>
      <c r="L11" s="2969" t="s">
        <v>31</v>
      </c>
      <c r="M11" s="2971" t="s">
        <v>30</v>
      </c>
      <c r="N11" s="2969" t="s">
        <v>31</v>
      </c>
      <c r="O11" s="2971" t="s">
        <v>30</v>
      </c>
      <c r="P11" s="2969" t="s">
        <v>31</v>
      </c>
      <c r="Q11" s="2971" t="s">
        <v>30</v>
      </c>
      <c r="R11" s="2969" t="s">
        <v>31</v>
      </c>
      <c r="S11" s="2971" t="s">
        <v>30</v>
      </c>
      <c r="T11" s="2969" t="s">
        <v>31</v>
      </c>
      <c r="U11" s="2971" t="s">
        <v>30</v>
      </c>
      <c r="V11" s="2969" t="s">
        <v>31</v>
      </c>
      <c r="W11" s="2971" t="s">
        <v>30</v>
      </c>
      <c r="X11" s="2969" t="s">
        <v>31</v>
      </c>
      <c r="Y11" s="2971" t="s">
        <v>30</v>
      </c>
      <c r="Z11" s="2969" t="s">
        <v>31</v>
      </c>
      <c r="AA11" s="2971" t="s">
        <v>30</v>
      </c>
      <c r="AB11" s="2969" t="s">
        <v>31</v>
      </c>
      <c r="AC11" s="2971" t="s">
        <v>30</v>
      </c>
      <c r="AD11" s="2969" t="s">
        <v>31</v>
      </c>
      <c r="AE11" s="2971" t="s">
        <v>30</v>
      </c>
      <c r="AF11" s="2969" t="s">
        <v>31</v>
      </c>
      <c r="AG11" s="2971" t="s">
        <v>30</v>
      </c>
      <c r="AH11" s="2969" t="s">
        <v>31</v>
      </c>
      <c r="AI11" s="2971" t="s">
        <v>30</v>
      </c>
      <c r="AJ11" s="2969" t="s">
        <v>31</v>
      </c>
      <c r="AK11" s="2971" t="s">
        <v>30</v>
      </c>
      <c r="AL11" s="2969" t="s">
        <v>31</v>
      </c>
      <c r="AM11" s="2971" t="s">
        <v>30</v>
      </c>
      <c r="AN11" s="2967" t="s">
        <v>31</v>
      </c>
      <c r="AO11" s="3245"/>
      <c r="AP11" s="3224"/>
      <c r="AQ11" s="3224"/>
      <c r="AR11" s="3224"/>
      <c r="AS11" s="4935"/>
    </row>
    <row r="12" spans="1:77" x14ac:dyDescent="0.25">
      <c r="A12" s="2972" t="s">
        <v>32</v>
      </c>
      <c r="B12" s="2973">
        <f>SUM(B13:B26)</f>
        <v>0</v>
      </c>
      <c r="C12" s="2974">
        <f>SUM(C13:C26)</f>
        <v>0</v>
      </c>
      <c r="D12" s="16">
        <f>SUM(D13:D26)</f>
        <v>0</v>
      </c>
      <c r="E12" s="2975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2975">
        <f t="shared" si="0"/>
        <v>0</v>
      </c>
      <c r="J12" s="18">
        <f t="shared" si="0"/>
        <v>0</v>
      </c>
      <c r="K12" s="2975">
        <f t="shared" si="0"/>
        <v>0</v>
      </c>
      <c r="L12" s="18">
        <f t="shared" si="0"/>
        <v>0</v>
      </c>
      <c r="M12" s="2975">
        <f t="shared" si="0"/>
        <v>0</v>
      </c>
      <c r="N12" s="18">
        <f t="shared" si="0"/>
        <v>0</v>
      </c>
      <c r="O12" s="2975">
        <f t="shared" si="0"/>
        <v>0</v>
      </c>
      <c r="P12" s="18">
        <f t="shared" si="0"/>
        <v>0</v>
      </c>
      <c r="Q12" s="2975">
        <f t="shared" si="0"/>
        <v>0</v>
      </c>
      <c r="R12" s="18">
        <f t="shared" si="0"/>
        <v>0</v>
      </c>
      <c r="S12" s="2975">
        <f t="shared" si="0"/>
        <v>0</v>
      </c>
      <c r="T12" s="18">
        <f t="shared" si="0"/>
        <v>0</v>
      </c>
      <c r="U12" s="2975">
        <f>SUM(U13:U26)</f>
        <v>0</v>
      </c>
      <c r="V12" s="18">
        <f>SUM(V13:V26)</f>
        <v>0</v>
      </c>
      <c r="W12" s="2975">
        <f t="shared" si="0"/>
        <v>0</v>
      </c>
      <c r="X12" s="18">
        <f t="shared" si="0"/>
        <v>0</v>
      </c>
      <c r="Y12" s="2975">
        <f t="shared" si="0"/>
        <v>0</v>
      </c>
      <c r="Z12" s="18">
        <f t="shared" si="0"/>
        <v>0</v>
      </c>
      <c r="AA12" s="2975">
        <f t="shared" si="0"/>
        <v>0</v>
      </c>
      <c r="AB12" s="18">
        <f t="shared" si="0"/>
        <v>0</v>
      </c>
      <c r="AC12" s="2975">
        <f t="shared" si="0"/>
        <v>0</v>
      </c>
      <c r="AD12" s="18">
        <f t="shared" si="0"/>
        <v>0</v>
      </c>
      <c r="AE12" s="2975">
        <f t="shared" si="0"/>
        <v>0</v>
      </c>
      <c r="AF12" s="18">
        <f t="shared" si="0"/>
        <v>0</v>
      </c>
      <c r="AG12" s="2975">
        <f t="shared" si="0"/>
        <v>0</v>
      </c>
      <c r="AH12" s="18">
        <f t="shared" si="0"/>
        <v>0</v>
      </c>
      <c r="AI12" s="2975">
        <f t="shared" si="0"/>
        <v>0</v>
      </c>
      <c r="AJ12" s="18">
        <f t="shared" si="0"/>
        <v>0</v>
      </c>
      <c r="AK12" s="2975">
        <f t="shared" si="0"/>
        <v>0</v>
      </c>
      <c r="AL12" s="18">
        <f t="shared" si="0"/>
        <v>0</v>
      </c>
      <c r="AM12" s="2975">
        <f t="shared" si="0"/>
        <v>0</v>
      </c>
      <c r="AN12" s="20">
        <f t="shared" si="0"/>
        <v>0</v>
      </c>
      <c r="AO12" s="21">
        <f>SUM(AO13:AO26)</f>
        <v>0</v>
      </c>
      <c r="AP12" s="2976">
        <f>SUM(AP13:AP26)</f>
        <v>0</v>
      </c>
      <c r="AQ12" s="2976">
        <f>SUM(AQ13:AQ26)</f>
        <v>0</v>
      </c>
      <c r="AR12" s="2976">
        <f>SUM(AR13:AR26)</f>
        <v>0</v>
      </c>
      <c r="AS12" s="2977">
        <f>SUM(AS13:AS26)</f>
        <v>0</v>
      </c>
    </row>
    <row r="13" spans="1:77" ht="15" customHeight="1" x14ac:dyDescent="0.25">
      <c r="A13" s="24" t="s">
        <v>33</v>
      </c>
      <c r="B13" s="25">
        <f>SUM(C13:D13)</f>
        <v>0</v>
      </c>
      <c r="C13" s="2780">
        <f>SUM(E13+G13+I13+K13+M13+O13+Q13+S13+U13+W13+Y13+AA13+AC13+AE13+AG13+AI13+AK13+AM13)</f>
        <v>0</v>
      </c>
      <c r="D13" s="2781">
        <f>SUM(F13+H13+J13+L13+N13+P13+R13+T13+V13+X13+Z13+AB13+AD13+AF13+AH13+AJ13+AL13+AN13)</f>
        <v>0</v>
      </c>
      <c r="E13" s="2467"/>
      <c r="F13" s="2782"/>
      <c r="G13" s="2467"/>
      <c r="H13" s="2782"/>
      <c r="I13" s="2467"/>
      <c r="J13" s="486"/>
      <c r="K13" s="2467"/>
      <c r="L13" s="2782"/>
      <c r="M13" s="2467"/>
      <c r="N13" s="2782"/>
      <c r="O13" s="2467"/>
      <c r="P13" s="2782"/>
      <c r="Q13" s="2467"/>
      <c r="R13" s="2782"/>
      <c r="S13" s="2467"/>
      <c r="T13" s="2782"/>
      <c r="U13" s="2467"/>
      <c r="V13" s="2782"/>
      <c r="W13" s="2467"/>
      <c r="X13" s="2782"/>
      <c r="Y13" s="2467"/>
      <c r="Z13" s="2782"/>
      <c r="AA13" s="2467"/>
      <c r="AB13" s="2782"/>
      <c r="AC13" s="2467"/>
      <c r="AD13" s="2782"/>
      <c r="AE13" s="2467"/>
      <c r="AF13" s="2782"/>
      <c r="AG13" s="2467"/>
      <c r="AH13" s="2782"/>
      <c r="AI13" s="2467"/>
      <c r="AJ13" s="2782"/>
      <c r="AK13" s="2467"/>
      <c r="AL13" s="2782"/>
      <c r="AM13" s="2467"/>
      <c r="AN13" s="2782"/>
      <c r="AO13" s="2783"/>
      <c r="AP13" s="391"/>
      <c r="AQ13" s="391"/>
      <c r="AR13" s="391"/>
      <c r="AS13" s="2691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ht="15" customHeight="1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ht="15" customHeight="1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ht="15" customHeight="1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ht="15" customHeight="1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ht="15" customHeight="1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ht="15" customHeight="1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ht="15" customHeight="1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ht="15" customHeight="1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ht="15" customHeight="1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ht="15" customHeight="1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ht="15" customHeight="1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ht="15" customHeight="1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ht="15" customHeight="1" x14ac:dyDescent="0.25">
      <c r="A26" s="79" t="s">
        <v>46</v>
      </c>
      <c r="B26" s="80">
        <f t="shared" si="1"/>
        <v>0</v>
      </c>
      <c r="C26" s="2978">
        <f>SUM(E26+G26+I26+K26+M26+O26+Q26+S26+U26+W26+Y26+AA26+AC26+AE26+AG26+AI26+AK26+AM26)</f>
        <v>0</v>
      </c>
      <c r="D26" s="2979">
        <f>SUM(F26+H26+J26+L26+N26+P26+R26+T26+V26+X26+Z26+AB26+AD26+AF26+AH26+AJ26+AL26+AN26)</f>
        <v>0</v>
      </c>
      <c r="E26" s="2255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ht="18" customHeight="1" x14ac:dyDescent="0.25">
      <c r="A27" s="4" t="s">
        <v>47</v>
      </c>
      <c r="B27" s="5"/>
      <c r="C27" s="5"/>
      <c r="D27" s="5"/>
      <c r="E27" s="5"/>
      <c r="F27" s="2785"/>
      <c r="G27" s="2785" t="s">
        <v>48</v>
      </c>
      <c r="H27" s="2980"/>
      <c r="I27" s="2980"/>
      <c r="J27" s="2785"/>
      <c r="K27" s="2785"/>
      <c r="L27" s="2785"/>
      <c r="M27" s="2785"/>
      <c r="N27" s="2785"/>
      <c r="O27" s="2785"/>
      <c r="P27" s="2785"/>
      <c r="Q27" s="2785"/>
      <c r="R27" s="2785"/>
      <c r="S27" s="2785"/>
      <c r="T27" s="2785"/>
      <c r="U27" s="2785"/>
      <c r="V27" s="2785"/>
      <c r="W27" s="2785"/>
      <c r="X27" s="2785"/>
      <c r="Y27" s="2567"/>
      <c r="Z27" s="2567"/>
      <c r="AA27" s="2567"/>
      <c r="AB27" s="2567"/>
      <c r="AC27" s="2567"/>
      <c r="AD27" s="2567"/>
      <c r="AE27" s="2567"/>
      <c r="AF27" s="2567"/>
      <c r="AG27" s="2567"/>
      <c r="AH27" s="2567"/>
      <c r="AI27" s="2567"/>
      <c r="AJ27" s="2567"/>
      <c r="AK27" s="2567"/>
      <c r="AL27" s="2567"/>
      <c r="AM27" s="2567"/>
      <c r="AN27" s="2567"/>
      <c r="AO27" s="2567"/>
      <c r="AP27" s="2259"/>
      <c r="AQ27" s="2259"/>
      <c r="AR27" s="2"/>
      <c r="AS27" s="3"/>
    </row>
    <row r="28" spans="1:77" ht="18.75" customHeight="1" x14ac:dyDescent="0.25">
      <c r="A28" s="4665" t="s">
        <v>49</v>
      </c>
      <c r="B28" s="4672" t="s">
        <v>4</v>
      </c>
      <c r="C28" s="4343"/>
      <c r="D28" s="4661"/>
      <c r="E28" s="4950" t="s">
        <v>5</v>
      </c>
      <c r="F28" s="4675"/>
      <c r="G28" s="4675"/>
      <c r="H28" s="4675"/>
      <c r="I28" s="4675"/>
      <c r="J28" s="4675"/>
      <c r="K28" s="4675"/>
      <c r="L28" s="4675"/>
      <c r="M28" s="4675"/>
      <c r="N28" s="4675"/>
      <c r="O28" s="4675"/>
      <c r="P28" s="4675"/>
      <c r="Q28" s="4675"/>
      <c r="R28" s="4675"/>
      <c r="S28" s="4675"/>
      <c r="T28" s="4675"/>
      <c r="U28" s="4675"/>
      <c r="V28" s="4675"/>
      <c r="W28" s="4675"/>
      <c r="X28" s="4675"/>
      <c r="Y28" s="4675"/>
      <c r="Z28" s="4675"/>
      <c r="AA28" s="4675"/>
      <c r="AB28" s="4675"/>
      <c r="AC28" s="4675"/>
      <c r="AD28" s="4675"/>
      <c r="AE28" s="4675"/>
      <c r="AF28" s="4675"/>
      <c r="AG28" s="4675"/>
      <c r="AH28" s="4675"/>
      <c r="AI28" s="4675"/>
      <c r="AJ28" s="4675"/>
      <c r="AK28" s="4675"/>
      <c r="AL28" s="4675"/>
      <c r="AM28" s="4675"/>
      <c r="AN28" s="4951"/>
      <c r="AO28" s="4654" t="s">
        <v>6</v>
      </c>
      <c r="AP28" s="4500" t="s">
        <v>7</v>
      </c>
      <c r="AQ28" s="4500" t="s">
        <v>50</v>
      </c>
      <c r="AR28" s="4500" t="s">
        <v>8</v>
      </c>
      <c r="AS28" s="4661" t="s">
        <v>9</v>
      </c>
    </row>
    <row r="29" spans="1:77" ht="15.75" customHeight="1" x14ac:dyDescent="0.25">
      <c r="A29" s="3259"/>
      <c r="B29" s="4455"/>
      <c r="C29" s="4949"/>
      <c r="D29" s="4935"/>
      <c r="E29" s="4958" t="s">
        <v>11</v>
      </c>
      <c r="F29" s="4959"/>
      <c r="G29" s="4958" t="s">
        <v>12</v>
      </c>
      <c r="H29" s="4701"/>
      <c r="I29" s="4958" t="s">
        <v>13</v>
      </c>
      <c r="J29" s="4701"/>
      <c r="K29" s="4958" t="s">
        <v>14</v>
      </c>
      <c r="L29" s="4701"/>
      <c r="M29" s="4958" t="s">
        <v>15</v>
      </c>
      <c r="N29" s="4701"/>
      <c r="O29" s="4958" t="s">
        <v>16</v>
      </c>
      <c r="P29" s="4701"/>
      <c r="Q29" s="4958" t="s">
        <v>17</v>
      </c>
      <c r="R29" s="4701"/>
      <c r="S29" s="4958" t="s">
        <v>18</v>
      </c>
      <c r="T29" s="4701"/>
      <c r="U29" s="4958" t="s">
        <v>19</v>
      </c>
      <c r="V29" s="4701"/>
      <c r="W29" s="4958" t="s">
        <v>20</v>
      </c>
      <c r="X29" s="4701"/>
      <c r="Y29" s="4958" t="s">
        <v>21</v>
      </c>
      <c r="Z29" s="4701"/>
      <c r="AA29" s="4958" t="s">
        <v>22</v>
      </c>
      <c r="AB29" s="4701"/>
      <c r="AC29" s="4958" t="s">
        <v>23</v>
      </c>
      <c r="AD29" s="4701"/>
      <c r="AE29" s="4958" t="s">
        <v>24</v>
      </c>
      <c r="AF29" s="4701"/>
      <c r="AG29" s="4958" t="s">
        <v>25</v>
      </c>
      <c r="AH29" s="4701"/>
      <c r="AI29" s="4958" t="s">
        <v>26</v>
      </c>
      <c r="AJ29" s="4701"/>
      <c r="AK29" s="4958" t="s">
        <v>27</v>
      </c>
      <c r="AL29" s="4701"/>
      <c r="AM29" s="4950" t="s">
        <v>28</v>
      </c>
      <c r="AN29" s="4951"/>
      <c r="AO29" s="3246"/>
      <c r="AP29" s="3247"/>
      <c r="AQ29" s="3247"/>
      <c r="AR29" s="3247"/>
      <c r="AS29" s="3249"/>
    </row>
    <row r="30" spans="1:77" ht="16.5" customHeight="1" x14ac:dyDescent="0.25">
      <c r="A30" s="4394"/>
      <c r="B30" s="2981" t="s">
        <v>29</v>
      </c>
      <c r="C30" s="2970" t="s">
        <v>30</v>
      </c>
      <c r="D30" s="2968" t="s">
        <v>31</v>
      </c>
      <c r="E30" s="2981" t="s">
        <v>30</v>
      </c>
      <c r="F30" s="2768" t="s">
        <v>31</v>
      </c>
      <c r="G30" s="2981" t="s">
        <v>30</v>
      </c>
      <c r="H30" s="2768" t="s">
        <v>31</v>
      </c>
      <c r="I30" s="2981" t="s">
        <v>30</v>
      </c>
      <c r="J30" s="2768" t="s">
        <v>31</v>
      </c>
      <c r="K30" s="2981" t="s">
        <v>30</v>
      </c>
      <c r="L30" s="2768" t="s">
        <v>31</v>
      </c>
      <c r="M30" s="2981" t="s">
        <v>30</v>
      </c>
      <c r="N30" s="2768" t="s">
        <v>31</v>
      </c>
      <c r="O30" s="2981" t="s">
        <v>30</v>
      </c>
      <c r="P30" s="2768" t="s">
        <v>31</v>
      </c>
      <c r="Q30" s="2981" t="s">
        <v>30</v>
      </c>
      <c r="R30" s="2768" t="s">
        <v>31</v>
      </c>
      <c r="S30" s="2981" t="s">
        <v>30</v>
      </c>
      <c r="T30" s="2768" t="s">
        <v>31</v>
      </c>
      <c r="U30" s="2981" t="s">
        <v>30</v>
      </c>
      <c r="V30" s="2768" t="s">
        <v>31</v>
      </c>
      <c r="W30" s="2981" t="s">
        <v>30</v>
      </c>
      <c r="X30" s="2768" t="s">
        <v>31</v>
      </c>
      <c r="Y30" s="2981" t="s">
        <v>30</v>
      </c>
      <c r="Z30" s="2768" t="s">
        <v>31</v>
      </c>
      <c r="AA30" s="2981" t="s">
        <v>30</v>
      </c>
      <c r="AB30" s="2768" t="s">
        <v>31</v>
      </c>
      <c r="AC30" s="2981" t="s">
        <v>30</v>
      </c>
      <c r="AD30" s="2768" t="s">
        <v>31</v>
      </c>
      <c r="AE30" s="2981" t="s">
        <v>30</v>
      </c>
      <c r="AF30" s="2768" t="s">
        <v>31</v>
      </c>
      <c r="AG30" s="2981" t="s">
        <v>30</v>
      </c>
      <c r="AH30" s="2768" t="s">
        <v>31</v>
      </c>
      <c r="AI30" s="2981" t="s">
        <v>30</v>
      </c>
      <c r="AJ30" s="2768" t="s">
        <v>31</v>
      </c>
      <c r="AK30" s="2970" t="s">
        <v>30</v>
      </c>
      <c r="AL30" s="2768" t="s">
        <v>31</v>
      </c>
      <c r="AM30" s="2981" t="s">
        <v>30</v>
      </c>
      <c r="AN30" s="2769" t="s">
        <v>31</v>
      </c>
      <c r="AO30" s="3245"/>
      <c r="AP30" s="3224"/>
      <c r="AQ30" s="3224"/>
      <c r="AR30" s="3224"/>
      <c r="AS30" s="4935"/>
    </row>
    <row r="31" spans="1:77" ht="15" customHeight="1" x14ac:dyDescent="0.25">
      <c r="A31" s="2686" t="s">
        <v>51</v>
      </c>
      <c r="B31" s="2790">
        <f t="shared" ref="B31:B46" si="14">SUM(C31:D31)</f>
        <v>0</v>
      </c>
      <c r="C31" s="2780">
        <f t="shared" ref="C31:D34" si="15">SUM(E31+G31+I31+K31+M31+O31+Q31+S31+U31+W31+Y31+AA31+AC31+AE31+AG31+AI31+AK31+AM31)</f>
        <v>0</v>
      </c>
      <c r="D31" s="2781">
        <f t="shared" si="15"/>
        <v>0</v>
      </c>
      <c r="E31" s="2728"/>
      <c r="F31" s="2782"/>
      <c r="G31" s="2728"/>
      <c r="H31" s="486"/>
      <c r="I31" s="2728"/>
      <c r="J31" s="486"/>
      <c r="K31" s="2728"/>
      <c r="L31" s="486"/>
      <c r="M31" s="2728"/>
      <c r="N31" s="486"/>
      <c r="O31" s="2728"/>
      <c r="P31" s="486"/>
      <c r="Q31" s="2730"/>
      <c r="R31" s="486"/>
      <c r="S31" s="2728"/>
      <c r="T31" s="486"/>
      <c r="U31" s="2728"/>
      <c r="V31" s="486"/>
      <c r="W31" s="2728"/>
      <c r="X31" s="486"/>
      <c r="Y31" s="2728"/>
      <c r="Z31" s="486"/>
      <c r="AA31" s="2728"/>
      <c r="AB31" s="486"/>
      <c r="AC31" s="2730"/>
      <c r="AD31" s="486"/>
      <c r="AE31" s="2728"/>
      <c r="AF31" s="486"/>
      <c r="AG31" s="2730"/>
      <c r="AH31" s="486"/>
      <c r="AI31" s="2728"/>
      <c r="AJ31" s="486"/>
      <c r="AK31" s="2730"/>
      <c r="AL31" s="486"/>
      <c r="AM31" s="2954"/>
      <c r="AN31" s="488"/>
      <c r="AO31" s="2783"/>
      <c r="AP31" s="391"/>
      <c r="AQ31" s="391"/>
      <c r="AR31" s="391"/>
      <c r="AS31" s="2691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ht="15" customHeight="1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ht="15" customHeight="1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ht="15" customHeight="1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ht="15" customHeight="1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ht="15" customHeight="1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ht="15" customHeight="1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ht="15" customHeight="1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ht="15" customHeight="1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ht="15" customHeight="1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ht="15" customHeight="1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ht="15" customHeight="1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ht="15" customHeight="1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ht="15" customHeight="1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ht="15" customHeight="1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ht="15" customHeight="1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ht="15" customHeight="1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ht="15" customHeight="1" x14ac:dyDescent="0.25">
      <c r="A48" s="2982" t="s">
        <v>68</v>
      </c>
      <c r="B48" s="127">
        <f>SUM(C48:D48)</f>
        <v>0</v>
      </c>
      <c r="C48" s="2983">
        <f>SUM(E48+G48+I48+K48+M48+O48+Q48+S48+U48+W48+Y48+AA48+AC48+AE48+AG48+AI48+AK48+AM48)</f>
        <v>0</v>
      </c>
      <c r="D48" s="2979">
        <f>SUM(F48+H48+J48+L48+N48+P48+R48+T48+V48+X48+Z48+AB48+AD48+AF48+AH48+AJ48+AL48+AN48)</f>
        <v>0</v>
      </c>
      <c r="E48" s="87"/>
      <c r="F48" s="2984"/>
      <c r="G48" s="87"/>
      <c r="H48" s="2984"/>
      <c r="I48" s="87"/>
      <c r="J48" s="2984"/>
      <c r="K48" s="87"/>
      <c r="L48" s="2984"/>
      <c r="M48" s="87"/>
      <c r="N48" s="2984"/>
      <c r="O48" s="87"/>
      <c r="P48" s="2984"/>
      <c r="Q48" s="87"/>
      <c r="R48" s="2984"/>
      <c r="S48" s="87"/>
      <c r="T48" s="2984"/>
      <c r="U48" s="87"/>
      <c r="V48" s="2984"/>
      <c r="W48" s="87"/>
      <c r="X48" s="2984"/>
      <c r="Y48" s="87"/>
      <c r="Z48" s="2984"/>
      <c r="AA48" s="87"/>
      <c r="AB48" s="2984"/>
      <c r="AC48" s="87"/>
      <c r="AD48" s="2984"/>
      <c r="AE48" s="87"/>
      <c r="AF48" s="2984"/>
      <c r="AG48" s="87"/>
      <c r="AH48" s="2984"/>
      <c r="AI48" s="87"/>
      <c r="AJ48" s="2984"/>
      <c r="AK48" s="87"/>
      <c r="AL48" s="2984"/>
      <c r="AM48" s="87"/>
      <c r="AN48" s="2985"/>
      <c r="AO48" s="131"/>
      <c r="AP48" s="132"/>
      <c r="AQ48" s="132"/>
      <c r="AR48" s="132"/>
      <c r="AS48" s="2986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ht="18" customHeight="1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8" customHeight="1" x14ac:dyDescent="0.25">
      <c r="A50" s="4953" t="s">
        <v>49</v>
      </c>
      <c r="B50" s="4945" t="s">
        <v>70</v>
      </c>
      <c r="C50" s="4679" t="s">
        <v>71</v>
      </c>
      <c r="D50" s="4955" t="s">
        <v>31</v>
      </c>
      <c r="E50" s="4942" t="s">
        <v>72</v>
      </c>
      <c r="F50" s="4824"/>
      <c r="G50" s="4824"/>
      <c r="H50" s="4824"/>
      <c r="I50" s="4824"/>
      <c r="J50" s="4824"/>
      <c r="K50" s="4824"/>
      <c r="L50" s="4943"/>
      <c r="M50" s="4544" t="s">
        <v>70</v>
      </c>
      <c r="N50" s="4945" t="s">
        <v>71</v>
      </c>
      <c r="O50" s="4955" t="s">
        <v>31</v>
      </c>
      <c r="P50" s="4942" t="s">
        <v>73</v>
      </c>
      <c r="Q50" s="4824"/>
      <c r="R50" s="4824"/>
      <c r="S50" s="4824"/>
      <c r="T50" s="4824"/>
      <c r="U50" s="4824"/>
      <c r="V50" s="4824"/>
      <c r="W50" s="4944"/>
      <c r="X50" s="4940" t="s">
        <v>74</v>
      </c>
      <c r="Y50" s="4941"/>
      <c r="Z50" s="4945" t="s">
        <v>75</v>
      </c>
      <c r="AA50" s="4955" t="s">
        <v>76</v>
      </c>
      <c r="AB50" s="4679" t="s">
        <v>6</v>
      </c>
      <c r="AC50" s="4946" t="s">
        <v>7</v>
      </c>
    </row>
    <row r="51" spans="1:75" ht="14.45" customHeight="1" x14ac:dyDescent="0.25">
      <c r="A51" s="3355"/>
      <c r="B51" s="3357"/>
      <c r="C51" s="3359"/>
      <c r="D51" s="3362"/>
      <c r="E51" s="4940" t="s">
        <v>14</v>
      </c>
      <c r="F51" s="4941"/>
      <c r="G51" s="4940" t="s">
        <v>15</v>
      </c>
      <c r="H51" s="4941"/>
      <c r="I51" s="4942" t="s">
        <v>16</v>
      </c>
      <c r="J51" s="4943"/>
      <c r="K51" s="4942" t="s">
        <v>77</v>
      </c>
      <c r="L51" s="4943"/>
      <c r="M51" s="3367"/>
      <c r="N51" s="3357"/>
      <c r="O51" s="3362"/>
      <c r="P51" s="4940" t="s">
        <v>14</v>
      </c>
      <c r="Q51" s="4941"/>
      <c r="R51" s="4940" t="s">
        <v>15</v>
      </c>
      <c r="S51" s="4941"/>
      <c r="T51" s="4942" t="s">
        <v>16</v>
      </c>
      <c r="U51" s="4943"/>
      <c r="V51" s="4942" t="s">
        <v>77</v>
      </c>
      <c r="W51" s="4944"/>
      <c r="X51" s="4945" t="s">
        <v>78</v>
      </c>
      <c r="Y51" s="4946" t="s">
        <v>79</v>
      </c>
      <c r="Z51" s="3357"/>
      <c r="AA51" s="3362"/>
      <c r="AB51" s="3359"/>
      <c r="AC51" s="3364"/>
    </row>
    <row r="52" spans="1:75" ht="21.6" customHeight="1" x14ac:dyDescent="0.25">
      <c r="A52" s="4538"/>
      <c r="B52" s="3344"/>
      <c r="C52" s="4954"/>
      <c r="D52" s="4956"/>
      <c r="E52" s="2989" t="s">
        <v>30</v>
      </c>
      <c r="F52" s="2987" t="s">
        <v>31</v>
      </c>
      <c r="G52" s="2989" t="s">
        <v>30</v>
      </c>
      <c r="H52" s="2987" t="s">
        <v>31</v>
      </c>
      <c r="I52" s="2989" t="s">
        <v>30</v>
      </c>
      <c r="J52" s="2987" t="s">
        <v>31</v>
      </c>
      <c r="K52" s="2989" t="s">
        <v>30</v>
      </c>
      <c r="L52" s="2987" t="s">
        <v>31</v>
      </c>
      <c r="M52" s="4957"/>
      <c r="N52" s="3344"/>
      <c r="O52" s="4956"/>
      <c r="P52" s="2989" t="s">
        <v>30</v>
      </c>
      <c r="Q52" s="2987" t="s">
        <v>31</v>
      </c>
      <c r="R52" s="2989" t="s">
        <v>30</v>
      </c>
      <c r="S52" s="2987" t="s">
        <v>31</v>
      </c>
      <c r="T52" s="2989" t="s">
        <v>30</v>
      </c>
      <c r="U52" s="2987" t="s">
        <v>31</v>
      </c>
      <c r="V52" s="2989" t="s">
        <v>30</v>
      </c>
      <c r="W52" s="2988" t="s">
        <v>31</v>
      </c>
      <c r="X52" s="3344"/>
      <c r="Y52" s="3346"/>
      <c r="Z52" s="3344"/>
      <c r="AA52" s="4956"/>
      <c r="AB52" s="4954"/>
      <c r="AC52" s="3346"/>
    </row>
    <row r="53" spans="1:75" ht="15" customHeight="1" x14ac:dyDescent="0.25">
      <c r="A53" s="137" t="s">
        <v>80</v>
      </c>
      <c r="B53" s="2749">
        <f>SUM(C53:D53)</f>
        <v>0</v>
      </c>
      <c r="C53" s="2798">
        <f>+E53+G53+I53+K53</f>
        <v>0</v>
      </c>
      <c r="D53" s="2799">
        <f>+F53+H53+J53+L53</f>
        <v>0</v>
      </c>
      <c r="E53" s="2800"/>
      <c r="F53" s="142"/>
      <c r="G53" s="2800"/>
      <c r="H53" s="142"/>
      <c r="I53" s="2800"/>
      <c r="J53" s="142"/>
      <c r="K53" s="2800"/>
      <c r="L53" s="142"/>
      <c r="M53" s="2799">
        <f>SUM(N53:O53)</f>
        <v>0</v>
      </c>
      <c r="N53" s="2749">
        <f>+P53+R53+T53+V53</f>
        <v>0</v>
      </c>
      <c r="O53" s="2799">
        <f>+Q53+S53+U53+W53</f>
        <v>0</v>
      </c>
      <c r="P53" s="2800"/>
      <c r="Q53" s="142"/>
      <c r="R53" s="2800"/>
      <c r="S53" s="142"/>
      <c r="T53" s="2800"/>
      <c r="U53" s="142"/>
      <c r="V53" s="2800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ht="15" customHeight="1" x14ac:dyDescent="0.25">
      <c r="A54" s="148" t="s">
        <v>81</v>
      </c>
      <c r="B54" s="149">
        <f>SUM(C54:D54)</f>
        <v>0</v>
      </c>
      <c r="C54" s="2990">
        <f>+E54+G54+I54+K54</f>
        <v>0</v>
      </c>
      <c r="D54" s="2991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2991">
        <f>SUM(N54:O54)</f>
        <v>0</v>
      </c>
      <c r="N54" s="149">
        <f>+P54+R54+T54+V54</f>
        <v>0</v>
      </c>
      <c r="O54" s="2991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ht="18" customHeight="1" x14ac:dyDescent="0.25">
      <c r="A55" s="2992" t="s">
        <v>82</v>
      </c>
      <c r="B55" s="2993"/>
      <c r="C55" s="2993"/>
      <c r="D55" s="2993"/>
      <c r="E55" s="2993"/>
      <c r="F55" s="2993"/>
      <c r="G55" s="2994"/>
      <c r="H55" s="2994"/>
      <c r="I55" s="2994"/>
      <c r="J55" s="2994"/>
      <c r="K55" s="2994"/>
      <c r="L55" s="2994"/>
      <c r="M55" s="2994"/>
      <c r="N55" s="2994"/>
      <c r="O55" s="2995"/>
      <c r="P55" s="2993"/>
      <c r="Q55" s="2994"/>
      <c r="R55" s="2994"/>
      <c r="S55" s="2995"/>
      <c r="T55" s="2993"/>
      <c r="U55" s="2994"/>
      <c r="V55" s="2995"/>
      <c r="W55" s="2996"/>
      <c r="X55" s="2"/>
    </row>
    <row r="56" spans="1:75" x14ac:dyDescent="0.25">
      <c r="A56" s="4939" t="s">
        <v>83</v>
      </c>
      <c r="B56" s="4947" t="s">
        <v>32</v>
      </c>
      <c r="C56" s="4948"/>
      <c r="D56" s="4934"/>
      <c r="E56" s="4950" t="s">
        <v>84</v>
      </c>
      <c r="F56" s="4675"/>
      <c r="G56" s="4675"/>
      <c r="H56" s="4675"/>
      <c r="I56" s="4675"/>
      <c r="J56" s="4675"/>
      <c r="K56" s="4675"/>
      <c r="L56" s="4675"/>
      <c r="M56" s="4675"/>
      <c r="N56" s="4675"/>
      <c r="O56" s="4675"/>
      <c r="P56" s="4675"/>
      <c r="Q56" s="4675"/>
      <c r="R56" s="4675"/>
      <c r="S56" s="4675"/>
      <c r="T56" s="4675"/>
      <c r="U56" s="4675"/>
      <c r="V56" s="4951"/>
      <c r="W56" s="4952" t="s">
        <v>6</v>
      </c>
      <c r="X56" s="4934" t="s">
        <v>7</v>
      </c>
    </row>
    <row r="57" spans="1:75" x14ac:dyDescent="0.25">
      <c r="A57" s="3259"/>
      <c r="B57" s="4455"/>
      <c r="C57" s="4949"/>
      <c r="D57" s="4935"/>
      <c r="E57" s="4938" t="s">
        <v>11</v>
      </c>
      <c r="F57" s="4938" t="s">
        <v>12</v>
      </c>
      <c r="G57" s="4934" t="s">
        <v>13</v>
      </c>
      <c r="H57" s="4939" t="s">
        <v>14</v>
      </c>
      <c r="I57" s="4939" t="s">
        <v>15</v>
      </c>
      <c r="J57" s="4934" t="s">
        <v>16</v>
      </c>
      <c r="K57" s="4934" t="s">
        <v>17</v>
      </c>
      <c r="L57" s="4934" t="s">
        <v>18</v>
      </c>
      <c r="M57" s="4934" t="s">
        <v>19</v>
      </c>
      <c r="N57" s="4934" t="s">
        <v>20</v>
      </c>
      <c r="O57" s="4934" t="s">
        <v>21</v>
      </c>
      <c r="P57" s="4934" t="s">
        <v>22</v>
      </c>
      <c r="Q57" s="4934" t="s">
        <v>23</v>
      </c>
      <c r="R57" s="4934" t="s">
        <v>24</v>
      </c>
      <c r="S57" s="4934" t="s">
        <v>25</v>
      </c>
      <c r="T57" s="4934" t="s">
        <v>26</v>
      </c>
      <c r="U57" s="4934" t="s">
        <v>27</v>
      </c>
      <c r="V57" s="4936" t="s">
        <v>28</v>
      </c>
      <c r="W57" s="3246"/>
      <c r="X57" s="3249"/>
    </row>
    <row r="58" spans="1:75" x14ac:dyDescent="0.25">
      <c r="A58" s="4394"/>
      <c r="B58" s="2981" t="s">
        <v>29</v>
      </c>
      <c r="C58" s="2970" t="s">
        <v>30</v>
      </c>
      <c r="D58" s="2936" t="s">
        <v>31</v>
      </c>
      <c r="E58" s="4392"/>
      <c r="F58" s="4392"/>
      <c r="G58" s="4935"/>
      <c r="H58" s="4394"/>
      <c r="I58" s="4394"/>
      <c r="J58" s="4935"/>
      <c r="K58" s="4935"/>
      <c r="L58" s="4935"/>
      <c r="M58" s="4935"/>
      <c r="N58" s="4935"/>
      <c r="O58" s="4935"/>
      <c r="P58" s="4935"/>
      <c r="Q58" s="4935"/>
      <c r="R58" s="4935"/>
      <c r="S58" s="4935"/>
      <c r="T58" s="4935"/>
      <c r="U58" s="4935"/>
      <c r="V58" s="4937"/>
      <c r="W58" s="3245"/>
      <c r="X58" s="4935"/>
    </row>
    <row r="59" spans="1:75" ht="15" customHeight="1" x14ac:dyDescent="0.25">
      <c r="A59" s="2997" t="s">
        <v>85</v>
      </c>
      <c r="B59" s="2998">
        <f>SUM(B60:B61)</f>
        <v>0</v>
      </c>
      <c r="C59" s="2974">
        <f>SUM(C60:C61)</f>
        <v>0</v>
      </c>
      <c r="D59" s="2999">
        <f t="shared" ref="D59:V59" si="30">SUM(D60:D61)</f>
        <v>0</v>
      </c>
      <c r="E59" s="3000">
        <f t="shared" si="30"/>
        <v>0</v>
      </c>
      <c r="F59" s="3000">
        <f t="shared" si="30"/>
        <v>0</v>
      </c>
      <c r="G59" s="3001">
        <f t="shared" si="30"/>
        <v>0</v>
      </c>
      <c r="H59" s="3000">
        <f t="shared" si="30"/>
        <v>0</v>
      </c>
      <c r="I59" s="3000">
        <f t="shared" si="30"/>
        <v>0</v>
      </c>
      <c r="J59" s="2567">
        <f t="shared" si="30"/>
        <v>0</v>
      </c>
      <c r="K59" s="3000">
        <f t="shared" si="30"/>
        <v>0</v>
      </c>
      <c r="L59" s="2567">
        <f t="shared" si="30"/>
        <v>0</v>
      </c>
      <c r="M59" s="3000">
        <f t="shared" si="30"/>
        <v>0</v>
      </c>
      <c r="N59" s="2567">
        <f t="shared" si="30"/>
        <v>0</v>
      </c>
      <c r="O59" s="3000">
        <f t="shared" si="30"/>
        <v>0</v>
      </c>
      <c r="P59" s="2567">
        <f t="shared" si="30"/>
        <v>0</v>
      </c>
      <c r="Q59" s="3000">
        <f t="shared" si="30"/>
        <v>0</v>
      </c>
      <c r="R59" s="2567">
        <f t="shared" si="30"/>
        <v>0</v>
      </c>
      <c r="S59" s="3000">
        <f t="shared" si="30"/>
        <v>0</v>
      </c>
      <c r="T59" s="2567">
        <f t="shared" si="30"/>
        <v>0</v>
      </c>
      <c r="U59" s="3000">
        <f t="shared" si="30"/>
        <v>0</v>
      </c>
      <c r="V59" s="3002">
        <f t="shared" si="30"/>
        <v>0</v>
      </c>
      <c r="W59" s="3003">
        <f>SUM(W60:W61)</f>
        <v>0</v>
      </c>
      <c r="X59" s="3001">
        <f>SUM(X60:X61)</f>
        <v>0</v>
      </c>
    </row>
    <row r="60" spans="1:75" ht="15" customHeight="1" x14ac:dyDescent="0.25">
      <c r="A60" s="2570" t="s">
        <v>80</v>
      </c>
      <c r="B60" s="25">
        <f>SUM(C60:D60)</f>
        <v>0</v>
      </c>
      <c r="C60" s="3004"/>
      <c r="D60" s="3005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ht="15" customHeight="1" x14ac:dyDescent="0.25">
      <c r="A61" s="182" t="s">
        <v>86</v>
      </c>
      <c r="B61" s="183">
        <f>SUM(C61:D61)</f>
        <v>0</v>
      </c>
      <c r="C61" s="3006"/>
      <c r="D61" s="3007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ht="15" customHeight="1" x14ac:dyDescent="0.25">
      <c r="A62" s="3008" t="s">
        <v>87</v>
      </c>
      <c r="B62" s="3009">
        <f>SUM(B63:B64)</f>
        <v>0</v>
      </c>
      <c r="C62" s="3010">
        <f>SUM(C63:C64)</f>
        <v>0</v>
      </c>
      <c r="D62" s="2857">
        <f t="shared" ref="D62:V62" si="31">SUM(D63:D64)</f>
        <v>0</v>
      </c>
      <c r="E62" s="3000">
        <f t="shared" si="31"/>
        <v>0</v>
      </c>
      <c r="F62" s="3011">
        <f t="shared" si="31"/>
        <v>0</v>
      </c>
      <c r="G62" s="3000">
        <f t="shared" si="31"/>
        <v>0</v>
      </c>
      <c r="H62" s="3011">
        <f t="shared" si="31"/>
        <v>0</v>
      </c>
      <c r="I62" s="3000">
        <f t="shared" si="31"/>
        <v>0</v>
      </c>
      <c r="J62" s="3011">
        <f t="shared" si="31"/>
        <v>0</v>
      </c>
      <c r="K62" s="3000">
        <f t="shared" si="31"/>
        <v>0</v>
      </c>
      <c r="L62" s="3011">
        <f t="shared" si="31"/>
        <v>0</v>
      </c>
      <c r="M62" s="3000">
        <f t="shared" si="31"/>
        <v>0</v>
      </c>
      <c r="N62" s="3011">
        <f t="shared" si="31"/>
        <v>0</v>
      </c>
      <c r="O62" s="3000">
        <f t="shared" si="31"/>
        <v>0</v>
      </c>
      <c r="P62" s="3011">
        <f t="shared" si="31"/>
        <v>0</v>
      </c>
      <c r="Q62" s="3000">
        <f t="shared" si="31"/>
        <v>0</v>
      </c>
      <c r="R62" s="3011">
        <f t="shared" si="31"/>
        <v>0</v>
      </c>
      <c r="S62" s="3000">
        <f t="shared" si="31"/>
        <v>0</v>
      </c>
      <c r="T62" s="3011">
        <f t="shared" si="31"/>
        <v>0</v>
      </c>
      <c r="U62" s="3000">
        <f t="shared" si="31"/>
        <v>0</v>
      </c>
      <c r="V62" s="3002">
        <f t="shared" si="31"/>
        <v>0</v>
      </c>
      <c r="W62" s="3003">
        <f>SUM(W63:W64)</f>
        <v>0</v>
      </c>
      <c r="X62" s="3012">
        <f>SUM(X63:X64)</f>
        <v>0</v>
      </c>
    </row>
    <row r="63" spans="1:75" ht="15" customHeight="1" x14ac:dyDescent="0.25">
      <c r="A63" s="2570" t="s">
        <v>80</v>
      </c>
      <c r="B63" s="25">
        <f>SUM(C63:D63)</f>
        <v>0</v>
      </c>
      <c r="C63" s="3004"/>
      <c r="D63" s="3005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ht="15" customHeight="1" x14ac:dyDescent="0.25">
      <c r="A64" s="182" t="s">
        <v>86</v>
      </c>
      <c r="B64" s="183">
        <f>SUM(C64:D64)</f>
        <v>0</v>
      </c>
      <c r="C64" s="3013"/>
      <c r="D64" s="3014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ht="18" customHeight="1" x14ac:dyDescent="0.25">
      <c r="A65" s="3015" t="s">
        <v>88</v>
      </c>
      <c r="B65" s="5"/>
    </row>
    <row r="66" spans="1:77" ht="15" customHeight="1" x14ac:dyDescent="0.25">
      <c r="A66" s="3016" t="s">
        <v>49</v>
      </c>
      <c r="B66" s="3016" t="s">
        <v>32</v>
      </c>
    </row>
    <row r="67" spans="1:77" ht="15" customHeight="1" x14ac:dyDescent="0.25">
      <c r="A67" s="2570" t="s">
        <v>80</v>
      </c>
      <c r="B67" s="2587"/>
    </row>
    <row r="68" spans="1:77" ht="15" customHeight="1" x14ac:dyDescent="0.25">
      <c r="A68" s="79" t="s">
        <v>81</v>
      </c>
      <c r="B68" s="201"/>
    </row>
    <row r="69" spans="1:77" ht="18" customHeight="1" x14ac:dyDescent="0.25">
      <c r="A69" s="4" t="s">
        <v>89</v>
      </c>
      <c r="B69" s="5"/>
      <c r="C69" s="3017"/>
      <c r="D69" s="3017"/>
      <c r="E69" s="2"/>
      <c r="F69" s="2"/>
      <c r="G69" s="2"/>
      <c r="H69" s="2"/>
      <c r="I69" s="2"/>
      <c r="J69" s="3018"/>
      <c r="K69" s="3018"/>
      <c r="L69" s="3018"/>
      <c r="M69" s="3018"/>
      <c r="N69" s="3018"/>
      <c r="O69" s="3018"/>
      <c r="P69" s="3018"/>
      <c r="Q69" s="3018"/>
      <c r="R69" s="3018"/>
      <c r="S69" s="3018"/>
      <c r="T69" s="3019"/>
      <c r="U69" s="3019"/>
    </row>
    <row r="70" spans="1:77" ht="15" customHeight="1" x14ac:dyDescent="0.25">
      <c r="A70" s="4927" t="s">
        <v>90</v>
      </c>
      <c r="B70" s="4928"/>
      <c r="C70" s="4879" t="s">
        <v>32</v>
      </c>
      <c r="D70" s="4926"/>
      <c r="E70" s="4918"/>
      <c r="F70" s="4929" t="s">
        <v>5</v>
      </c>
      <c r="G70" s="4930"/>
      <c r="H70" s="4930"/>
      <c r="I70" s="4930"/>
      <c r="J70" s="4930"/>
      <c r="K70" s="4930"/>
      <c r="L70" s="4930"/>
      <c r="M70" s="4930"/>
      <c r="N70" s="4930"/>
      <c r="O70" s="4930"/>
      <c r="P70" s="4930"/>
      <c r="Q70" s="4930"/>
      <c r="R70" s="4930"/>
      <c r="S70" s="4930"/>
      <c r="T70" s="4930"/>
      <c r="U70" s="4930"/>
      <c r="V70" s="4930"/>
      <c r="W70" s="4930"/>
      <c r="X70" s="4930"/>
      <c r="Y70" s="4930"/>
      <c r="Z70" s="4930"/>
      <c r="AA70" s="4930"/>
      <c r="AB70" s="4930"/>
      <c r="AC70" s="4930"/>
      <c r="AD70" s="4930"/>
      <c r="AE70" s="4930"/>
      <c r="AF70" s="4930"/>
      <c r="AG70" s="4930"/>
      <c r="AH70" s="4930"/>
      <c r="AI70" s="4930"/>
      <c r="AJ70" s="4930"/>
      <c r="AK70" s="4930"/>
      <c r="AL70" s="4930"/>
      <c r="AM70" s="4931"/>
    </row>
    <row r="71" spans="1:77" ht="15" customHeight="1" x14ac:dyDescent="0.25">
      <c r="A71" s="3327"/>
      <c r="B71" s="3209"/>
      <c r="C71" s="4932" t="s">
        <v>29</v>
      </c>
      <c r="D71" s="3330" t="s">
        <v>91</v>
      </c>
      <c r="E71" s="3249" t="s">
        <v>92</v>
      </c>
      <c r="F71" s="4879" t="s">
        <v>93</v>
      </c>
      <c r="G71" s="4918"/>
      <c r="H71" s="4926" t="s">
        <v>94</v>
      </c>
      <c r="I71" s="4926"/>
      <c r="J71" s="4879" t="s">
        <v>14</v>
      </c>
      <c r="K71" s="4918"/>
      <c r="L71" s="4926" t="s">
        <v>15</v>
      </c>
      <c r="M71" s="4926"/>
      <c r="N71" s="4879" t="s">
        <v>16</v>
      </c>
      <c r="O71" s="4918"/>
      <c r="P71" s="4926" t="s">
        <v>17</v>
      </c>
      <c r="Q71" s="4926"/>
      <c r="R71" s="4879" t="s">
        <v>18</v>
      </c>
      <c r="S71" s="4918"/>
      <c r="T71" s="4926" t="s">
        <v>19</v>
      </c>
      <c r="U71" s="4926"/>
      <c r="V71" s="4879" t="s">
        <v>20</v>
      </c>
      <c r="W71" s="4918"/>
      <c r="X71" s="4926" t="s">
        <v>21</v>
      </c>
      <c r="Y71" s="4926"/>
      <c r="Z71" s="4879" t="s">
        <v>22</v>
      </c>
      <c r="AA71" s="4918"/>
      <c r="AB71" s="4926" t="s">
        <v>23</v>
      </c>
      <c r="AC71" s="4926"/>
      <c r="AD71" s="4879" t="s">
        <v>24</v>
      </c>
      <c r="AE71" s="4918"/>
      <c r="AF71" s="4926" t="s">
        <v>25</v>
      </c>
      <c r="AG71" s="4926"/>
      <c r="AH71" s="4879" t="s">
        <v>26</v>
      </c>
      <c r="AI71" s="4918"/>
      <c r="AJ71" s="4879" t="s">
        <v>27</v>
      </c>
      <c r="AK71" s="4918"/>
      <c r="AL71" s="4879" t="s">
        <v>28</v>
      </c>
      <c r="AM71" s="4918"/>
    </row>
    <row r="72" spans="1:77" ht="15" customHeight="1" x14ac:dyDescent="0.25">
      <c r="A72" s="4516"/>
      <c r="B72" s="4835"/>
      <c r="C72" s="3238"/>
      <c r="D72" s="4933"/>
      <c r="E72" s="4836"/>
      <c r="F72" s="3022" t="s">
        <v>91</v>
      </c>
      <c r="G72" s="3023" t="s">
        <v>92</v>
      </c>
      <c r="H72" s="3024" t="s">
        <v>91</v>
      </c>
      <c r="I72" s="3025" t="s">
        <v>92</v>
      </c>
      <c r="J72" s="3022" t="s">
        <v>91</v>
      </c>
      <c r="K72" s="3023" t="s">
        <v>92</v>
      </c>
      <c r="L72" s="3024" t="s">
        <v>91</v>
      </c>
      <c r="M72" s="3025" t="s">
        <v>92</v>
      </c>
      <c r="N72" s="3022" t="s">
        <v>91</v>
      </c>
      <c r="O72" s="3023" t="s">
        <v>92</v>
      </c>
      <c r="P72" s="3024" t="s">
        <v>91</v>
      </c>
      <c r="Q72" s="3025" t="s">
        <v>92</v>
      </c>
      <c r="R72" s="3022" t="s">
        <v>91</v>
      </c>
      <c r="S72" s="3023" t="s">
        <v>92</v>
      </c>
      <c r="T72" s="3024" t="s">
        <v>91</v>
      </c>
      <c r="U72" s="3025" t="s">
        <v>92</v>
      </c>
      <c r="V72" s="3022" t="s">
        <v>91</v>
      </c>
      <c r="W72" s="3023" t="s">
        <v>92</v>
      </c>
      <c r="X72" s="3024" t="s">
        <v>91</v>
      </c>
      <c r="Y72" s="3025" t="s">
        <v>92</v>
      </c>
      <c r="Z72" s="3022" t="s">
        <v>91</v>
      </c>
      <c r="AA72" s="3023" t="s">
        <v>92</v>
      </c>
      <c r="AB72" s="3024" t="s">
        <v>91</v>
      </c>
      <c r="AC72" s="3025" t="s">
        <v>92</v>
      </c>
      <c r="AD72" s="3022" t="s">
        <v>91</v>
      </c>
      <c r="AE72" s="3023" t="s">
        <v>92</v>
      </c>
      <c r="AF72" s="3024" t="s">
        <v>91</v>
      </c>
      <c r="AG72" s="3025" t="s">
        <v>92</v>
      </c>
      <c r="AH72" s="3022" t="s">
        <v>91</v>
      </c>
      <c r="AI72" s="3023" t="s">
        <v>92</v>
      </c>
      <c r="AJ72" s="3022" t="s">
        <v>91</v>
      </c>
      <c r="AK72" s="3023" t="s">
        <v>92</v>
      </c>
      <c r="AL72" s="3022" t="s">
        <v>91</v>
      </c>
      <c r="AM72" s="3023" t="s">
        <v>92</v>
      </c>
    </row>
    <row r="73" spans="1:77" ht="15" customHeight="1" x14ac:dyDescent="0.25">
      <c r="A73" s="4923" t="s">
        <v>95</v>
      </c>
      <c r="B73" s="2596" t="s">
        <v>96</v>
      </c>
      <c r="C73" s="2597">
        <f>SUM(D73,E73)</f>
        <v>0</v>
      </c>
      <c r="D73" s="2598">
        <f>SUM(F73,H73,J73,L73,N73,P73,R73,T73,V73,X73,Z73,AB73,AD73,AF73,AH73,AJ73,AL73)</f>
        <v>0</v>
      </c>
      <c r="E73" s="2836">
        <f>SUM(G73,I73,K73,M73,O73,Q73,S73,U73,W73,Y73,AA73,AC73,AE73,,AG73,AI73,AK73,AM73)</f>
        <v>0</v>
      </c>
      <c r="F73" s="2600"/>
      <c r="G73" s="2837"/>
      <c r="H73" s="2600"/>
      <c r="I73" s="560"/>
      <c r="J73" s="2600"/>
      <c r="K73" s="560"/>
      <c r="L73" s="2600"/>
      <c r="M73" s="560"/>
      <c r="N73" s="2603"/>
      <c r="O73" s="2330"/>
      <c r="P73" s="2600"/>
      <c r="Q73" s="560"/>
      <c r="R73" s="2603"/>
      <c r="S73" s="2330"/>
      <c r="T73" s="2600"/>
      <c r="U73" s="2330"/>
      <c r="V73" s="2600"/>
      <c r="W73" s="560"/>
      <c r="X73" s="2603"/>
      <c r="Y73" s="2330"/>
      <c r="Z73" s="2600"/>
      <c r="AA73" s="560"/>
      <c r="AB73" s="2603"/>
      <c r="AC73" s="2330"/>
      <c r="AD73" s="2600"/>
      <c r="AE73" s="560"/>
      <c r="AF73" s="2603"/>
      <c r="AG73" s="2330"/>
      <c r="AH73" s="2600"/>
      <c r="AI73" s="560"/>
      <c r="AJ73" s="2600"/>
      <c r="AK73" s="560"/>
      <c r="AL73" s="2600"/>
      <c r="AM73" s="560"/>
    </row>
    <row r="74" spans="1:77" ht="15" customHeight="1" x14ac:dyDescent="0.25">
      <c r="A74" s="4392"/>
      <c r="B74" s="3021" t="s">
        <v>97</v>
      </c>
      <c r="C74" s="214">
        <f>SUM(D74,E74)</f>
        <v>0</v>
      </c>
      <c r="D74" s="3026">
        <f>SUM(F74,H74,J74,L74,N74,P74,R74,T74,V74,X74,Z74,AB74,AD74,AF74,AH74,AJ74,AL74)</f>
        <v>0</v>
      </c>
      <c r="E74" s="3027">
        <f>SUM(G74,I74,K74,M74,O74,Q74,S74,U74,W74,Y74,AA74,AC74,AE74,,AG74,AI74,AK74,AM74)</f>
        <v>0</v>
      </c>
      <c r="F74" s="217"/>
      <c r="G74" s="3028"/>
      <c r="H74" s="217"/>
      <c r="I74" s="218"/>
      <c r="J74" s="217"/>
      <c r="K74" s="218"/>
      <c r="L74" s="217"/>
      <c r="M74" s="218"/>
      <c r="N74" s="3029"/>
      <c r="O74" s="219"/>
      <c r="P74" s="217"/>
      <c r="Q74" s="218"/>
      <c r="R74" s="3029"/>
      <c r="S74" s="219"/>
      <c r="T74" s="217"/>
      <c r="U74" s="219"/>
      <c r="V74" s="217"/>
      <c r="W74" s="218"/>
      <c r="X74" s="3029"/>
      <c r="Y74" s="219"/>
      <c r="Z74" s="217"/>
      <c r="AA74" s="218"/>
      <c r="AB74" s="3029"/>
      <c r="AC74" s="219"/>
      <c r="AD74" s="217"/>
      <c r="AE74" s="218"/>
      <c r="AF74" s="3029"/>
      <c r="AG74" s="219"/>
      <c r="AH74" s="217"/>
      <c r="AI74" s="218"/>
      <c r="AJ74" s="217"/>
      <c r="AK74" s="218"/>
      <c r="AL74" s="217"/>
      <c r="AM74" s="218"/>
    </row>
    <row r="75" spans="1:77" ht="15" customHeight="1" x14ac:dyDescent="0.25">
      <c r="A75" s="4917" t="s">
        <v>32</v>
      </c>
      <c r="B75" s="4917"/>
      <c r="C75" s="3031">
        <f>SUM(D75:E75)</f>
        <v>0</v>
      </c>
      <c r="D75" s="3026">
        <f>SUM(F75,H75,J75,L75,N75,P75,R75,T75,V75,X75,Z75,AB75,AD75,AF75,AH75,AJ75,AL75)</f>
        <v>0</v>
      </c>
      <c r="E75" s="221">
        <f>SUM(G75,I75,K75,M75,O75,Q75,S75,U75,W75,Y75,AA75,AC75,AE75,,AG75,AI75,AK75,AM75)</f>
        <v>0</v>
      </c>
      <c r="F75" s="3032">
        <f t="shared" ref="F75:AM75" si="38">SUM(F73:F74)</f>
        <v>0</v>
      </c>
      <c r="G75" s="3033">
        <f t="shared" si="38"/>
        <v>0</v>
      </c>
      <c r="H75" s="3032">
        <f t="shared" si="38"/>
        <v>0</v>
      </c>
      <c r="I75" s="3033">
        <f t="shared" si="38"/>
        <v>0</v>
      </c>
      <c r="J75" s="3032">
        <f t="shared" si="38"/>
        <v>0</v>
      </c>
      <c r="K75" s="3033">
        <f t="shared" si="38"/>
        <v>0</v>
      </c>
      <c r="L75" s="3032">
        <f t="shared" si="38"/>
        <v>0</v>
      </c>
      <c r="M75" s="3033">
        <f t="shared" si="38"/>
        <v>0</v>
      </c>
      <c r="N75" s="3032">
        <f t="shared" si="38"/>
        <v>0</v>
      </c>
      <c r="O75" s="3033">
        <f t="shared" si="38"/>
        <v>0</v>
      </c>
      <c r="P75" s="3032">
        <f t="shared" si="38"/>
        <v>0</v>
      </c>
      <c r="Q75" s="3033">
        <f t="shared" si="38"/>
        <v>0</v>
      </c>
      <c r="R75" s="3032">
        <f t="shared" si="38"/>
        <v>0</v>
      </c>
      <c r="S75" s="3033">
        <f t="shared" si="38"/>
        <v>0</v>
      </c>
      <c r="T75" s="3032">
        <f t="shared" si="38"/>
        <v>0</v>
      </c>
      <c r="U75" s="3033">
        <f t="shared" si="38"/>
        <v>0</v>
      </c>
      <c r="V75" s="3032">
        <f t="shared" si="38"/>
        <v>0</v>
      </c>
      <c r="W75" s="3033">
        <f t="shared" si="38"/>
        <v>0</v>
      </c>
      <c r="X75" s="3032">
        <f t="shared" si="38"/>
        <v>0</v>
      </c>
      <c r="Y75" s="3033">
        <f t="shared" si="38"/>
        <v>0</v>
      </c>
      <c r="Z75" s="3032">
        <f t="shared" si="38"/>
        <v>0</v>
      </c>
      <c r="AA75" s="3033">
        <f t="shared" si="38"/>
        <v>0</v>
      </c>
      <c r="AB75" s="3032">
        <f t="shared" si="38"/>
        <v>0</v>
      </c>
      <c r="AC75" s="3033">
        <f t="shared" si="38"/>
        <v>0</v>
      </c>
      <c r="AD75" s="3032">
        <f t="shared" si="38"/>
        <v>0</v>
      </c>
      <c r="AE75" s="3033">
        <f t="shared" si="38"/>
        <v>0</v>
      </c>
      <c r="AF75" s="3032">
        <f t="shared" si="38"/>
        <v>0</v>
      </c>
      <c r="AG75" s="3033">
        <f t="shared" si="38"/>
        <v>0</v>
      </c>
      <c r="AH75" s="3032">
        <f t="shared" si="38"/>
        <v>0</v>
      </c>
      <c r="AI75" s="3033">
        <f t="shared" si="38"/>
        <v>0</v>
      </c>
      <c r="AJ75" s="3032">
        <f t="shared" si="38"/>
        <v>0</v>
      </c>
      <c r="AK75" s="3033">
        <f t="shared" si="38"/>
        <v>0</v>
      </c>
      <c r="AL75" s="3032">
        <f t="shared" si="38"/>
        <v>0</v>
      </c>
      <c r="AM75" s="3033">
        <f t="shared" si="38"/>
        <v>0</v>
      </c>
      <c r="BO75" s="224"/>
      <c r="BP75" s="224"/>
    </row>
    <row r="76" spans="1:77" ht="18" customHeight="1" x14ac:dyDescent="0.25">
      <c r="A76" s="4924" t="s">
        <v>98</v>
      </c>
      <c r="B76" s="4924"/>
      <c r="C76" s="4924"/>
      <c r="D76" s="4924"/>
      <c r="E76" s="4924"/>
      <c r="F76" s="4924"/>
      <c r="G76" s="4924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3034"/>
      <c r="AB76" s="3034"/>
      <c r="AC76" s="3034"/>
      <c r="AD76" s="3034"/>
      <c r="AE76" s="3035"/>
      <c r="AF76" s="3035"/>
      <c r="AG76" s="3035"/>
      <c r="AH76" s="3036"/>
      <c r="AI76" s="3037"/>
      <c r="AJ76" s="3037"/>
      <c r="AK76" s="3037"/>
      <c r="AL76" s="3037"/>
      <c r="AM76" s="3037"/>
      <c r="AN76" s="3037"/>
    </row>
    <row r="77" spans="1:77" ht="15" customHeight="1" x14ac:dyDescent="0.25">
      <c r="A77" s="4733" t="s">
        <v>49</v>
      </c>
      <c r="B77" s="4749" t="s">
        <v>99</v>
      </c>
      <c r="C77" s="4749" t="s">
        <v>32</v>
      </c>
      <c r="D77" s="4750"/>
      <c r="E77" s="4739"/>
      <c r="F77" s="4877" t="s">
        <v>5</v>
      </c>
      <c r="G77" s="4794"/>
      <c r="H77" s="4794"/>
      <c r="I77" s="4794"/>
      <c r="J77" s="4794"/>
      <c r="K77" s="4794"/>
      <c r="L77" s="4794"/>
      <c r="M77" s="4794"/>
      <c r="N77" s="4794"/>
      <c r="O77" s="4794"/>
      <c r="P77" s="4794"/>
      <c r="Q77" s="4794"/>
      <c r="R77" s="4794"/>
      <c r="S77" s="4794"/>
      <c r="T77" s="4794"/>
      <c r="U77" s="4794"/>
      <c r="V77" s="4794"/>
      <c r="W77" s="4794"/>
      <c r="X77" s="4794"/>
      <c r="Y77" s="4794"/>
      <c r="Z77" s="4794"/>
      <c r="AA77" s="4794"/>
      <c r="AB77" s="4794"/>
      <c r="AC77" s="4794"/>
      <c r="AD77" s="4794"/>
      <c r="AE77" s="4794"/>
      <c r="AF77" s="4794"/>
      <c r="AG77" s="4794"/>
      <c r="AH77" s="4794"/>
      <c r="AI77" s="4925"/>
      <c r="AJ77" s="4737" t="s">
        <v>100</v>
      </c>
      <c r="AK77" s="4738" t="s">
        <v>101</v>
      </c>
      <c r="AL77" s="4738" t="s">
        <v>6</v>
      </c>
      <c r="AM77" s="4738" t="s">
        <v>7</v>
      </c>
      <c r="AN77" s="4739" t="s">
        <v>76</v>
      </c>
    </row>
    <row r="78" spans="1:77" ht="15" customHeight="1" x14ac:dyDescent="0.25">
      <c r="A78" s="3259"/>
      <c r="B78" s="3319"/>
      <c r="C78" s="4455"/>
      <c r="D78" s="4886"/>
      <c r="E78" s="4878"/>
      <c r="F78" s="4877" t="s">
        <v>102</v>
      </c>
      <c r="G78" s="4922"/>
      <c r="H78" s="4877" t="s">
        <v>103</v>
      </c>
      <c r="I78" s="4922"/>
      <c r="J78" s="4879" t="s">
        <v>13</v>
      </c>
      <c r="K78" s="4918"/>
      <c r="L78" s="4879" t="s">
        <v>14</v>
      </c>
      <c r="M78" s="4918"/>
      <c r="N78" s="4877" t="s">
        <v>104</v>
      </c>
      <c r="O78" s="4922"/>
      <c r="P78" s="4877" t="s">
        <v>105</v>
      </c>
      <c r="Q78" s="4922"/>
      <c r="R78" s="4879" t="s">
        <v>16</v>
      </c>
      <c r="S78" s="4918"/>
      <c r="T78" s="4879" t="s">
        <v>17</v>
      </c>
      <c r="U78" s="4918"/>
      <c r="V78" s="4879" t="s">
        <v>18</v>
      </c>
      <c r="W78" s="4918"/>
      <c r="X78" s="4879" t="s">
        <v>19</v>
      </c>
      <c r="Y78" s="4918"/>
      <c r="Z78" s="4879" t="s">
        <v>20</v>
      </c>
      <c r="AA78" s="4918"/>
      <c r="AB78" s="4879" t="s">
        <v>21</v>
      </c>
      <c r="AC78" s="4918"/>
      <c r="AD78" s="4879" t="s">
        <v>22</v>
      </c>
      <c r="AE78" s="4918"/>
      <c r="AF78" s="4879" t="s">
        <v>23</v>
      </c>
      <c r="AG78" s="4918"/>
      <c r="AH78" s="4879" t="s">
        <v>24</v>
      </c>
      <c r="AI78" s="4918"/>
      <c r="AJ78" s="3246"/>
      <c r="AK78" s="3247"/>
      <c r="AL78" s="3247"/>
      <c r="AM78" s="3247"/>
      <c r="AN78" s="3249"/>
    </row>
    <row r="79" spans="1:77" ht="15" customHeight="1" x14ac:dyDescent="0.25">
      <c r="A79" s="4394"/>
      <c r="B79" s="4455"/>
      <c r="C79" s="3022" t="s">
        <v>29</v>
      </c>
      <c r="D79" s="3024" t="s">
        <v>30</v>
      </c>
      <c r="E79" s="3020" t="s">
        <v>31</v>
      </c>
      <c r="F79" s="3022" t="s">
        <v>30</v>
      </c>
      <c r="G79" s="3020" t="s">
        <v>31</v>
      </c>
      <c r="H79" s="3024" t="s">
        <v>30</v>
      </c>
      <c r="I79" s="3020" t="s">
        <v>31</v>
      </c>
      <c r="J79" s="3022" t="s">
        <v>30</v>
      </c>
      <c r="K79" s="3020" t="s">
        <v>31</v>
      </c>
      <c r="L79" s="3022" t="s">
        <v>30</v>
      </c>
      <c r="M79" s="3020" t="s">
        <v>31</v>
      </c>
      <c r="N79" s="3022" t="s">
        <v>30</v>
      </c>
      <c r="O79" s="3020" t="s">
        <v>31</v>
      </c>
      <c r="P79" s="3022" t="s">
        <v>30</v>
      </c>
      <c r="Q79" s="3020" t="s">
        <v>31</v>
      </c>
      <c r="R79" s="3022" t="s">
        <v>30</v>
      </c>
      <c r="S79" s="3020" t="s">
        <v>31</v>
      </c>
      <c r="T79" s="3022" t="s">
        <v>30</v>
      </c>
      <c r="U79" s="3020" t="s">
        <v>31</v>
      </c>
      <c r="V79" s="3022" t="s">
        <v>30</v>
      </c>
      <c r="W79" s="3020" t="s">
        <v>31</v>
      </c>
      <c r="X79" s="3022" t="s">
        <v>30</v>
      </c>
      <c r="Y79" s="3020" t="s">
        <v>31</v>
      </c>
      <c r="Z79" s="3022" t="s">
        <v>30</v>
      </c>
      <c r="AA79" s="3020" t="s">
        <v>31</v>
      </c>
      <c r="AB79" s="3022" t="s">
        <v>30</v>
      </c>
      <c r="AC79" s="3020" t="s">
        <v>31</v>
      </c>
      <c r="AD79" s="3022" t="s">
        <v>30</v>
      </c>
      <c r="AE79" s="3020" t="s">
        <v>31</v>
      </c>
      <c r="AF79" s="3022" t="s">
        <v>30</v>
      </c>
      <c r="AG79" s="3020" t="s">
        <v>31</v>
      </c>
      <c r="AH79" s="3022" t="s">
        <v>30</v>
      </c>
      <c r="AI79" s="3039" t="s">
        <v>31</v>
      </c>
      <c r="AJ79" s="3245"/>
      <c r="AK79" s="3224"/>
      <c r="AL79" s="3224"/>
      <c r="AM79" s="3224"/>
      <c r="AN79" s="4878"/>
    </row>
    <row r="80" spans="1:77" ht="15" customHeight="1" x14ac:dyDescent="0.25">
      <c r="A80" s="3040" t="s">
        <v>106</v>
      </c>
      <c r="B80" s="3041" t="s">
        <v>107</v>
      </c>
      <c r="C80" s="3042">
        <f>SUM(D80:E80)</f>
        <v>0</v>
      </c>
      <c r="D80" s="3043">
        <f>SUM(F80,H80,J80,L80,N80,P80,R80,T80,V80,X80,Z80,AB80,AD80,AF80,AH80)</f>
        <v>0</v>
      </c>
      <c r="E80" s="3044">
        <f>SUM(G80,I80,K80,M80,O80,Q80,S80,U80,W80,Y80,AA80,AC80,AE80,AG80,AI80)</f>
        <v>0</v>
      </c>
      <c r="F80" s="237"/>
      <c r="G80" s="3045"/>
      <c r="H80" s="3046"/>
      <c r="I80" s="3045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3045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ht="15" customHeight="1" x14ac:dyDescent="0.25">
      <c r="A81" s="4919" t="s">
        <v>108</v>
      </c>
      <c r="B81" s="2627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ht="15" customHeight="1" x14ac:dyDescent="0.25">
      <c r="A82" s="4919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ht="15" customHeight="1" x14ac:dyDescent="0.25">
      <c r="A83" s="3047" t="s">
        <v>62</v>
      </c>
      <c r="B83" s="3048" t="s">
        <v>111</v>
      </c>
      <c r="C83" s="3042">
        <f>SUM(D83:E83)</f>
        <v>0</v>
      </c>
      <c r="D83" s="3043">
        <f t="shared" si="39"/>
        <v>0</v>
      </c>
      <c r="E83" s="3044">
        <f t="shared" si="39"/>
        <v>0</v>
      </c>
      <c r="F83" s="3049"/>
      <c r="G83" s="3050"/>
      <c r="H83" s="3051"/>
      <c r="I83" s="3050"/>
      <c r="J83" s="3049"/>
      <c r="K83" s="3052"/>
      <c r="L83" s="3049"/>
      <c r="M83" s="3052"/>
      <c r="N83" s="3049"/>
      <c r="O83" s="3052"/>
      <c r="P83" s="3049"/>
      <c r="Q83" s="3052"/>
      <c r="R83" s="3049"/>
      <c r="S83" s="3052"/>
      <c r="T83" s="3049"/>
      <c r="U83" s="3052"/>
      <c r="V83" s="3049"/>
      <c r="W83" s="3052"/>
      <c r="X83" s="3049"/>
      <c r="Y83" s="3052"/>
      <c r="Z83" s="3049"/>
      <c r="AA83" s="3052"/>
      <c r="AB83" s="3049"/>
      <c r="AC83" s="3052"/>
      <c r="AD83" s="3049"/>
      <c r="AE83" s="3052"/>
      <c r="AF83" s="3049"/>
      <c r="AG83" s="3052"/>
      <c r="AH83" s="3049"/>
      <c r="AI83" s="3053"/>
      <c r="AJ83" s="3054"/>
      <c r="AK83" s="3055"/>
      <c r="AL83" s="3055"/>
      <c r="AM83" s="3055"/>
      <c r="AN83" s="3050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ht="18" customHeight="1" x14ac:dyDescent="0.25">
      <c r="A84" s="4" t="s">
        <v>112</v>
      </c>
      <c r="B84" s="2"/>
      <c r="C84" s="2"/>
      <c r="D84" s="2"/>
      <c r="E84" s="2"/>
      <c r="F84" s="2"/>
    </row>
    <row r="85" spans="1:77" ht="31.15" customHeight="1" x14ac:dyDescent="0.25">
      <c r="A85" s="4916" t="s">
        <v>90</v>
      </c>
      <c r="B85" s="4920"/>
      <c r="C85" s="4917" t="s">
        <v>113</v>
      </c>
      <c r="D85" s="4921" t="s">
        <v>114</v>
      </c>
      <c r="E85" s="4918" t="s">
        <v>115</v>
      </c>
      <c r="F85" s="4917" t="s">
        <v>116</v>
      </c>
    </row>
    <row r="86" spans="1:77" ht="24.6" customHeight="1" x14ac:dyDescent="0.25">
      <c r="A86" s="4916"/>
      <c r="B86" s="4920"/>
      <c r="C86" s="4917"/>
      <c r="D86" s="4921"/>
      <c r="E86" s="4918"/>
      <c r="F86" s="4917"/>
    </row>
    <row r="87" spans="1:77" ht="15" customHeight="1" x14ac:dyDescent="0.25">
      <c r="A87" s="4913" t="s">
        <v>117</v>
      </c>
      <c r="B87" s="4914"/>
      <c r="C87" s="4914"/>
      <c r="D87" s="4914"/>
      <c r="E87" s="4914"/>
      <c r="F87" s="4915"/>
    </row>
    <row r="88" spans="1:77" ht="15" customHeight="1" x14ac:dyDescent="0.25">
      <c r="A88" s="2627" t="s">
        <v>118</v>
      </c>
      <c r="B88" s="2636"/>
      <c r="C88" s="2637"/>
      <c r="D88" s="2638"/>
      <c r="E88" s="2782"/>
      <c r="F88" s="2637"/>
    </row>
    <row r="89" spans="1:77" ht="15" customHeight="1" x14ac:dyDescent="0.25">
      <c r="A89" s="275" t="s">
        <v>119</v>
      </c>
      <c r="B89" s="276"/>
      <c r="C89" s="277"/>
      <c r="D89" s="278"/>
      <c r="E89" s="41"/>
      <c r="F89" s="277"/>
    </row>
    <row r="90" spans="1:77" ht="15" customHeight="1" x14ac:dyDescent="0.25">
      <c r="A90" s="275" t="s">
        <v>120</v>
      </c>
      <c r="B90" s="276"/>
      <c r="C90" s="277"/>
      <c r="D90" s="278"/>
      <c r="E90" s="41"/>
      <c r="F90" s="277"/>
    </row>
    <row r="91" spans="1:77" ht="15" customHeight="1" x14ac:dyDescent="0.25">
      <c r="A91" s="275" t="s">
        <v>121</v>
      </c>
      <c r="B91" s="276"/>
      <c r="C91" s="277"/>
      <c r="D91" s="278"/>
      <c r="E91" s="41"/>
      <c r="F91" s="277"/>
    </row>
    <row r="92" spans="1:77" ht="15" customHeight="1" x14ac:dyDescent="0.25">
      <c r="A92" s="279" t="s">
        <v>122</v>
      </c>
      <c r="B92" s="280"/>
      <c r="C92" s="177"/>
      <c r="D92" s="2367"/>
      <c r="E92" s="181"/>
      <c r="F92" s="177"/>
    </row>
    <row r="93" spans="1:77" ht="15" customHeight="1" x14ac:dyDescent="0.25">
      <c r="A93" s="4913" t="s">
        <v>123</v>
      </c>
      <c r="B93" s="4914"/>
      <c r="C93" s="4914"/>
      <c r="D93" s="4914"/>
      <c r="E93" s="4914"/>
      <c r="F93" s="4915"/>
    </row>
    <row r="94" spans="1:77" ht="15" customHeight="1" x14ac:dyDescent="0.25">
      <c r="A94" s="2640" t="s">
        <v>124</v>
      </c>
      <c r="B94" s="2641"/>
      <c r="C94" s="2637"/>
      <c r="D94" s="2638"/>
      <c r="E94" s="2782"/>
      <c r="F94" s="2637"/>
    </row>
    <row r="95" spans="1:77" ht="15" customHeight="1" x14ac:dyDescent="0.25">
      <c r="A95" s="254" t="s">
        <v>125</v>
      </c>
      <c r="B95" s="284"/>
      <c r="C95" s="277"/>
      <c r="D95" s="278"/>
      <c r="E95" s="41"/>
      <c r="F95" s="277"/>
    </row>
    <row r="96" spans="1:77" ht="21.6" customHeight="1" x14ac:dyDescent="0.25">
      <c r="A96" s="2370" t="s">
        <v>126</v>
      </c>
      <c r="B96" s="286"/>
      <c r="C96" s="2371"/>
      <c r="D96" s="2367"/>
      <c r="E96" s="3056"/>
      <c r="F96" s="2371"/>
    </row>
    <row r="97" spans="1:18" ht="21.6" customHeight="1" x14ac:dyDescent="0.25">
      <c r="A97" s="4" t="s">
        <v>127</v>
      </c>
      <c r="B97" s="2"/>
      <c r="C97" s="2"/>
      <c r="D97" s="2"/>
      <c r="E97" s="2"/>
    </row>
    <row r="98" spans="1:18" ht="21.6" customHeight="1" x14ac:dyDescent="0.25">
      <c r="A98" s="4916" t="s">
        <v>90</v>
      </c>
      <c r="B98" s="4917" t="s">
        <v>32</v>
      </c>
      <c r="C98" s="4917" t="s">
        <v>113</v>
      </c>
      <c r="D98" s="4917" t="s">
        <v>114</v>
      </c>
      <c r="E98" s="4918" t="s">
        <v>128</v>
      </c>
    </row>
    <row r="99" spans="1:18" ht="21.6" customHeight="1" x14ac:dyDescent="0.25">
      <c r="A99" s="4916"/>
      <c r="B99" s="4917"/>
      <c r="C99" s="4917"/>
      <c r="D99" s="4917"/>
      <c r="E99" s="4918"/>
    </row>
    <row r="100" spans="1:18" ht="15" customHeight="1" x14ac:dyDescent="0.25">
      <c r="A100" s="3057" t="s">
        <v>117</v>
      </c>
      <c r="B100" s="3058"/>
      <c r="C100" s="3058"/>
      <c r="D100" s="3058"/>
      <c r="E100" s="3059"/>
    </row>
    <row r="101" spans="1:18" ht="15" customHeight="1" x14ac:dyDescent="0.25">
      <c r="A101" s="2627" t="s">
        <v>118</v>
      </c>
      <c r="B101" s="2646">
        <f>SUM(C101:E101)</f>
        <v>94</v>
      </c>
      <c r="C101" s="2637">
        <v>68</v>
      </c>
      <c r="D101" s="2637">
        <v>26</v>
      </c>
      <c r="E101" s="2782"/>
    </row>
    <row r="102" spans="1:18" ht="15" customHeight="1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ht="15" customHeight="1" x14ac:dyDescent="0.25">
      <c r="A103" s="275" t="s">
        <v>120</v>
      </c>
      <c r="B103" s="293">
        <f t="shared" si="51"/>
        <v>0</v>
      </c>
      <c r="C103" s="277"/>
      <c r="D103" s="277"/>
      <c r="E103" s="41"/>
    </row>
    <row r="104" spans="1:18" ht="15" customHeight="1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ht="15" customHeight="1" x14ac:dyDescent="0.25">
      <c r="A105" s="279" t="s">
        <v>122</v>
      </c>
      <c r="B105" s="294">
        <f t="shared" si="51"/>
        <v>0</v>
      </c>
      <c r="C105" s="177"/>
      <c r="D105" s="2371"/>
      <c r="E105" s="181"/>
    </row>
    <row r="106" spans="1:18" ht="15" customHeight="1" x14ac:dyDescent="0.25">
      <c r="A106" s="3057" t="s">
        <v>123</v>
      </c>
      <c r="B106" s="3058"/>
      <c r="C106" s="3058"/>
      <c r="D106" s="3058"/>
      <c r="E106" s="3059"/>
    </row>
    <row r="107" spans="1:18" ht="15" customHeight="1" x14ac:dyDescent="0.25">
      <c r="A107" s="2640" t="s">
        <v>124</v>
      </c>
      <c r="B107" s="2646">
        <f>SUM(C107:E107)</f>
        <v>0</v>
      </c>
      <c r="C107" s="2637"/>
      <c r="D107" s="2637"/>
      <c r="E107" s="2782"/>
    </row>
    <row r="108" spans="1:18" ht="15" customHeight="1" x14ac:dyDescent="0.25">
      <c r="A108" s="254" t="s">
        <v>125</v>
      </c>
      <c r="B108" s="293">
        <f t="shared" ref="B108:B109" si="52">SUM(C108:E108)</f>
        <v>1</v>
      </c>
      <c r="C108" s="277"/>
      <c r="D108" s="277">
        <v>1</v>
      </c>
      <c r="E108" s="41"/>
    </row>
    <row r="109" spans="1:18" ht="20.25" customHeight="1" x14ac:dyDescent="0.25">
      <c r="A109" s="2370" t="s">
        <v>126</v>
      </c>
      <c r="B109" s="2377">
        <f t="shared" si="52"/>
        <v>0</v>
      </c>
      <c r="C109" s="2371"/>
      <c r="D109" s="2371"/>
      <c r="E109" s="3056"/>
    </row>
    <row r="110" spans="1:18" ht="18" customHeight="1" x14ac:dyDescent="0.25">
      <c r="A110" s="4905" t="s">
        <v>129</v>
      </c>
      <c r="B110" s="4905"/>
      <c r="C110" s="4905"/>
      <c r="D110" s="4905"/>
      <c r="E110" s="4905"/>
      <c r="F110" s="4906"/>
      <c r="G110" s="3060"/>
      <c r="H110" s="3060"/>
      <c r="I110" s="3060"/>
      <c r="J110" s="3060"/>
      <c r="K110" s="3060"/>
      <c r="L110" s="3060"/>
      <c r="M110" s="3060"/>
      <c r="N110" s="3060"/>
      <c r="O110" s="3060"/>
    </row>
    <row r="111" spans="1:18" ht="24" customHeight="1" x14ac:dyDescent="0.25">
      <c r="A111" s="4745" t="s">
        <v>130</v>
      </c>
      <c r="B111" s="4907" t="s">
        <v>131</v>
      </c>
      <c r="C111" s="4908"/>
      <c r="D111" s="4909"/>
      <c r="E111" s="4907" t="s">
        <v>132</v>
      </c>
      <c r="F111" s="4909"/>
      <c r="G111" s="4907" t="s">
        <v>133</v>
      </c>
      <c r="H111" s="4910"/>
      <c r="I111" s="4774" t="s">
        <v>134</v>
      </c>
      <c r="J111" s="4911"/>
      <c r="K111" s="4887" t="s">
        <v>135</v>
      </c>
      <c r="L111" s="4889" t="s">
        <v>136</v>
      </c>
      <c r="M111" s="4890"/>
      <c r="N111" s="4887"/>
      <c r="O111" s="4889" t="s">
        <v>137</v>
      </c>
      <c r="P111" s="4887"/>
      <c r="Q111" s="4889" t="s">
        <v>138</v>
      </c>
      <c r="R111" s="4887"/>
    </row>
    <row r="112" spans="1:18" ht="21" customHeight="1" x14ac:dyDescent="0.25">
      <c r="A112" s="3292"/>
      <c r="B112" s="4471"/>
      <c r="C112" s="4897"/>
      <c r="D112" s="4898"/>
      <c r="E112" s="4471"/>
      <c r="F112" s="4898"/>
      <c r="G112" s="4471"/>
      <c r="H112" s="4900"/>
      <c r="I112" s="3299"/>
      <c r="J112" s="4912"/>
      <c r="K112" s="3265"/>
      <c r="L112" s="4462"/>
      <c r="M112" s="4891"/>
      <c r="N112" s="4888"/>
      <c r="O112" s="4462"/>
      <c r="P112" s="4888"/>
      <c r="Q112" s="4462"/>
      <c r="R112" s="4888"/>
    </row>
    <row r="113" spans="1:20" ht="41.25" customHeight="1" x14ac:dyDescent="0.25">
      <c r="A113" s="4450"/>
      <c r="B113" s="3061" t="s">
        <v>139</v>
      </c>
      <c r="C113" s="3061" t="s">
        <v>140</v>
      </c>
      <c r="D113" s="3062" t="s">
        <v>141</v>
      </c>
      <c r="E113" s="3063" t="s">
        <v>142</v>
      </c>
      <c r="F113" s="3064" t="s">
        <v>143</v>
      </c>
      <c r="G113" s="3063" t="s">
        <v>144</v>
      </c>
      <c r="H113" s="3065" t="s">
        <v>145</v>
      </c>
      <c r="I113" s="3066" t="s">
        <v>142</v>
      </c>
      <c r="J113" s="3067" t="s">
        <v>143</v>
      </c>
      <c r="K113" s="4888"/>
      <c r="L113" s="3061" t="s">
        <v>146</v>
      </c>
      <c r="M113" s="3068" t="s">
        <v>140</v>
      </c>
      <c r="N113" s="305" t="s">
        <v>147</v>
      </c>
      <c r="O113" s="3061" t="s">
        <v>144</v>
      </c>
      <c r="P113" s="3069" t="s">
        <v>145</v>
      </c>
      <c r="Q113" s="3061" t="s">
        <v>148</v>
      </c>
      <c r="R113" s="3069" t="s">
        <v>149</v>
      </c>
    </row>
    <row r="114" spans="1:20" ht="15" customHeight="1" x14ac:dyDescent="0.25">
      <c r="A114" s="2657" t="s">
        <v>150</v>
      </c>
      <c r="B114" s="308">
        <f>SUM(C114:D114)</f>
        <v>0</v>
      </c>
      <c r="C114" s="2658"/>
      <c r="D114" s="2883"/>
      <c r="E114" s="2658"/>
      <c r="F114" s="2883"/>
      <c r="G114" s="2658"/>
      <c r="H114" s="563"/>
      <c r="I114" s="2392"/>
      <c r="J114" s="2662"/>
      <c r="K114" s="2883"/>
      <c r="L114" s="2658"/>
      <c r="M114" s="2663"/>
      <c r="N114" s="564"/>
      <c r="O114" s="2658"/>
      <c r="P114" s="564"/>
      <c r="Q114" s="316"/>
      <c r="R114" s="317"/>
    </row>
    <row r="115" spans="1:20" ht="15" customHeight="1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2658"/>
      <c r="R115" s="564"/>
    </row>
    <row r="116" spans="1:20" ht="15" customHeight="1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ht="15" customHeight="1" x14ac:dyDescent="0.25">
      <c r="A117" s="3070" t="s">
        <v>32</v>
      </c>
      <c r="B117" s="3071">
        <f>SUM(C117:D117)</f>
        <v>0</v>
      </c>
      <c r="C117" s="3071">
        <f t="shared" ref="C117:K117" si="53">SUM(C114:C116)</f>
        <v>0</v>
      </c>
      <c r="D117" s="3072">
        <f t="shared" si="53"/>
        <v>0</v>
      </c>
      <c r="E117" s="3071">
        <f t="shared" si="53"/>
        <v>0</v>
      </c>
      <c r="F117" s="3072">
        <f t="shared" si="53"/>
        <v>0</v>
      </c>
      <c r="G117" s="3071">
        <f t="shared" si="53"/>
        <v>0</v>
      </c>
      <c r="H117" s="3073">
        <f t="shared" si="53"/>
        <v>0</v>
      </c>
      <c r="I117" s="3074">
        <f t="shared" si="53"/>
        <v>0</v>
      </c>
      <c r="J117" s="3075">
        <f t="shared" si="53"/>
        <v>0</v>
      </c>
      <c r="K117" s="3072">
        <f t="shared" si="53"/>
        <v>0</v>
      </c>
      <c r="L117" s="3071">
        <f>SUM(L114)</f>
        <v>0</v>
      </c>
      <c r="M117" s="3076">
        <f t="shared" ref="M117:P117" si="54">SUM(M114)</f>
        <v>0</v>
      </c>
      <c r="N117" s="3077">
        <f>SUM(N114)</f>
        <v>0</v>
      </c>
      <c r="O117" s="3071">
        <f t="shared" si="54"/>
        <v>0</v>
      </c>
      <c r="P117" s="3077">
        <f t="shared" si="54"/>
        <v>0</v>
      </c>
      <c r="Q117" s="3071">
        <f>SUM(Q115:Q116)</f>
        <v>0</v>
      </c>
      <c r="R117" s="3076">
        <f>SUM(R115:R116)</f>
        <v>0</v>
      </c>
    </row>
    <row r="118" spans="1:20" ht="15" customHeight="1" x14ac:dyDescent="0.25">
      <c r="A118" s="4892" t="s">
        <v>153</v>
      </c>
      <c r="B118" s="4892"/>
      <c r="C118" s="4892"/>
      <c r="D118" s="4892"/>
      <c r="E118" s="4892"/>
      <c r="F118" s="4893"/>
      <c r="G118" s="3078"/>
      <c r="H118" s="3078"/>
      <c r="I118" s="3078"/>
      <c r="J118" s="3078"/>
      <c r="K118" s="3078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4894" t="s">
        <v>130</v>
      </c>
      <c r="B119" s="4895" t="s">
        <v>131</v>
      </c>
      <c r="C119" s="4469"/>
      <c r="D119" s="4896"/>
      <c r="E119" s="4895" t="s">
        <v>132</v>
      </c>
      <c r="F119" s="4469"/>
      <c r="G119" s="4469"/>
      <c r="H119" s="4896"/>
      <c r="I119" s="4895" t="s">
        <v>133</v>
      </c>
      <c r="J119" s="4899"/>
      <c r="K119" s="4901" t="s">
        <v>154</v>
      </c>
      <c r="L119" s="4902" t="s">
        <v>155</v>
      </c>
      <c r="M119" s="4903"/>
      <c r="N119" s="346"/>
      <c r="O119" s="346"/>
      <c r="P119" s="346"/>
      <c r="Q119" s="346"/>
      <c r="R119" s="346"/>
      <c r="S119" s="346"/>
      <c r="T119" s="346"/>
    </row>
    <row r="120" spans="1:20" ht="15" customHeight="1" x14ac:dyDescent="0.25">
      <c r="A120" s="3274"/>
      <c r="B120" s="4471"/>
      <c r="C120" s="4897"/>
      <c r="D120" s="4898"/>
      <c r="E120" s="4471"/>
      <c r="F120" s="4897"/>
      <c r="G120" s="4897"/>
      <c r="H120" s="4898"/>
      <c r="I120" s="4471"/>
      <c r="J120" s="4900"/>
      <c r="K120" s="3265"/>
      <c r="L120" s="4479"/>
      <c r="M120" s="4904"/>
      <c r="N120" s="346"/>
      <c r="O120" s="346"/>
      <c r="P120" s="346"/>
      <c r="Q120" s="346"/>
      <c r="R120" s="346"/>
      <c r="S120" s="346"/>
      <c r="T120" s="346"/>
    </row>
    <row r="121" spans="1:20" ht="63.75" customHeight="1" x14ac:dyDescent="0.25">
      <c r="A121" s="4467"/>
      <c r="B121" s="3061" t="s">
        <v>139</v>
      </c>
      <c r="C121" s="3061" t="s">
        <v>140</v>
      </c>
      <c r="D121" s="3062" t="s">
        <v>141</v>
      </c>
      <c r="E121" s="3063" t="s">
        <v>142</v>
      </c>
      <c r="F121" s="3064" t="s">
        <v>143</v>
      </c>
      <c r="G121" s="3063" t="s">
        <v>156</v>
      </c>
      <c r="H121" s="3064" t="s">
        <v>157</v>
      </c>
      <c r="I121" s="3063" t="s">
        <v>144</v>
      </c>
      <c r="J121" s="3065" t="s">
        <v>145</v>
      </c>
      <c r="K121" s="4888"/>
      <c r="L121" s="3079" t="s">
        <v>158</v>
      </c>
      <c r="M121" s="3080" t="s">
        <v>159</v>
      </c>
      <c r="N121" s="346"/>
      <c r="O121" s="346"/>
      <c r="P121" s="346"/>
      <c r="Q121" s="346"/>
      <c r="R121" s="346"/>
      <c r="S121" s="346"/>
      <c r="T121" s="346"/>
    </row>
    <row r="122" spans="1:20" ht="15" customHeight="1" x14ac:dyDescent="0.25">
      <c r="A122" s="2657" t="s">
        <v>160</v>
      </c>
      <c r="B122" s="308">
        <f>SUM(C122:D122)</f>
        <v>8964</v>
      </c>
      <c r="C122" s="2658">
        <v>8895</v>
      </c>
      <c r="D122" s="2883">
        <v>69</v>
      </c>
      <c r="E122" s="2677"/>
      <c r="F122" s="2894"/>
      <c r="G122" s="2677"/>
      <c r="H122" s="2894"/>
      <c r="I122" s="2658">
        <v>43962</v>
      </c>
      <c r="J122" s="563">
        <v>36</v>
      </c>
      <c r="K122" s="2894"/>
      <c r="L122" s="2658">
        <v>686</v>
      </c>
      <c r="M122" s="564">
        <v>508</v>
      </c>
      <c r="N122" s="346"/>
      <c r="O122" s="346"/>
      <c r="P122" s="346"/>
      <c r="Q122" s="346"/>
      <c r="R122" s="346"/>
      <c r="S122" s="346"/>
      <c r="T122" s="346"/>
    </row>
    <row r="123" spans="1:20" ht="15" customHeight="1" x14ac:dyDescent="0.25">
      <c r="A123" s="318" t="s">
        <v>161</v>
      </c>
      <c r="B123" s="308">
        <f t="shared" ref="B123:B124" si="55">SUM(C123:D123)</f>
        <v>21833</v>
      </c>
      <c r="C123" s="319">
        <v>20343</v>
      </c>
      <c r="D123" s="320">
        <v>1490</v>
      </c>
      <c r="E123" s="319">
        <v>18941</v>
      </c>
      <c r="F123" s="320">
        <v>26</v>
      </c>
      <c r="G123" s="319">
        <v>2862</v>
      </c>
      <c r="H123" s="320">
        <v>4</v>
      </c>
      <c r="I123" s="319">
        <v>54627</v>
      </c>
      <c r="J123" s="321">
        <v>1839</v>
      </c>
      <c r="K123" s="320">
        <v>17451</v>
      </c>
      <c r="L123" s="319">
        <v>370</v>
      </c>
      <c r="M123" s="353">
        <v>705</v>
      </c>
      <c r="N123" s="346"/>
      <c r="O123" s="346"/>
      <c r="P123" s="346"/>
      <c r="Q123" s="346"/>
      <c r="R123" s="346"/>
      <c r="S123" s="346"/>
      <c r="T123" s="346"/>
    </row>
    <row r="124" spans="1:20" ht="15" customHeight="1" x14ac:dyDescent="0.25">
      <c r="A124" s="354" t="s">
        <v>128</v>
      </c>
      <c r="B124" s="325">
        <f t="shared" si="55"/>
        <v>4326</v>
      </c>
      <c r="C124" s="326">
        <v>4273</v>
      </c>
      <c r="D124" s="355">
        <v>53</v>
      </c>
      <c r="E124" s="332"/>
      <c r="F124" s="356"/>
      <c r="G124" s="332"/>
      <c r="H124" s="356"/>
      <c r="I124" s="326">
        <v>9759</v>
      </c>
      <c r="J124" s="357">
        <v>38</v>
      </c>
      <c r="K124" s="356"/>
      <c r="L124" s="326">
        <v>182</v>
      </c>
      <c r="M124" s="358">
        <v>201</v>
      </c>
      <c r="N124" s="346"/>
      <c r="O124" s="346"/>
      <c r="P124" s="346"/>
      <c r="Q124" s="346"/>
      <c r="R124" s="346"/>
      <c r="S124" s="346"/>
      <c r="T124" s="346"/>
    </row>
    <row r="125" spans="1:20" ht="18" customHeight="1" x14ac:dyDescent="0.25">
      <c r="A125" s="3081" t="s">
        <v>162</v>
      </c>
      <c r="B125" s="3082"/>
      <c r="C125" s="3082"/>
      <c r="D125" s="361"/>
      <c r="E125" s="3083"/>
      <c r="F125" s="3083"/>
      <c r="G125" s="3083"/>
      <c r="H125" s="3083"/>
      <c r="I125" s="3084"/>
      <c r="J125" s="3"/>
      <c r="K125" s="3084"/>
      <c r="L125" s="3"/>
      <c r="M125" s="364"/>
    </row>
    <row r="126" spans="1:20" ht="15" customHeight="1" x14ac:dyDescent="0.25">
      <c r="A126" s="4880" t="s">
        <v>163</v>
      </c>
      <c r="B126" s="4882" t="s">
        <v>164</v>
      </c>
      <c r="C126" s="4883" t="s">
        <v>165</v>
      </c>
      <c r="D126" s="4884"/>
      <c r="E126" s="4884"/>
      <c r="F126" s="4884"/>
      <c r="G126" s="4884"/>
      <c r="H126" s="4884"/>
      <c r="I126" s="4884"/>
      <c r="J126" s="4884"/>
      <c r="K126" s="4884"/>
      <c r="L126" s="4885"/>
      <c r="M126" s="4882" t="s">
        <v>166</v>
      </c>
    </row>
    <row r="127" spans="1:20" ht="38.450000000000003" customHeight="1" x14ac:dyDescent="0.25">
      <c r="A127" s="4881"/>
      <c r="B127" s="4450"/>
      <c r="C127" s="3085" t="s">
        <v>80</v>
      </c>
      <c r="D127" s="3086" t="s">
        <v>167</v>
      </c>
      <c r="E127" s="3086" t="s">
        <v>51</v>
      </c>
      <c r="F127" s="3086" t="s">
        <v>81</v>
      </c>
      <c r="G127" s="3086" t="s">
        <v>168</v>
      </c>
      <c r="H127" s="3087" t="s">
        <v>169</v>
      </c>
      <c r="I127" s="3087" t="s">
        <v>170</v>
      </c>
      <c r="J127" s="3086" t="s">
        <v>171</v>
      </c>
      <c r="K127" s="3087" t="s">
        <v>172</v>
      </c>
      <c r="L127" s="2787" t="s">
        <v>173</v>
      </c>
      <c r="M127" s="4450"/>
    </row>
    <row r="128" spans="1:20" ht="15" customHeight="1" x14ac:dyDescent="0.25">
      <c r="A128" s="2686" t="s">
        <v>174</v>
      </c>
      <c r="B128" s="2883"/>
      <c r="C128" s="2658"/>
      <c r="D128" s="565"/>
      <c r="E128" s="565"/>
      <c r="F128" s="565"/>
      <c r="G128" s="565"/>
      <c r="H128" s="565"/>
      <c r="I128" s="565"/>
      <c r="J128" s="565"/>
      <c r="K128" s="565"/>
      <c r="L128" s="2883"/>
      <c r="M128" s="2687"/>
    </row>
    <row r="129" spans="1:76" ht="15" customHeight="1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ht="15" customHeight="1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ht="18" customHeight="1" x14ac:dyDescent="0.25">
      <c r="A131" s="4" t="s">
        <v>177</v>
      </c>
      <c r="B131" s="3088"/>
      <c r="C131" s="3088"/>
      <c r="D131" s="3088"/>
      <c r="E131" s="3088"/>
      <c r="F131" s="3088"/>
      <c r="G131" s="3088"/>
      <c r="H131" s="3088"/>
      <c r="I131" s="3088"/>
      <c r="J131" s="3088"/>
      <c r="K131" s="3088"/>
      <c r="L131" s="3088"/>
      <c r="M131" s="3088"/>
      <c r="N131" s="3088"/>
      <c r="O131" s="3088"/>
      <c r="P131" s="3088"/>
      <c r="Q131" s="3088"/>
      <c r="R131" s="3088"/>
      <c r="S131" s="3088"/>
      <c r="T131" s="3088"/>
      <c r="U131" s="3088"/>
      <c r="V131" s="3088"/>
      <c r="W131" s="3088"/>
      <c r="X131" s="3088"/>
      <c r="Y131" s="3088"/>
      <c r="Z131" s="3088"/>
      <c r="AA131" s="3088"/>
      <c r="AB131" s="3088"/>
      <c r="AC131" s="3088"/>
      <c r="AD131" s="3088"/>
      <c r="AE131" s="3088"/>
      <c r="AF131" s="3088"/>
      <c r="AG131" s="3088"/>
      <c r="AH131" s="3088"/>
      <c r="AI131" s="3088"/>
      <c r="AJ131" s="3088"/>
      <c r="AK131" s="3088"/>
      <c r="AL131" s="3088"/>
      <c r="AM131" s="3088"/>
      <c r="AN131" s="3088"/>
      <c r="AO131" s="777"/>
      <c r="AP131" s="777"/>
      <c r="AQ131" s="225"/>
      <c r="AR131" s="225"/>
    </row>
    <row r="132" spans="1:76" ht="15" customHeight="1" x14ac:dyDescent="0.25">
      <c r="A132" s="4665" t="s">
        <v>178</v>
      </c>
      <c r="B132" s="4672" t="s">
        <v>4</v>
      </c>
      <c r="C132" s="4343"/>
      <c r="D132" s="4661"/>
      <c r="E132" s="4877" t="s">
        <v>5</v>
      </c>
      <c r="F132" s="4675"/>
      <c r="G132" s="4675"/>
      <c r="H132" s="4675"/>
      <c r="I132" s="4675"/>
      <c r="J132" s="4675"/>
      <c r="K132" s="4675"/>
      <c r="L132" s="4675"/>
      <c r="M132" s="4675"/>
      <c r="N132" s="4675"/>
      <c r="O132" s="4675"/>
      <c r="P132" s="4675"/>
      <c r="Q132" s="4675"/>
      <c r="R132" s="4675"/>
      <c r="S132" s="4675"/>
      <c r="T132" s="4675"/>
      <c r="U132" s="4675"/>
      <c r="V132" s="4675"/>
      <c r="W132" s="4675"/>
      <c r="X132" s="4675"/>
      <c r="Y132" s="4675"/>
      <c r="Z132" s="4675"/>
      <c r="AA132" s="4675"/>
      <c r="AB132" s="4675"/>
      <c r="AC132" s="4675"/>
      <c r="AD132" s="4675"/>
      <c r="AE132" s="4675"/>
      <c r="AF132" s="4675"/>
      <c r="AG132" s="4675"/>
      <c r="AH132" s="4675"/>
      <c r="AI132" s="4675"/>
      <c r="AJ132" s="4675"/>
      <c r="AK132" s="4675"/>
      <c r="AL132" s="4675"/>
      <c r="AM132" s="4675"/>
      <c r="AN132" s="4676"/>
      <c r="AO132" s="4654" t="s">
        <v>179</v>
      </c>
      <c r="AP132" s="4500" t="s">
        <v>100</v>
      </c>
      <c r="AQ132" s="4500" t="s">
        <v>8</v>
      </c>
      <c r="AR132" s="4661" t="s">
        <v>9</v>
      </c>
    </row>
    <row r="133" spans="1:76" ht="21" customHeight="1" x14ac:dyDescent="0.25">
      <c r="A133" s="3259"/>
      <c r="B133" s="4455"/>
      <c r="C133" s="4886"/>
      <c r="D133" s="4878"/>
      <c r="E133" s="4879" t="s">
        <v>11</v>
      </c>
      <c r="F133" s="4827"/>
      <c r="G133" s="4877" t="s">
        <v>12</v>
      </c>
      <c r="H133" s="4827"/>
      <c r="I133" s="4877" t="s">
        <v>13</v>
      </c>
      <c r="J133" s="4827"/>
      <c r="K133" s="4877" t="s">
        <v>14</v>
      </c>
      <c r="L133" s="4827"/>
      <c r="M133" s="4877" t="s">
        <v>15</v>
      </c>
      <c r="N133" s="4827"/>
      <c r="O133" s="4877" t="s">
        <v>16</v>
      </c>
      <c r="P133" s="4827"/>
      <c r="Q133" s="4675" t="s">
        <v>17</v>
      </c>
      <c r="R133" s="4827"/>
      <c r="S133" s="4877" t="s">
        <v>18</v>
      </c>
      <c r="T133" s="4827"/>
      <c r="U133" s="4877" t="s">
        <v>19</v>
      </c>
      <c r="V133" s="4827"/>
      <c r="W133" s="4877" t="s">
        <v>20</v>
      </c>
      <c r="X133" s="4827"/>
      <c r="Y133" s="4877" t="s">
        <v>21</v>
      </c>
      <c r="Z133" s="4827"/>
      <c r="AA133" s="4877" t="s">
        <v>22</v>
      </c>
      <c r="AB133" s="4827"/>
      <c r="AC133" s="4877" t="s">
        <v>23</v>
      </c>
      <c r="AD133" s="4827"/>
      <c r="AE133" s="4877" t="s">
        <v>24</v>
      </c>
      <c r="AF133" s="4827"/>
      <c r="AG133" s="4877" t="s">
        <v>25</v>
      </c>
      <c r="AH133" s="4827"/>
      <c r="AI133" s="4877" t="s">
        <v>26</v>
      </c>
      <c r="AJ133" s="4827"/>
      <c r="AK133" s="4877" t="s">
        <v>27</v>
      </c>
      <c r="AL133" s="4827"/>
      <c r="AM133" s="4675" t="s">
        <v>28</v>
      </c>
      <c r="AN133" s="4676"/>
      <c r="AO133" s="3246"/>
      <c r="AP133" s="3247"/>
      <c r="AQ133" s="3247"/>
      <c r="AR133" s="3249"/>
    </row>
    <row r="134" spans="1:76" ht="15" customHeight="1" x14ac:dyDescent="0.25">
      <c r="A134" s="4394"/>
      <c r="B134" s="3030" t="s">
        <v>29</v>
      </c>
      <c r="C134" s="3024" t="s">
        <v>30</v>
      </c>
      <c r="D134" s="3038" t="s">
        <v>31</v>
      </c>
      <c r="E134" s="3022" t="s">
        <v>30</v>
      </c>
      <c r="F134" s="2560" t="s">
        <v>31</v>
      </c>
      <c r="G134" s="3022" t="s">
        <v>30</v>
      </c>
      <c r="H134" s="2560" t="s">
        <v>31</v>
      </c>
      <c r="I134" s="3022" t="s">
        <v>30</v>
      </c>
      <c r="J134" s="2560" t="s">
        <v>31</v>
      </c>
      <c r="K134" s="3022" t="s">
        <v>30</v>
      </c>
      <c r="L134" s="2560" t="s">
        <v>31</v>
      </c>
      <c r="M134" s="3022" t="s">
        <v>30</v>
      </c>
      <c r="N134" s="2560" t="s">
        <v>31</v>
      </c>
      <c r="O134" s="3022" t="s">
        <v>30</v>
      </c>
      <c r="P134" s="2560" t="s">
        <v>31</v>
      </c>
      <c r="Q134" s="3022" t="s">
        <v>30</v>
      </c>
      <c r="R134" s="2560" t="s">
        <v>31</v>
      </c>
      <c r="S134" s="3022" t="s">
        <v>30</v>
      </c>
      <c r="T134" s="2560" t="s">
        <v>31</v>
      </c>
      <c r="U134" s="3022" t="s">
        <v>30</v>
      </c>
      <c r="V134" s="2560" t="s">
        <v>31</v>
      </c>
      <c r="W134" s="3022" t="s">
        <v>30</v>
      </c>
      <c r="X134" s="2560" t="s">
        <v>31</v>
      </c>
      <c r="Y134" s="3022" t="s">
        <v>30</v>
      </c>
      <c r="Z134" s="2560" t="s">
        <v>31</v>
      </c>
      <c r="AA134" s="3022" t="s">
        <v>30</v>
      </c>
      <c r="AB134" s="2560" t="s">
        <v>31</v>
      </c>
      <c r="AC134" s="3022" t="s">
        <v>30</v>
      </c>
      <c r="AD134" s="2560" t="s">
        <v>31</v>
      </c>
      <c r="AE134" s="3022" t="s">
        <v>30</v>
      </c>
      <c r="AF134" s="2560" t="s">
        <v>31</v>
      </c>
      <c r="AG134" s="3022" t="s">
        <v>30</v>
      </c>
      <c r="AH134" s="2560" t="s">
        <v>31</v>
      </c>
      <c r="AI134" s="3022" t="s">
        <v>30</v>
      </c>
      <c r="AJ134" s="2560" t="s">
        <v>31</v>
      </c>
      <c r="AK134" s="3022" t="s">
        <v>30</v>
      </c>
      <c r="AL134" s="2560" t="s">
        <v>31</v>
      </c>
      <c r="AM134" s="3022" t="s">
        <v>30</v>
      </c>
      <c r="AN134" s="3089" t="s">
        <v>31</v>
      </c>
      <c r="AO134" s="3245"/>
      <c r="AP134" s="3224"/>
      <c r="AQ134" s="3224"/>
      <c r="AR134" s="4878"/>
    </row>
    <row r="135" spans="1:76" ht="24.75" customHeight="1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3090"/>
      <c r="AR135" s="3091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ht="15" customHeight="1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ht="15" customHeight="1" x14ac:dyDescent="0.25">
      <c r="A137" s="3092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ht="18" customHeight="1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3428" t="s">
        <v>184</v>
      </c>
      <c r="B139" s="4147"/>
      <c r="C139" s="3491" t="s">
        <v>32</v>
      </c>
      <c r="D139" s="3510" t="s">
        <v>84</v>
      </c>
      <c r="E139" s="3433"/>
      <c r="F139" s="3433"/>
      <c r="G139" s="3433"/>
      <c r="H139" s="3434"/>
      <c r="I139" s="3428" t="s">
        <v>100</v>
      </c>
      <c r="J139" s="3435" t="s">
        <v>6</v>
      </c>
      <c r="K139" s="4147" t="s">
        <v>7</v>
      </c>
    </row>
    <row r="140" spans="1:76" ht="35.450000000000003" customHeight="1" x14ac:dyDescent="0.25">
      <c r="A140" s="4875"/>
      <c r="B140" s="4876"/>
      <c r="C140" s="4394"/>
      <c r="D140" s="771" t="s">
        <v>185</v>
      </c>
      <c r="E140" s="3093" t="s">
        <v>186</v>
      </c>
      <c r="F140" s="3093" t="s">
        <v>187</v>
      </c>
      <c r="G140" s="3093" t="s">
        <v>188</v>
      </c>
      <c r="H140" s="774" t="s">
        <v>189</v>
      </c>
      <c r="I140" s="4875"/>
      <c r="J140" s="3245"/>
      <c r="K140" s="4876"/>
    </row>
    <row r="141" spans="1:76" ht="15" customHeight="1" x14ac:dyDescent="0.25">
      <c r="A141" s="4871" t="s">
        <v>190</v>
      </c>
      <c r="B141" s="3094" t="s">
        <v>191</v>
      </c>
      <c r="C141" s="3095">
        <f>SUM(D141:H141)</f>
        <v>0</v>
      </c>
      <c r="D141" s="3096"/>
      <c r="E141" s="3097"/>
      <c r="F141" s="3097"/>
      <c r="G141" s="3097"/>
      <c r="H141" s="3098"/>
      <c r="I141" s="407"/>
      <c r="J141" s="3099"/>
      <c r="K141" s="3100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4" customHeight="1" x14ac:dyDescent="0.25">
      <c r="A142" s="3211"/>
      <c r="B142" s="410" t="s">
        <v>192</v>
      </c>
      <c r="C142" s="411">
        <f>SUM(D142:H142)</f>
        <v>0</v>
      </c>
      <c r="D142" s="3101"/>
      <c r="E142" s="3102"/>
      <c r="F142" s="3102"/>
      <c r="G142" s="3102"/>
      <c r="H142" s="3103"/>
      <c r="I142" s="407"/>
      <c r="J142" s="3104"/>
      <c r="K142" s="3105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ht="15" customHeight="1" x14ac:dyDescent="0.25">
      <c r="A143" s="4414"/>
      <c r="B143" s="417" t="s">
        <v>193</v>
      </c>
      <c r="C143" s="418">
        <f>SUM(D143:H143)</f>
        <v>0</v>
      </c>
      <c r="D143" s="3106"/>
      <c r="E143" s="3107"/>
      <c r="F143" s="3107"/>
      <c r="G143" s="3107"/>
      <c r="H143" s="3108"/>
      <c r="I143" s="407"/>
      <c r="J143" s="3109"/>
      <c r="K143" s="3110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3.25" customHeight="1" x14ac:dyDescent="0.25">
      <c r="A144" s="4856" t="s">
        <v>194</v>
      </c>
      <c r="B144" s="3111" t="s">
        <v>195</v>
      </c>
      <c r="C144" s="3095">
        <f>SUM(I144)</f>
        <v>0</v>
      </c>
      <c r="D144" s="3112"/>
      <c r="E144" s="3113"/>
      <c r="F144" s="3113"/>
      <c r="G144" s="3113"/>
      <c r="H144" s="3114"/>
      <c r="I144" s="3115"/>
      <c r="J144" s="3116"/>
      <c r="K144" s="3117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5.5" customHeight="1" x14ac:dyDescent="0.25">
      <c r="A145" s="4414"/>
      <c r="B145" s="245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3118"/>
      <c r="J145" s="3109"/>
      <c r="K145" s="3110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ht="15" customHeight="1" x14ac:dyDescent="0.25">
      <c r="A146" s="3211" t="s">
        <v>197</v>
      </c>
      <c r="B146" s="24" t="s">
        <v>80</v>
      </c>
      <c r="C146" s="436">
        <f>SUM(D146:I146)</f>
        <v>0</v>
      </c>
      <c r="D146" s="3119"/>
      <c r="E146" s="3120"/>
      <c r="F146" s="3120"/>
      <c r="G146" s="3120"/>
      <c r="H146" s="3098"/>
      <c r="I146" s="3121"/>
      <c r="J146" s="3122"/>
      <c r="K146" s="3123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ht="15" customHeight="1" x14ac:dyDescent="0.25">
      <c r="A147" s="3211"/>
      <c r="B147" s="24" t="s">
        <v>81</v>
      </c>
      <c r="C147" s="436">
        <f>SUM(D147:I147)</f>
        <v>0</v>
      </c>
      <c r="D147" s="3119"/>
      <c r="E147" s="3120"/>
      <c r="F147" s="3120"/>
      <c r="G147" s="3120"/>
      <c r="H147" s="3124"/>
      <c r="I147" s="3121"/>
      <c r="J147" s="3122"/>
      <c r="K147" s="3123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ht="15" customHeight="1" x14ac:dyDescent="0.25">
      <c r="A148" s="3211"/>
      <c r="B148" s="36" t="s">
        <v>51</v>
      </c>
      <c r="C148" s="436">
        <f>SUM(D148:I148)</f>
        <v>0</v>
      </c>
      <c r="D148" s="3101"/>
      <c r="E148" s="3102"/>
      <c r="F148" s="3102"/>
      <c r="G148" s="3102"/>
      <c r="H148" s="3103"/>
      <c r="I148" s="3125"/>
      <c r="J148" s="3104"/>
      <c r="K148" s="3105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ht="15" customHeight="1" x14ac:dyDescent="0.25">
      <c r="A149" s="4414"/>
      <c r="B149" s="444" t="s">
        <v>108</v>
      </c>
      <c r="C149" s="374">
        <f>SUM(D149:I149)</f>
        <v>0</v>
      </c>
      <c r="D149" s="3106"/>
      <c r="E149" s="3107"/>
      <c r="F149" s="3107"/>
      <c r="G149" s="3107"/>
      <c r="H149" s="3108"/>
      <c r="I149" s="3126"/>
      <c r="J149" s="3109"/>
      <c r="K149" s="3110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ht="18" customHeight="1" x14ac:dyDescent="0.25">
      <c r="A150" s="4" t="s">
        <v>198</v>
      </c>
      <c r="AN150" s="3"/>
      <c r="AO150" s="3"/>
    </row>
    <row r="151" spans="1:75" ht="15" customHeight="1" x14ac:dyDescent="0.25">
      <c r="A151" s="4872" t="s">
        <v>49</v>
      </c>
      <c r="B151" s="4872" t="s">
        <v>199</v>
      </c>
      <c r="C151" s="4874" t="s">
        <v>29</v>
      </c>
      <c r="D151" s="4868" t="s">
        <v>30</v>
      </c>
      <c r="E151" s="4869" t="s">
        <v>31</v>
      </c>
      <c r="F151" s="4848" t="s">
        <v>5</v>
      </c>
      <c r="G151" s="4849"/>
      <c r="H151" s="4849"/>
      <c r="I151" s="4849"/>
      <c r="J151" s="4849"/>
      <c r="K151" s="4849"/>
      <c r="L151" s="4849"/>
      <c r="M151" s="4849"/>
      <c r="N151" s="4849"/>
      <c r="O151" s="4849"/>
      <c r="P151" s="4849"/>
      <c r="Q151" s="4849"/>
      <c r="R151" s="4849"/>
      <c r="S151" s="4849"/>
      <c r="T151" s="4849"/>
      <c r="U151" s="4849"/>
      <c r="V151" s="4849"/>
      <c r="W151" s="4849"/>
      <c r="X151" s="4849"/>
      <c r="Y151" s="4849"/>
      <c r="Z151" s="4849"/>
      <c r="AA151" s="4849"/>
      <c r="AB151" s="4849"/>
      <c r="AC151" s="4849"/>
      <c r="AD151" s="4849"/>
      <c r="AE151" s="4849"/>
      <c r="AF151" s="4849"/>
      <c r="AG151" s="4849"/>
      <c r="AH151" s="4849"/>
      <c r="AI151" s="4849"/>
      <c r="AJ151" s="4849"/>
      <c r="AK151" s="4849"/>
      <c r="AL151" s="4849"/>
      <c r="AM151" s="4851"/>
      <c r="AN151" s="4868" t="s">
        <v>6</v>
      </c>
      <c r="AO151" s="4869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4839" t="s">
        <v>93</v>
      </c>
      <c r="G152" s="4860"/>
      <c r="H152" s="4839" t="s">
        <v>13</v>
      </c>
      <c r="I152" s="4860"/>
      <c r="J152" s="4839" t="s">
        <v>14</v>
      </c>
      <c r="K152" s="4860"/>
      <c r="L152" s="4839" t="s">
        <v>15</v>
      </c>
      <c r="M152" s="4860"/>
      <c r="N152" s="4839" t="s">
        <v>16</v>
      </c>
      <c r="O152" s="4860"/>
      <c r="P152" s="4861" t="s">
        <v>17</v>
      </c>
      <c r="Q152" s="4860"/>
      <c r="R152" s="4839" t="s">
        <v>18</v>
      </c>
      <c r="S152" s="4860"/>
      <c r="T152" s="4839" t="s">
        <v>19</v>
      </c>
      <c r="U152" s="4860"/>
      <c r="V152" s="4839" t="s">
        <v>20</v>
      </c>
      <c r="W152" s="4860"/>
      <c r="X152" s="4839" t="s">
        <v>21</v>
      </c>
      <c r="Y152" s="4860"/>
      <c r="Z152" s="4839" t="s">
        <v>22</v>
      </c>
      <c r="AA152" s="4860"/>
      <c r="AB152" s="4839" t="s">
        <v>23</v>
      </c>
      <c r="AC152" s="4860"/>
      <c r="AD152" s="4839" t="s">
        <v>24</v>
      </c>
      <c r="AE152" s="4860"/>
      <c r="AF152" s="4839" t="s">
        <v>25</v>
      </c>
      <c r="AG152" s="4860"/>
      <c r="AH152" s="4839" t="s">
        <v>26</v>
      </c>
      <c r="AI152" s="4860"/>
      <c r="AJ152" s="4839" t="s">
        <v>27</v>
      </c>
      <c r="AK152" s="4860"/>
      <c r="AL152" s="4839" t="s">
        <v>200</v>
      </c>
      <c r="AM152" s="4862"/>
      <c r="AN152" s="3229"/>
      <c r="AO152" s="3209"/>
    </row>
    <row r="153" spans="1:75" ht="15" customHeight="1" x14ac:dyDescent="0.25">
      <c r="A153" s="4873"/>
      <c r="B153" s="4873"/>
      <c r="C153" s="3238"/>
      <c r="D153" s="4864"/>
      <c r="E153" s="4835"/>
      <c r="F153" s="3130" t="s">
        <v>71</v>
      </c>
      <c r="G153" s="3131" t="s">
        <v>31</v>
      </c>
      <c r="H153" s="3130" t="s">
        <v>71</v>
      </c>
      <c r="I153" s="3131" t="s">
        <v>31</v>
      </c>
      <c r="J153" s="3130" t="s">
        <v>71</v>
      </c>
      <c r="K153" s="3131" t="s">
        <v>31</v>
      </c>
      <c r="L153" s="3130" t="s">
        <v>71</v>
      </c>
      <c r="M153" s="3131" t="s">
        <v>31</v>
      </c>
      <c r="N153" s="3130" t="s">
        <v>71</v>
      </c>
      <c r="O153" s="3131" t="s">
        <v>31</v>
      </c>
      <c r="P153" s="3130" t="s">
        <v>71</v>
      </c>
      <c r="Q153" s="3131" t="s">
        <v>31</v>
      </c>
      <c r="R153" s="3130" t="s">
        <v>71</v>
      </c>
      <c r="S153" s="3131" t="s">
        <v>31</v>
      </c>
      <c r="T153" s="3130" t="s">
        <v>71</v>
      </c>
      <c r="U153" s="3131" t="s">
        <v>31</v>
      </c>
      <c r="V153" s="3130" t="s">
        <v>71</v>
      </c>
      <c r="W153" s="3131" t="s">
        <v>31</v>
      </c>
      <c r="X153" s="3130" t="s">
        <v>71</v>
      </c>
      <c r="Y153" s="3131" t="s">
        <v>31</v>
      </c>
      <c r="Z153" s="3130" t="s">
        <v>71</v>
      </c>
      <c r="AA153" s="3131" t="s">
        <v>31</v>
      </c>
      <c r="AB153" s="3130" t="s">
        <v>71</v>
      </c>
      <c r="AC153" s="3131" t="s">
        <v>31</v>
      </c>
      <c r="AD153" s="3130" t="s">
        <v>71</v>
      </c>
      <c r="AE153" s="3131" t="s">
        <v>31</v>
      </c>
      <c r="AF153" s="3130" t="s">
        <v>71</v>
      </c>
      <c r="AG153" s="3131" t="s">
        <v>31</v>
      </c>
      <c r="AH153" s="3130" t="s">
        <v>71</v>
      </c>
      <c r="AI153" s="3131" t="s">
        <v>31</v>
      </c>
      <c r="AJ153" s="3130" t="s">
        <v>71</v>
      </c>
      <c r="AK153" s="3131" t="s">
        <v>31</v>
      </c>
      <c r="AL153" s="3130" t="s">
        <v>71</v>
      </c>
      <c r="AM153" s="3132" t="s">
        <v>31</v>
      </c>
      <c r="AN153" s="4864"/>
      <c r="AO153" s="4835"/>
    </row>
    <row r="154" spans="1:75" ht="15" customHeight="1" x14ac:dyDescent="0.25">
      <c r="A154" s="4856" t="s">
        <v>80</v>
      </c>
      <c r="B154" s="3133" t="s">
        <v>201</v>
      </c>
      <c r="C154" s="3095">
        <f>SUM(D154:E154)</f>
        <v>0</v>
      </c>
      <c r="D154" s="3134">
        <f>+F154+H154+J154+L154+N154+P154+R154+T154+V154+X154+Z154+AB154+AD154+AF154+AH154+AJ154+AL154</f>
        <v>0</v>
      </c>
      <c r="E154" s="3135">
        <f>+G154+I154+K154+M154+O154+Q154+S154+U154+W154+Y154+AA154+AC154+AE154+AG154+AI154+AK154+AM154</f>
        <v>0</v>
      </c>
      <c r="F154" s="3136"/>
      <c r="G154" s="3137"/>
      <c r="H154" s="3136"/>
      <c r="I154" s="3137"/>
      <c r="J154" s="3136"/>
      <c r="K154" s="3137"/>
      <c r="L154" s="3136"/>
      <c r="M154" s="3137"/>
      <c r="N154" s="3136"/>
      <c r="O154" s="3137"/>
      <c r="P154" s="3136"/>
      <c r="Q154" s="3137"/>
      <c r="R154" s="3136"/>
      <c r="S154" s="3137"/>
      <c r="T154" s="3136"/>
      <c r="U154" s="3137"/>
      <c r="V154" s="3136"/>
      <c r="W154" s="3137"/>
      <c r="X154" s="3136"/>
      <c r="Y154" s="3137"/>
      <c r="Z154" s="3136"/>
      <c r="AA154" s="3137"/>
      <c r="AB154" s="3136"/>
      <c r="AC154" s="3137"/>
      <c r="AD154" s="3136"/>
      <c r="AE154" s="3137"/>
      <c r="AF154" s="3136"/>
      <c r="AG154" s="3137"/>
      <c r="AH154" s="3136"/>
      <c r="AI154" s="3137"/>
      <c r="AJ154" s="3136"/>
      <c r="AK154" s="3137"/>
      <c r="AL154" s="3136"/>
      <c r="AM154" s="3138"/>
      <c r="AN154" s="3139"/>
      <c r="AO154" s="3137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ht="15" customHeight="1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ht="15" customHeight="1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ht="15" customHeight="1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ht="15" customHeight="1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ht="15" customHeight="1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ht="15" customHeight="1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ht="15" customHeight="1" x14ac:dyDescent="0.25">
      <c r="A161" s="4414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ht="15" customHeight="1" x14ac:dyDescent="0.25">
      <c r="A162" s="4856" t="s">
        <v>51</v>
      </c>
      <c r="B162" s="3133" t="s">
        <v>201</v>
      </c>
      <c r="C162" s="3095">
        <f t="shared" si="79"/>
        <v>2</v>
      </c>
      <c r="D162" s="3134">
        <f t="shared" si="73"/>
        <v>2</v>
      </c>
      <c r="E162" s="3135">
        <f t="shared" si="73"/>
        <v>0</v>
      </c>
      <c r="F162" s="3136"/>
      <c r="G162" s="3137"/>
      <c r="H162" s="3136"/>
      <c r="I162" s="3137"/>
      <c r="J162" s="3136"/>
      <c r="K162" s="3137"/>
      <c r="L162" s="3136"/>
      <c r="M162" s="3137"/>
      <c r="N162" s="3136">
        <v>1</v>
      </c>
      <c r="O162" s="3137"/>
      <c r="P162" s="3136"/>
      <c r="Q162" s="3137"/>
      <c r="R162" s="3136"/>
      <c r="S162" s="3137"/>
      <c r="T162" s="3136"/>
      <c r="U162" s="3137"/>
      <c r="V162" s="3136"/>
      <c r="W162" s="3137"/>
      <c r="X162" s="3136"/>
      <c r="Y162" s="3137"/>
      <c r="Z162" s="3136"/>
      <c r="AA162" s="3137"/>
      <c r="AB162" s="3136">
        <v>1</v>
      </c>
      <c r="AC162" s="3137"/>
      <c r="AD162" s="3136"/>
      <c r="AE162" s="3137"/>
      <c r="AF162" s="3136"/>
      <c r="AG162" s="3137"/>
      <c r="AH162" s="3136"/>
      <c r="AI162" s="3137"/>
      <c r="AJ162" s="3136"/>
      <c r="AK162" s="3137"/>
      <c r="AL162" s="3136"/>
      <c r="AM162" s="3138"/>
      <c r="AN162" s="3139">
        <v>0</v>
      </c>
      <c r="AO162" s="3137">
        <v>0</v>
      </c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ht="15" customHeight="1" x14ac:dyDescent="0.25">
      <c r="A163" s="3211"/>
      <c r="B163" s="105" t="s">
        <v>203</v>
      </c>
      <c r="C163" s="411">
        <f t="shared" si="79"/>
        <v>7</v>
      </c>
      <c r="D163" s="386">
        <f t="shared" si="73"/>
        <v>5</v>
      </c>
      <c r="E163" s="393">
        <f>+G163+I163+K163+M163+O163+Q163+S163+U163+W163+Y163+AA163+AC163+AE163+AG163+AI163+AK163+AM163</f>
        <v>2</v>
      </c>
      <c r="F163" s="40"/>
      <c r="G163" s="41"/>
      <c r="H163" s="40"/>
      <c r="I163" s="41">
        <v>1</v>
      </c>
      <c r="J163" s="40">
        <v>1</v>
      </c>
      <c r="K163" s="41"/>
      <c r="L163" s="40"/>
      <c r="M163" s="41"/>
      <c r="N163" s="40">
        <v>2</v>
      </c>
      <c r="O163" s="41"/>
      <c r="P163" s="40"/>
      <c r="Q163" s="41"/>
      <c r="R163" s="40"/>
      <c r="S163" s="41"/>
      <c r="T163" s="40">
        <v>1</v>
      </c>
      <c r="U163" s="41"/>
      <c r="V163" s="40"/>
      <c r="W163" s="41"/>
      <c r="X163" s="40"/>
      <c r="Y163" s="41"/>
      <c r="Z163" s="40"/>
      <c r="AA163" s="41"/>
      <c r="AB163" s="40">
        <v>1</v>
      </c>
      <c r="AC163" s="41"/>
      <c r="AD163" s="40"/>
      <c r="AE163" s="41">
        <v>1</v>
      </c>
      <c r="AF163" s="40"/>
      <c r="AG163" s="41"/>
      <c r="AH163" s="40"/>
      <c r="AI163" s="41"/>
      <c r="AJ163" s="40"/>
      <c r="AK163" s="41"/>
      <c r="AL163" s="40"/>
      <c r="AM163" s="455"/>
      <c r="AN163" s="114">
        <v>0</v>
      </c>
      <c r="AO163" s="41">
        <v>3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ht="15" customHeight="1" x14ac:dyDescent="0.25">
      <c r="A164" s="3211"/>
      <c r="B164" s="105" t="s">
        <v>204</v>
      </c>
      <c r="C164" s="411">
        <f>SUM(D164:E164)</f>
        <v>4</v>
      </c>
      <c r="D164" s="386">
        <f t="shared" si="73"/>
        <v>3</v>
      </c>
      <c r="E164" s="393">
        <f t="shared" si="73"/>
        <v>1</v>
      </c>
      <c r="F164" s="40">
        <v>3</v>
      </c>
      <c r="G164" s="41">
        <v>1</v>
      </c>
      <c r="H164" s="40"/>
      <c r="I164" s="41"/>
      <c r="J164" s="40"/>
      <c r="K164" s="41"/>
      <c r="L164" s="40"/>
      <c r="M164" s="41"/>
      <c r="N164" s="40"/>
      <c r="O164" s="41"/>
      <c r="P164" s="40"/>
      <c r="Q164" s="41"/>
      <c r="R164" s="40"/>
      <c r="S164" s="41"/>
      <c r="T164" s="40"/>
      <c r="U164" s="41"/>
      <c r="V164" s="40"/>
      <c r="W164" s="41"/>
      <c r="X164" s="40"/>
      <c r="Y164" s="41"/>
      <c r="Z164" s="40"/>
      <c r="AA164" s="41"/>
      <c r="AB164" s="40"/>
      <c r="AC164" s="41"/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ht="15" customHeight="1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ht="15" customHeight="1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ht="15" customHeight="1" x14ac:dyDescent="0.25">
      <c r="A167" s="4414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ht="18" customHeight="1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4857" t="s">
        <v>210</v>
      </c>
      <c r="B169" s="4858" t="s">
        <v>32</v>
      </c>
      <c r="C169" s="4848" t="s">
        <v>84</v>
      </c>
      <c r="D169" s="4849"/>
      <c r="E169" s="4849"/>
      <c r="F169" s="4849"/>
      <c r="G169" s="4849"/>
      <c r="H169" s="4849"/>
      <c r="I169" s="4849"/>
      <c r="J169" s="4849"/>
      <c r="K169" s="4849"/>
      <c r="L169" s="4849"/>
      <c r="M169" s="4849"/>
      <c r="N169" s="4849"/>
      <c r="O169" s="4849"/>
      <c r="P169" s="4849"/>
      <c r="Q169" s="4849"/>
      <c r="R169" s="4849"/>
      <c r="S169" s="4851"/>
      <c r="T169" s="4859" t="s">
        <v>6</v>
      </c>
      <c r="U169" s="4867" t="s">
        <v>7</v>
      </c>
    </row>
    <row r="170" spans="1:74" ht="15" customHeight="1" x14ac:dyDescent="0.25">
      <c r="A170" s="4392"/>
      <c r="B170" s="4416"/>
      <c r="C170" s="3140" t="s">
        <v>93</v>
      </c>
      <c r="D170" s="3141" t="s">
        <v>13</v>
      </c>
      <c r="E170" s="3141" t="s">
        <v>211</v>
      </c>
      <c r="F170" s="3141" t="s">
        <v>15</v>
      </c>
      <c r="G170" s="3141" t="s">
        <v>212</v>
      </c>
      <c r="H170" s="3141" t="s">
        <v>17</v>
      </c>
      <c r="I170" s="3141" t="s">
        <v>213</v>
      </c>
      <c r="J170" s="3141" t="s">
        <v>19</v>
      </c>
      <c r="K170" s="3141" t="s">
        <v>214</v>
      </c>
      <c r="L170" s="3141" t="s">
        <v>21</v>
      </c>
      <c r="M170" s="3141" t="s">
        <v>215</v>
      </c>
      <c r="N170" s="3141" t="s">
        <v>23</v>
      </c>
      <c r="O170" s="3141" t="s">
        <v>24</v>
      </c>
      <c r="P170" s="3141" t="s">
        <v>25</v>
      </c>
      <c r="Q170" s="3141" t="s">
        <v>26</v>
      </c>
      <c r="R170" s="3141" t="s">
        <v>27</v>
      </c>
      <c r="S170" s="3127" t="s">
        <v>200</v>
      </c>
      <c r="T170" s="4859"/>
      <c r="U170" s="4867"/>
    </row>
    <row r="171" spans="1:74" ht="22.5" customHeight="1" x14ac:dyDescent="0.25">
      <c r="A171" s="3142" t="s">
        <v>216</v>
      </c>
      <c r="B171" s="3143">
        <f>SUM(C171:S171)</f>
        <v>101</v>
      </c>
      <c r="C171" s="85">
        <v>0</v>
      </c>
      <c r="D171" s="469">
        <v>2</v>
      </c>
      <c r="E171" s="469">
        <v>2</v>
      </c>
      <c r="F171" s="469">
        <v>0</v>
      </c>
      <c r="G171" s="469">
        <v>3</v>
      </c>
      <c r="H171" s="469">
        <v>4</v>
      </c>
      <c r="I171" s="469">
        <v>5</v>
      </c>
      <c r="J171" s="469">
        <v>1</v>
      </c>
      <c r="K171" s="469">
        <v>7</v>
      </c>
      <c r="L171" s="469">
        <v>6</v>
      </c>
      <c r="M171" s="469">
        <v>8</v>
      </c>
      <c r="N171" s="469">
        <v>3</v>
      </c>
      <c r="O171" s="469">
        <v>13</v>
      </c>
      <c r="P171" s="469">
        <v>15</v>
      </c>
      <c r="Q171" s="469">
        <v>16</v>
      </c>
      <c r="R171" s="469">
        <v>5</v>
      </c>
      <c r="S171" s="459">
        <v>11</v>
      </c>
      <c r="T171" s="189">
        <v>0</v>
      </c>
      <c r="U171" s="86">
        <v>4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ht="18" customHeight="1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x14ac:dyDescent="0.25">
      <c r="A173" s="4843" t="s">
        <v>218</v>
      </c>
      <c r="B173" s="4844" t="s">
        <v>219</v>
      </c>
      <c r="C173" s="4845" t="s">
        <v>220</v>
      </c>
      <c r="D173" s="4846"/>
      <c r="E173" s="4846"/>
      <c r="F173" s="4846"/>
      <c r="G173" s="4846"/>
      <c r="H173" s="4846"/>
      <c r="I173" s="4846"/>
      <c r="J173" s="4846"/>
      <c r="K173" s="4847"/>
      <c r="L173" s="4848" t="s">
        <v>221</v>
      </c>
      <c r="M173" s="4849"/>
      <c r="N173" s="4849"/>
      <c r="O173" s="4849"/>
      <c r="P173" s="4849"/>
      <c r="Q173" s="4849"/>
      <c r="R173" s="4849"/>
      <c r="S173" s="4849"/>
      <c r="T173" s="4850"/>
      <c r="U173" s="4848" t="s">
        <v>222</v>
      </c>
      <c r="V173" s="4849"/>
      <c r="W173" s="4849"/>
      <c r="X173" s="4849"/>
      <c r="Y173" s="4849"/>
      <c r="Z173" s="4849"/>
      <c r="AA173" s="4849"/>
      <c r="AB173" s="4849"/>
      <c r="AC173" s="4851"/>
      <c r="AD173" s="4861" t="s">
        <v>6</v>
      </c>
      <c r="AE173" s="4865" t="s">
        <v>7</v>
      </c>
    </row>
    <row r="174" spans="1:74" ht="18" customHeight="1" x14ac:dyDescent="0.25">
      <c r="A174" s="3195"/>
      <c r="B174" s="3197"/>
      <c r="C174" s="4852" t="s">
        <v>32</v>
      </c>
      <c r="D174" s="4853"/>
      <c r="E174" s="4854"/>
      <c r="F174" s="4855" t="s">
        <v>223</v>
      </c>
      <c r="G174" s="4855"/>
      <c r="H174" s="4855" t="s">
        <v>224</v>
      </c>
      <c r="I174" s="4855"/>
      <c r="J174" s="4866" t="s">
        <v>225</v>
      </c>
      <c r="K174" s="4866"/>
      <c r="L174" s="4852" t="s">
        <v>32</v>
      </c>
      <c r="M174" s="4853"/>
      <c r="N174" s="4854"/>
      <c r="O174" s="4855" t="s">
        <v>223</v>
      </c>
      <c r="P174" s="4855"/>
      <c r="Q174" s="4855" t="s">
        <v>224</v>
      </c>
      <c r="R174" s="4855"/>
      <c r="S174" s="4866" t="s">
        <v>225</v>
      </c>
      <c r="T174" s="4866"/>
      <c r="U174" s="4852" t="s">
        <v>32</v>
      </c>
      <c r="V174" s="4853"/>
      <c r="W174" s="4854"/>
      <c r="X174" s="4855" t="s">
        <v>223</v>
      </c>
      <c r="Y174" s="4855"/>
      <c r="Z174" s="4855" t="s">
        <v>224</v>
      </c>
      <c r="AA174" s="4855"/>
      <c r="AB174" s="4866" t="s">
        <v>225</v>
      </c>
      <c r="AC174" s="4870"/>
      <c r="AD174" s="4861"/>
      <c r="AE174" s="4865"/>
    </row>
    <row r="175" spans="1:74" ht="25.9" customHeight="1" x14ac:dyDescent="0.25">
      <c r="A175" s="3195"/>
      <c r="B175" s="3197"/>
      <c r="C175" s="3145" t="s">
        <v>226</v>
      </c>
      <c r="D175" s="3146" t="s">
        <v>30</v>
      </c>
      <c r="E175" s="3147" t="s">
        <v>31</v>
      </c>
      <c r="F175" s="3148" t="s">
        <v>30</v>
      </c>
      <c r="G175" s="3149" t="s">
        <v>31</v>
      </c>
      <c r="H175" s="3148" t="s">
        <v>30</v>
      </c>
      <c r="I175" s="3149" t="s">
        <v>31</v>
      </c>
      <c r="J175" s="3148" t="s">
        <v>30</v>
      </c>
      <c r="K175" s="3149" t="s">
        <v>31</v>
      </c>
      <c r="L175" s="3148" t="s">
        <v>226</v>
      </c>
      <c r="M175" s="3150" t="s">
        <v>30</v>
      </c>
      <c r="N175" s="3144" t="s">
        <v>31</v>
      </c>
      <c r="O175" s="3148" t="s">
        <v>30</v>
      </c>
      <c r="P175" s="3144" t="s">
        <v>31</v>
      </c>
      <c r="Q175" s="3148" t="s">
        <v>30</v>
      </c>
      <c r="R175" s="3144" t="s">
        <v>31</v>
      </c>
      <c r="S175" s="3148" t="s">
        <v>30</v>
      </c>
      <c r="T175" s="3144" t="s">
        <v>31</v>
      </c>
      <c r="U175" s="3148" t="s">
        <v>226</v>
      </c>
      <c r="V175" s="3151" t="s">
        <v>30</v>
      </c>
      <c r="W175" s="3149" t="s">
        <v>31</v>
      </c>
      <c r="X175" s="3148" t="s">
        <v>30</v>
      </c>
      <c r="Y175" s="3149" t="s">
        <v>31</v>
      </c>
      <c r="Z175" s="3148" t="s">
        <v>30</v>
      </c>
      <c r="AA175" s="3149" t="s">
        <v>31</v>
      </c>
      <c r="AB175" s="3148" t="s">
        <v>30</v>
      </c>
      <c r="AC175" s="3152" t="s">
        <v>31</v>
      </c>
      <c r="AD175" s="4861"/>
      <c r="AE175" s="4865"/>
    </row>
    <row r="176" spans="1:74" ht="25.15" customHeight="1" x14ac:dyDescent="0.25">
      <c r="A176" s="3153" t="s">
        <v>227</v>
      </c>
      <c r="B176" s="3154">
        <f>SUM(C176+L176+U176)</f>
        <v>0</v>
      </c>
      <c r="C176" s="3155">
        <f>SUM(D176:E176)</f>
        <v>0</v>
      </c>
      <c r="D176" s="3134">
        <f>SUM(F176+H176+J176)</f>
        <v>0</v>
      </c>
      <c r="E176" s="3156">
        <f>SUM(G176+I176+K176)</f>
        <v>0</v>
      </c>
      <c r="F176" s="3136"/>
      <c r="G176" s="3157"/>
      <c r="H176" s="3136"/>
      <c r="I176" s="3157"/>
      <c r="J176" s="3136"/>
      <c r="K176" s="3157"/>
      <c r="L176" s="3158">
        <f>SUM(M176:N176)</f>
        <v>0</v>
      </c>
      <c r="M176" s="3134">
        <f>SUM(O176+Q176+S176)</f>
        <v>0</v>
      </c>
      <c r="N176" s="3135">
        <f>SUM(P176+R176+T176)</f>
        <v>0</v>
      </c>
      <c r="O176" s="3136"/>
      <c r="P176" s="3137"/>
      <c r="Q176" s="3136"/>
      <c r="R176" s="3137"/>
      <c r="S176" s="3136"/>
      <c r="T176" s="3137"/>
      <c r="U176" s="3095">
        <f>SUM(V176:W176)</f>
        <v>0</v>
      </c>
      <c r="V176" s="3134">
        <f>SUM(X176+Z176+AB176)</f>
        <v>0</v>
      </c>
      <c r="W176" s="3156">
        <f>SUM(Y176+AA176+AC176)</f>
        <v>0</v>
      </c>
      <c r="X176" s="3136"/>
      <c r="Y176" s="3157"/>
      <c r="Z176" s="3136"/>
      <c r="AA176" s="3157"/>
      <c r="AB176" s="3136"/>
      <c r="AC176" s="3159"/>
      <c r="AD176" s="3160"/>
      <c r="AE176" s="3157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5.9" customHeight="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5.15" customHeight="1" x14ac:dyDescent="0.25">
      <c r="A178" s="3153" t="s">
        <v>229</v>
      </c>
      <c r="B178" s="3154">
        <f t="shared" ref="B178:B182" si="89">SUM(C178+L178+U178)</f>
        <v>0</v>
      </c>
      <c r="C178" s="3155">
        <f t="shared" si="80"/>
        <v>0</v>
      </c>
      <c r="D178" s="3161">
        <f t="shared" si="81"/>
        <v>0</v>
      </c>
      <c r="E178" s="3162">
        <f t="shared" si="81"/>
        <v>0</v>
      </c>
      <c r="F178" s="3136"/>
      <c r="G178" s="3157"/>
      <c r="H178" s="3136"/>
      <c r="I178" s="3157"/>
      <c r="J178" s="3136"/>
      <c r="K178" s="3157"/>
      <c r="L178" s="3158">
        <f>SUM(M178:N178)</f>
        <v>0</v>
      </c>
      <c r="M178" s="3134">
        <f>SUM(O178+Q178+S178)</f>
        <v>0</v>
      </c>
      <c r="N178" s="3135">
        <f>SUM(P178+R178+T178)</f>
        <v>0</v>
      </c>
      <c r="O178" s="3136"/>
      <c r="P178" s="3137"/>
      <c r="Q178" s="3136"/>
      <c r="R178" s="3137"/>
      <c r="S178" s="3136"/>
      <c r="T178" s="3137"/>
      <c r="U178" s="3095">
        <f t="shared" si="82"/>
        <v>0</v>
      </c>
      <c r="V178" s="3134">
        <f t="shared" si="83"/>
        <v>0</v>
      </c>
      <c r="W178" s="3156">
        <f t="shared" si="83"/>
        <v>0</v>
      </c>
      <c r="X178" s="3136"/>
      <c r="Y178" s="3157"/>
      <c r="Z178" s="3136"/>
      <c r="AA178" s="3157"/>
      <c r="AB178" s="3136"/>
      <c r="AC178" s="3159"/>
      <c r="AD178" s="3160"/>
      <c r="AE178" s="3157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6.45" customHeight="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3153" t="s">
        <v>231</v>
      </c>
      <c r="B180" s="3154">
        <f t="shared" si="89"/>
        <v>0</v>
      </c>
      <c r="C180" s="3155">
        <f t="shared" si="80"/>
        <v>0</v>
      </c>
      <c r="D180" s="3161">
        <f t="shared" si="81"/>
        <v>0</v>
      </c>
      <c r="E180" s="3162">
        <f t="shared" si="81"/>
        <v>0</v>
      </c>
      <c r="F180" s="3136"/>
      <c r="G180" s="3157"/>
      <c r="H180" s="3136"/>
      <c r="I180" s="3157"/>
      <c r="J180" s="3136"/>
      <c r="K180" s="3157"/>
      <c r="L180" s="3158">
        <f>SUM(M180:N180)</f>
        <v>0</v>
      </c>
      <c r="M180" s="3134">
        <f>SUM(O180+Q180+S180)</f>
        <v>0</v>
      </c>
      <c r="N180" s="3135">
        <f>SUM(P180+R180+T180)</f>
        <v>0</v>
      </c>
      <c r="O180" s="3136"/>
      <c r="P180" s="3137"/>
      <c r="Q180" s="3136"/>
      <c r="R180" s="3137"/>
      <c r="S180" s="3136"/>
      <c r="T180" s="3137"/>
      <c r="U180" s="3095">
        <f t="shared" si="82"/>
        <v>0</v>
      </c>
      <c r="V180" s="3134">
        <f t="shared" si="83"/>
        <v>0</v>
      </c>
      <c r="W180" s="3156">
        <f t="shared" si="83"/>
        <v>0</v>
      </c>
      <c r="X180" s="3136"/>
      <c r="Y180" s="3157"/>
      <c r="Z180" s="3136"/>
      <c r="AA180" s="3157"/>
      <c r="AB180" s="3136"/>
      <c r="AC180" s="3159"/>
      <c r="AD180" s="3160"/>
      <c r="AE180" s="3157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5.9" customHeight="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26.45" customHeight="1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31.15" customHeight="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ht="18" customHeight="1" x14ac:dyDescent="0.25">
      <c r="A184" s="3163" t="s">
        <v>235</v>
      </c>
      <c r="B184" s="514"/>
      <c r="C184" s="514"/>
      <c r="D184" s="514"/>
      <c r="E184" s="514"/>
    </row>
    <row r="185" spans="1:74" ht="31.5" x14ac:dyDescent="0.25">
      <c r="A185" s="3164" t="s">
        <v>236</v>
      </c>
      <c r="B185" s="2767" t="s">
        <v>32</v>
      </c>
      <c r="C185" s="3128" t="s">
        <v>237</v>
      </c>
      <c r="D185" s="3131" t="s">
        <v>238</v>
      </c>
    </row>
    <row r="186" spans="1:74" x14ac:dyDescent="0.25">
      <c r="A186" s="3165" t="s">
        <v>239</v>
      </c>
      <c r="B186" s="3166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ht="18" customHeight="1" x14ac:dyDescent="0.25">
      <c r="A190" s="3163" t="s">
        <v>243</v>
      </c>
      <c r="B190" s="514"/>
      <c r="C190" s="514"/>
      <c r="D190" s="514"/>
      <c r="E190" s="514"/>
    </row>
    <row r="191" spans="1:74" ht="30" customHeight="1" x14ac:dyDescent="0.25">
      <c r="A191" s="4147" t="s">
        <v>236</v>
      </c>
      <c r="B191" s="3370" t="s">
        <v>32</v>
      </c>
      <c r="C191" s="4839" t="s">
        <v>84</v>
      </c>
      <c r="D191" s="4861"/>
      <c r="E191" s="4862"/>
      <c r="F191" s="4863" t="s">
        <v>244</v>
      </c>
      <c r="G191" s="3436" t="s">
        <v>245</v>
      </c>
      <c r="H191" s="3370" t="s">
        <v>246</v>
      </c>
    </row>
    <row r="192" spans="1:74" ht="38.25" customHeight="1" x14ac:dyDescent="0.25">
      <c r="A192" s="4835"/>
      <c r="B192" s="4836"/>
      <c r="C192" s="2767" t="s">
        <v>247</v>
      </c>
      <c r="D192" s="2766" t="s">
        <v>248</v>
      </c>
      <c r="E192" s="3132" t="s">
        <v>249</v>
      </c>
      <c r="F192" s="4864"/>
      <c r="G192" s="3224"/>
      <c r="H192" s="4836"/>
    </row>
    <row r="193" spans="1:75" x14ac:dyDescent="0.25">
      <c r="A193" s="3167" t="s">
        <v>250</v>
      </c>
      <c r="B193" s="3168">
        <f>SUM(C193:E193)</f>
        <v>0</v>
      </c>
      <c r="C193" s="3136"/>
      <c r="D193" s="3169"/>
      <c r="E193" s="3159"/>
      <c r="F193" s="3139"/>
      <c r="G193" s="3169"/>
      <c r="H193" s="3137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3027" t="s">
        <v>255</v>
      </c>
      <c r="B198" s="3170">
        <f t="shared" si="91"/>
        <v>0</v>
      </c>
      <c r="C198" s="87"/>
      <c r="D198" s="535"/>
      <c r="E198" s="536"/>
      <c r="F198" s="3171"/>
      <c r="G198" s="535"/>
      <c r="H198" s="3172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ht="18" customHeight="1" x14ac:dyDescent="0.25">
      <c r="A199" s="3163" t="s">
        <v>256</v>
      </c>
      <c r="B199" s="514"/>
      <c r="C199" s="514"/>
      <c r="D199" s="514"/>
      <c r="E199" s="514"/>
    </row>
    <row r="200" spans="1:75" x14ac:dyDescent="0.25">
      <c r="A200" s="3491" t="s">
        <v>236</v>
      </c>
      <c r="B200" s="4838" t="s">
        <v>32</v>
      </c>
      <c r="C200" s="4839" t="s">
        <v>84</v>
      </c>
      <c r="D200" s="4837"/>
      <c r="E200" s="4840"/>
    </row>
    <row r="201" spans="1:75" ht="21" customHeight="1" x14ac:dyDescent="0.25">
      <c r="A201" s="4394"/>
      <c r="B201" s="4392"/>
      <c r="C201" s="2767" t="s">
        <v>247</v>
      </c>
      <c r="D201" s="2766" t="s">
        <v>248</v>
      </c>
      <c r="E201" s="3174" t="s">
        <v>249</v>
      </c>
    </row>
    <row r="202" spans="1:75" x14ac:dyDescent="0.25">
      <c r="A202" s="540" t="s">
        <v>257</v>
      </c>
      <c r="B202" s="541">
        <f>SUM(C202:E202)</f>
        <v>0</v>
      </c>
      <c r="C202" s="3136"/>
      <c r="D202" s="3169"/>
      <c r="E202" s="3157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3.45" customHeight="1" x14ac:dyDescent="0.25">
      <c r="A206" s="79" t="s">
        <v>261</v>
      </c>
      <c r="B206" s="2377">
        <f t="shared" si="97"/>
        <v>0</v>
      </c>
      <c r="C206" s="85"/>
      <c r="D206" s="469"/>
      <c r="E206" s="84"/>
    </row>
    <row r="207" spans="1:75" ht="18" customHeight="1" x14ac:dyDescent="0.25">
      <c r="A207" s="542" t="s">
        <v>262</v>
      </c>
    </row>
    <row r="208" spans="1:75" x14ac:dyDescent="0.25">
      <c r="A208" s="3428" t="s">
        <v>236</v>
      </c>
      <c r="B208" s="4147"/>
      <c r="C208" s="3370" t="s">
        <v>32</v>
      </c>
      <c r="D208" s="4842" t="s">
        <v>84</v>
      </c>
      <c r="E208" s="4837"/>
      <c r="F208" s="4840"/>
    </row>
    <row r="209" spans="1:6" ht="24" customHeight="1" x14ac:dyDescent="0.25">
      <c r="A209" s="4841"/>
      <c r="B209" s="4835"/>
      <c r="C209" s="4836"/>
      <c r="D209" s="2767" t="s">
        <v>247</v>
      </c>
      <c r="E209" s="2766" t="s">
        <v>248</v>
      </c>
      <c r="F209" s="3174" t="s">
        <v>249</v>
      </c>
    </row>
    <row r="210" spans="1:6" x14ac:dyDescent="0.25">
      <c r="A210" s="4147" t="s">
        <v>263</v>
      </c>
      <c r="B210" s="3175" t="s">
        <v>264</v>
      </c>
      <c r="C210" s="544">
        <f>SUM(D210:F210)</f>
        <v>0</v>
      </c>
      <c r="D210" s="3136"/>
      <c r="E210" s="3169"/>
      <c r="F210" s="3157"/>
    </row>
    <row r="211" spans="1:6" ht="16.899999999999999" customHeight="1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ht="16.899999999999999" customHeight="1" x14ac:dyDescent="0.25">
      <c r="A212" s="4147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4835"/>
      <c r="B213" s="3176" t="s">
        <v>268</v>
      </c>
      <c r="C213" s="3177">
        <f t="shared" si="98"/>
        <v>0</v>
      </c>
      <c r="D213" s="85"/>
      <c r="E213" s="469"/>
      <c r="F213" s="84"/>
    </row>
    <row r="214" spans="1:6" ht="18" customHeight="1" x14ac:dyDescent="0.25">
      <c r="A214" s="3178" t="s">
        <v>269</v>
      </c>
      <c r="B214" s="3179"/>
      <c r="C214" s="514"/>
      <c r="D214" s="514"/>
    </row>
    <row r="215" spans="1:6" x14ac:dyDescent="0.25">
      <c r="A215" s="4147" t="s">
        <v>236</v>
      </c>
      <c r="B215" s="3370" t="s">
        <v>32</v>
      </c>
      <c r="C215" s="4837" t="s">
        <v>270</v>
      </c>
      <c r="D215" s="4837"/>
      <c r="E215" s="4837"/>
      <c r="F215" s="549"/>
    </row>
    <row r="216" spans="1:6" ht="21" x14ac:dyDescent="0.25">
      <c r="A216" s="4835"/>
      <c r="B216" s="4836"/>
      <c r="C216" s="643" t="s">
        <v>271</v>
      </c>
      <c r="D216" s="2766" t="s">
        <v>272</v>
      </c>
      <c r="E216" s="3174" t="s">
        <v>273</v>
      </c>
    </row>
    <row r="217" spans="1:6" x14ac:dyDescent="0.25">
      <c r="A217" s="3175" t="s">
        <v>274</v>
      </c>
      <c r="B217" s="3180">
        <f>SUM(C217:E217)</f>
        <v>0</v>
      </c>
      <c r="C217" s="3139"/>
      <c r="D217" s="3169"/>
      <c r="E217" s="3157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3171"/>
      <c r="D219" s="535"/>
      <c r="E219" s="554"/>
    </row>
    <row r="220" spans="1:6" ht="18" customHeight="1" x14ac:dyDescent="0.25">
      <c r="A220" s="3178" t="s">
        <v>277</v>
      </c>
      <c r="B220" s="3179"/>
    </row>
    <row r="221" spans="1:6" x14ac:dyDescent="0.25">
      <c r="A221" s="4147" t="s">
        <v>236</v>
      </c>
      <c r="B221" s="4838" t="s">
        <v>278</v>
      </c>
    </row>
    <row r="222" spans="1:6" x14ac:dyDescent="0.25">
      <c r="A222" s="4835"/>
      <c r="B222" s="4392"/>
    </row>
    <row r="223" spans="1:6" x14ac:dyDescent="0.25">
      <c r="A223" s="3175" t="s">
        <v>279</v>
      </c>
      <c r="B223" s="277"/>
    </row>
    <row r="224" spans="1:6" x14ac:dyDescent="0.25">
      <c r="A224" s="79" t="s">
        <v>280</v>
      </c>
      <c r="B224" s="186"/>
    </row>
    <row r="238" spans="1:1" ht="12.75" customHeight="1" x14ac:dyDescent="0.25"/>
    <row r="239" spans="1:1" ht="20.100000000000001" hidden="1" customHeight="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114</v>
      </c>
    </row>
    <row r="240" spans="1:1" ht="20.100000000000001" hidden="1" customHeight="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BF801678-016F-4216-B36E-1F94F1906801}">
      <formula1>0</formula1>
    </dataValidation>
    <dataValidation type="whole" allowBlank="1" showInputMessage="1" showErrorMessage="1" sqref="C202:E206" xr:uid="{91B21A80-BB12-4861-B0B3-E4A551D69DA2}">
      <formula1>0</formula1>
      <formula2>9.99999999999999E+35</formula2>
    </dataValidation>
    <dataValidation type="whole" allowBlank="1" showInputMessage="1" showErrorMessage="1" sqref="C171:U171 C32:C33 B88:B92" xr:uid="{618AFF3B-95CE-4B2E-8781-963CF6E1E1CE}">
      <formula1>0</formula1>
      <formula2>9.99999999999999E+42</formula2>
    </dataValidation>
    <dataValidation type="whole" allowBlank="1" showInputMessage="1" showErrorMessage="1" sqref="F154:AO167 X176:AE183" xr:uid="{802E0A7F-06B1-4B83-86DF-855952EFFA9D}">
      <formula1>0</formula1>
      <formula2>9.99999999999999E+36</formula2>
    </dataValidation>
    <dataValidation type="whole" allowBlank="1" showInputMessage="1" showErrorMessage="1" sqref="E135:AR137" xr:uid="{32CAB497-21A0-4896-890E-8781569F5958}">
      <formula1>0</formula1>
      <formula2>9.99999999999999E+34</formula2>
    </dataValidation>
    <dataValidation type="whole" allowBlank="1" showInputMessage="1" showErrorMessage="1" sqref="B128:M130 F176:K183 C38" xr:uid="{4ED87D0B-3B93-46EA-A868-31DA31C8DA2F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F7651867-33C8-486C-B81D-88C5CE813ABC}">
      <formula1>0</formula1>
      <formula2>9.99999999999999E+40</formula2>
    </dataValidation>
    <dataValidation type="whole" allowBlank="1" showInputMessage="1" showErrorMessage="1" sqref="C60:X61 B67:B68 F73:AM74 C193:H198 B94:B96 D88:D92 D94:D96" xr:uid="{3E1C6D12-5664-4027-8CF4-19BBFF98CC4B}">
      <formula1>0</formula1>
      <formula2>9.99999999999999E+38</formula2>
    </dataValidation>
    <dataValidation type="whole" allowBlank="1" showInputMessage="1" showErrorMessage="1" sqref="E53:L54 P53:AC54" xr:uid="{21139930-B83B-4D07-911B-86668F4C1B74}">
      <formula1>0</formula1>
      <formula2>9.99999999999999E+31</formula2>
    </dataValidation>
    <dataValidation type="whole" allowBlank="1" showInputMessage="1" showErrorMessage="1" sqref="C186:D189 C101:E105 C107:E109 E13:AR26 AS13:AS18 AS26" xr:uid="{8BE15AD1-52E5-4E53-9009-9E4500C9291C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935147A0-8FF6-4963-98E9-15B793476118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Z240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42.7109375" customWidth="1"/>
    <col min="2" max="2" width="33.5703125" customWidth="1"/>
    <col min="3" max="5" width="14.28515625" customWidth="1"/>
    <col min="6" max="6" width="15.28515625" customWidth="1"/>
    <col min="7" max="7" width="15.140625" customWidth="1"/>
    <col min="8" max="8" width="13.42578125" customWidth="1"/>
    <col min="9" max="9" width="13.28515625" customWidth="1"/>
    <col min="10" max="10" width="12.42578125" customWidth="1"/>
    <col min="11" max="11" width="13.28515625" customWidth="1"/>
    <col min="13" max="13" width="11.85546875" customWidth="1"/>
    <col min="14" max="14" width="13.85546875" customWidth="1"/>
    <col min="15" max="15" width="13.42578125" customWidth="1"/>
    <col min="18" max="18" width="12.5703125" customWidth="1"/>
    <col min="19" max="19" width="13.5703125" customWidth="1"/>
    <col min="41" max="41" width="11.28515625" customWidth="1"/>
    <col min="42" max="42" width="12" customWidth="1"/>
    <col min="66" max="78" width="11.42578125" hidden="1" customWidth="1"/>
    <col min="97" max="97" width="11.28515625" customWidth="1"/>
    <col min="98" max="98" width="11.85546875" customWidth="1"/>
    <col min="99" max="99" width="10.85546875" customWidth="1"/>
    <col min="100" max="151" width="11.42578125" customWidth="1"/>
  </cols>
  <sheetData>
    <row r="1" spans="1:77" x14ac:dyDescent="0.25">
      <c r="A1" s="1" t="s">
        <v>0</v>
      </c>
    </row>
    <row r="2" spans="1:77" x14ac:dyDescent="0.25">
      <c r="A2" s="1" t="str">
        <f>CONCATENATE("COMUNA: ",[12]NOMBRE!B2, " (",[12]NOMBRE!C2,[12]NOMBRE!D2,[12]NOMBRE!E2,[12]NOMBRE!F2,[12]NOMBRE!G2,")")</f>
        <v>COMUNA: LINARES (07401)</v>
      </c>
    </row>
    <row r="3" spans="1:77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77" x14ac:dyDescent="0.25">
      <c r="A4" s="1" t="str">
        <f>CONCATENATE("MES: ",[12]NOMBRE!B6, " (",[12]NOMBRE!C6,[12]NOMBRE!D6,")")</f>
        <v>MES: DICIEMBRE (12)</v>
      </c>
    </row>
    <row r="5" spans="1:77" x14ac:dyDescent="0.25">
      <c r="A5" s="1" t="str">
        <f>CONCATENATE("AÑO: ",[12]NOMBRE!B7)</f>
        <v>AÑO: 2025</v>
      </c>
    </row>
    <row r="6" spans="1:77" s="3" customFormat="1" ht="18" customHeight="1" x14ac:dyDescent="0.2">
      <c r="A6" s="3381" t="s">
        <v>1</v>
      </c>
      <c r="B6" s="3381"/>
      <c r="C6" s="3381"/>
      <c r="D6" s="3381"/>
      <c r="E6" s="3381"/>
      <c r="F6" s="3381"/>
      <c r="G6" s="3381"/>
      <c r="H6" s="3381"/>
      <c r="I6" s="3381"/>
      <c r="J6" s="3381"/>
      <c r="K6" s="3381"/>
      <c r="L6" s="3381"/>
      <c r="M6" s="3381"/>
      <c r="N6" s="3381"/>
      <c r="O6" s="3381"/>
      <c r="P6" s="3381"/>
      <c r="Q6" s="3381"/>
      <c r="R6" s="3381"/>
      <c r="S6" s="3381"/>
      <c r="T6" s="3381"/>
      <c r="U6" s="3381"/>
      <c r="V6" s="3381"/>
      <c r="W6" s="338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8" spans="1:77" ht="18" customHeight="1" x14ac:dyDescent="0.25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3"/>
    </row>
    <row r="9" spans="1:77" x14ac:dyDescent="0.25">
      <c r="A9" s="4965" t="s">
        <v>3</v>
      </c>
      <c r="B9" s="4966" t="s">
        <v>4</v>
      </c>
      <c r="C9" s="4673"/>
      <c r="D9" s="4661"/>
      <c r="E9" s="4967" t="s">
        <v>5</v>
      </c>
      <c r="F9" s="4968"/>
      <c r="G9" s="4968"/>
      <c r="H9" s="4968"/>
      <c r="I9" s="4968"/>
      <c r="J9" s="4968"/>
      <c r="K9" s="4968"/>
      <c r="L9" s="4968"/>
      <c r="M9" s="4968"/>
      <c r="N9" s="4968"/>
      <c r="O9" s="4968"/>
      <c r="P9" s="4968"/>
      <c r="Q9" s="4968"/>
      <c r="R9" s="4968"/>
      <c r="S9" s="4968"/>
      <c r="T9" s="4968"/>
      <c r="U9" s="4968"/>
      <c r="V9" s="4968"/>
      <c r="W9" s="4968"/>
      <c r="X9" s="4968"/>
      <c r="Y9" s="4968"/>
      <c r="Z9" s="4968"/>
      <c r="AA9" s="4968"/>
      <c r="AB9" s="4968"/>
      <c r="AC9" s="4968"/>
      <c r="AD9" s="4968"/>
      <c r="AE9" s="4968"/>
      <c r="AF9" s="4968"/>
      <c r="AG9" s="4968"/>
      <c r="AH9" s="4968"/>
      <c r="AI9" s="4968"/>
      <c r="AJ9" s="4968"/>
      <c r="AK9" s="4968"/>
      <c r="AL9" s="4968"/>
      <c r="AM9" s="4968"/>
      <c r="AN9" s="4969"/>
      <c r="AO9" s="4970" t="s">
        <v>6</v>
      </c>
      <c r="AP9" s="4971" t="s">
        <v>7</v>
      </c>
      <c r="AQ9" s="4971" t="s">
        <v>8</v>
      </c>
      <c r="AR9" s="4971" t="s">
        <v>9</v>
      </c>
      <c r="AS9" s="4661" t="s">
        <v>10</v>
      </c>
    </row>
    <row r="10" spans="1:77" ht="24" customHeight="1" x14ac:dyDescent="0.25">
      <c r="A10" s="3259"/>
      <c r="B10" s="4455"/>
      <c r="C10" s="4972"/>
      <c r="D10" s="4973"/>
      <c r="E10" s="4842" t="s">
        <v>11</v>
      </c>
      <c r="F10" s="4974"/>
      <c r="G10" s="4842" t="s">
        <v>12</v>
      </c>
      <c r="H10" s="4840"/>
      <c r="I10" s="4842" t="s">
        <v>13</v>
      </c>
      <c r="J10" s="4840"/>
      <c r="K10" s="4842" t="s">
        <v>14</v>
      </c>
      <c r="L10" s="4840"/>
      <c r="M10" s="4842" t="s">
        <v>15</v>
      </c>
      <c r="N10" s="4840"/>
      <c r="O10" s="4842" t="s">
        <v>16</v>
      </c>
      <c r="P10" s="4840"/>
      <c r="Q10" s="4842" t="s">
        <v>17</v>
      </c>
      <c r="R10" s="4840"/>
      <c r="S10" s="4842" t="s">
        <v>18</v>
      </c>
      <c r="T10" s="4840"/>
      <c r="U10" s="4842" t="s">
        <v>19</v>
      </c>
      <c r="V10" s="4840"/>
      <c r="W10" s="4842" t="s">
        <v>20</v>
      </c>
      <c r="X10" s="4840"/>
      <c r="Y10" s="4842" t="s">
        <v>21</v>
      </c>
      <c r="Z10" s="4840"/>
      <c r="AA10" s="4842" t="s">
        <v>22</v>
      </c>
      <c r="AB10" s="4840"/>
      <c r="AC10" s="4842" t="s">
        <v>23</v>
      </c>
      <c r="AD10" s="4840"/>
      <c r="AE10" s="4842" t="s">
        <v>24</v>
      </c>
      <c r="AF10" s="4840"/>
      <c r="AG10" s="4842" t="s">
        <v>25</v>
      </c>
      <c r="AH10" s="4840"/>
      <c r="AI10" s="4842" t="s">
        <v>26</v>
      </c>
      <c r="AJ10" s="4840"/>
      <c r="AK10" s="4842" t="s">
        <v>27</v>
      </c>
      <c r="AL10" s="4840"/>
      <c r="AM10" s="4967" t="s">
        <v>28</v>
      </c>
      <c r="AN10" s="4969"/>
      <c r="AO10" s="3246"/>
      <c r="AP10" s="3247"/>
      <c r="AQ10" s="3247"/>
      <c r="AR10" s="3247"/>
      <c r="AS10" s="3249"/>
    </row>
    <row r="11" spans="1:77" x14ac:dyDescent="0.25">
      <c r="A11" s="4394"/>
      <c r="B11" s="3130" t="s">
        <v>29</v>
      </c>
      <c r="C11" s="4975" t="s">
        <v>30</v>
      </c>
      <c r="D11" s="3173" t="s">
        <v>31</v>
      </c>
      <c r="E11" s="4976" t="s">
        <v>30</v>
      </c>
      <c r="F11" s="4977" t="s">
        <v>31</v>
      </c>
      <c r="G11" s="4976" t="s">
        <v>30</v>
      </c>
      <c r="H11" s="4977" t="s">
        <v>31</v>
      </c>
      <c r="I11" s="4976" t="s">
        <v>30</v>
      </c>
      <c r="J11" s="4977" t="s">
        <v>31</v>
      </c>
      <c r="K11" s="4976" t="s">
        <v>30</v>
      </c>
      <c r="L11" s="4977" t="s">
        <v>31</v>
      </c>
      <c r="M11" s="4976" t="s">
        <v>30</v>
      </c>
      <c r="N11" s="4977" t="s">
        <v>31</v>
      </c>
      <c r="O11" s="4976" t="s">
        <v>30</v>
      </c>
      <c r="P11" s="4977" t="s">
        <v>31</v>
      </c>
      <c r="Q11" s="4976" t="s">
        <v>30</v>
      </c>
      <c r="R11" s="4977" t="s">
        <v>31</v>
      </c>
      <c r="S11" s="4976" t="s">
        <v>30</v>
      </c>
      <c r="T11" s="4977" t="s">
        <v>31</v>
      </c>
      <c r="U11" s="4976" t="s">
        <v>30</v>
      </c>
      <c r="V11" s="4977" t="s">
        <v>31</v>
      </c>
      <c r="W11" s="4976" t="s">
        <v>30</v>
      </c>
      <c r="X11" s="4977" t="s">
        <v>31</v>
      </c>
      <c r="Y11" s="4976" t="s">
        <v>30</v>
      </c>
      <c r="Z11" s="4977" t="s">
        <v>31</v>
      </c>
      <c r="AA11" s="4976" t="s">
        <v>30</v>
      </c>
      <c r="AB11" s="4977" t="s">
        <v>31</v>
      </c>
      <c r="AC11" s="4976" t="s">
        <v>30</v>
      </c>
      <c r="AD11" s="4977" t="s">
        <v>31</v>
      </c>
      <c r="AE11" s="4976" t="s">
        <v>30</v>
      </c>
      <c r="AF11" s="4977" t="s">
        <v>31</v>
      </c>
      <c r="AG11" s="4976" t="s">
        <v>30</v>
      </c>
      <c r="AH11" s="4977" t="s">
        <v>31</v>
      </c>
      <c r="AI11" s="4976" t="s">
        <v>30</v>
      </c>
      <c r="AJ11" s="4977" t="s">
        <v>31</v>
      </c>
      <c r="AK11" s="4976" t="s">
        <v>30</v>
      </c>
      <c r="AL11" s="4977" t="s">
        <v>31</v>
      </c>
      <c r="AM11" s="4976" t="s">
        <v>30</v>
      </c>
      <c r="AN11" s="4978" t="s">
        <v>31</v>
      </c>
      <c r="AO11" s="3245"/>
      <c r="AP11" s="3224"/>
      <c r="AQ11" s="3224"/>
      <c r="AR11" s="3224"/>
      <c r="AS11" s="4973"/>
    </row>
    <row r="12" spans="1:77" x14ac:dyDescent="0.25">
      <c r="A12" s="4979" t="s">
        <v>32</v>
      </c>
      <c r="B12" s="4980">
        <f>SUM(B13:B26)</f>
        <v>0</v>
      </c>
      <c r="C12" s="4981">
        <f>SUM(C13:C26)</f>
        <v>0</v>
      </c>
      <c r="D12" s="16">
        <f>SUM(D13:D26)</f>
        <v>0</v>
      </c>
      <c r="E12" s="4982">
        <f>SUM(E13:E26)</f>
        <v>0</v>
      </c>
      <c r="F12" s="18">
        <f t="shared" ref="F12:AN12" si="0">SUM(F13:F26)</f>
        <v>0</v>
      </c>
      <c r="G12" s="19">
        <f>SUM(G13:G26)</f>
        <v>0</v>
      </c>
      <c r="H12" s="18">
        <f t="shared" si="0"/>
        <v>0</v>
      </c>
      <c r="I12" s="4982">
        <f t="shared" si="0"/>
        <v>0</v>
      </c>
      <c r="J12" s="18">
        <f t="shared" si="0"/>
        <v>0</v>
      </c>
      <c r="K12" s="4982">
        <f t="shared" si="0"/>
        <v>0</v>
      </c>
      <c r="L12" s="18">
        <f t="shared" si="0"/>
        <v>0</v>
      </c>
      <c r="M12" s="4982">
        <f t="shared" si="0"/>
        <v>0</v>
      </c>
      <c r="N12" s="18">
        <f t="shared" si="0"/>
        <v>0</v>
      </c>
      <c r="O12" s="4982">
        <f t="shared" si="0"/>
        <v>0</v>
      </c>
      <c r="P12" s="18">
        <f t="shared" si="0"/>
        <v>0</v>
      </c>
      <c r="Q12" s="4982">
        <f t="shared" si="0"/>
        <v>0</v>
      </c>
      <c r="R12" s="18">
        <f t="shared" si="0"/>
        <v>0</v>
      </c>
      <c r="S12" s="4982">
        <f t="shared" si="0"/>
        <v>0</v>
      </c>
      <c r="T12" s="18">
        <f t="shared" si="0"/>
        <v>0</v>
      </c>
      <c r="U12" s="4982">
        <f>SUM(U13:U26)</f>
        <v>0</v>
      </c>
      <c r="V12" s="18">
        <f>SUM(V13:V26)</f>
        <v>0</v>
      </c>
      <c r="W12" s="4982">
        <f t="shared" si="0"/>
        <v>0</v>
      </c>
      <c r="X12" s="18">
        <f t="shared" si="0"/>
        <v>0</v>
      </c>
      <c r="Y12" s="4982">
        <f t="shared" si="0"/>
        <v>0</v>
      </c>
      <c r="Z12" s="18">
        <f t="shared" si="0"/>
        <v>0</v>
      </c>
      <c r="AA12" s="4982">
        <f t="shared" si="0"/>
        <v>0</v>
      </c>
      <c r="AB12" s="18">
        <f t="shared" si="0"/>
        <v>0</v>
      </c>
      <c r="AC12" s="4982">
        <f t="shared" si="0"/>
        <v>0</v>
      </c>
      <c r="AD12" s="18">
        <f t="shared" si="0"/>
        <v>0</v>
      </c>
      <c r="AE12" s="4982">
        <f t="shared" si="0"/>
        <v>0</v>
      </c>
      <c r="AF12" s="18">
        <f t="shared" si="0"/>
        <v>0</v>
      </c>
      <c r="AG12" s="4982">
        <f t="shared" si="0"/>
        <v>0</v>
      </c>
      <c r="AH12" s="18">
        <f t="shared" si="0"/>
        <v>0</v>
      </c>
      <c r="AI12" s="4982">
        <f t="shared" si="0"/>
        <v>0</v>
      </c>
      <c r="AJ12" s="18">
        <f t="shared" si="0"/>
        <v>0</v>
      </c>
      <c r="AK12" s="4982">
        <f t="shared" si="0"/>
        <v>0</v>
      </c>
      <c r="AL12" s="18">
        <f t="shared" si="0"/>
        <v>0</v>
      </c>
      <c r="AM12" s="4982">
        <f t="shared" si="0"/>
        <v>0</v>
      </c>
      <c r="AN12" s="20">
        <f t="shared" si="0"/>
        <v>0</v>
      </c>
      <c r="AO12" s="21">
        <f>SUM(AO13:AO26)</f>
        <v>0</v>
      </c>
      <c r="AP12" s="4983">
        <f>SUM(AP13:AP26)</f>
        <v>0</v>
      </c>
      <c r="AQ12" s="4983">
        <f>SUM(AQ13:AQ26)</f>
        <v>0</v>
      </c>
      <c r="AR12" s="4983">
        <f>SUM(AR13:AR26)</f>
        <v>0</v>
      </c>
      <c r="AS12" s="4984">
        <f>SUM(AS13:AS26)</f>
        <v>0</v>
      </c>
    </row>
    <row r="13" spans="1:77" ht="15" customHeight="1" x14ac:dyDescent="0.25">
      <c r="A13" s="24" t="s">
        <v>33</v>
      </c>
      <c r="B13" s="25">
        <f>SUM(C13:D13)</f>
        <v>0</v>
      </c>
      <c r="C13" s="4985">
        <f>SUM(E13+G13+I13+K13+M13+O13+Q13+S13+U13+W13+Y13+AA13+AC13+AE13+AG13+AI13+AK13+AM13)</f>
        <v>0</v>
      </c>
      <c r="D13" s="3180">
        <f>SUM(F13+H13+J13+L13+N13+P13+R13+T13+V13+X13+Z13+AB13+AD13+AF13+AH13+AJ13+AL13+AN13)</f>
        <v>0</v>
      </c>
      <c r="E13" s="3136"/>
      <c r="F13" s="3137"/>
      <c r="G13" s="3136"/>
      <c r="H13" s="3137"/>
      <c r="I13" s="3136"/>
      <c r="J13" s="3157"/>
      <c r="K13" s="3136"/>
      <c r="L13" s="3137"/>
      <c r="M13" s="3136"/>
      <c r="N13" s="3137"/>
      <c r="O13" s="3136"/>
      <c r="P13" s="3137"/>
      <c r="Q13" s="3136"/>
      <c r="R13" s="3137"/>
      <c r="S13" s="3136"/>
      <c r="T13" s="3137"/>
      <c r="U13" s="3136"/>
      <c r="V13" s="3137"/>
      <c r="W13" s="3136"/>
      <c r="X13" s="3137"/>
      <c r="Y13" s="3136"/>
      <c r="Z13" s="3137"/>
      <c r="AA13" s="3136"/>
      <c r="AB13" s="3137"/>
      <c r="AC13" s="3136"/>
      <c r="AD13" s="3137"/>
      <c r="AE13" s="3136"/>
      <c r="AF13" s="3137"/>
      <c r="AG13" s="3136"/>
      <c r="AH13" s="3137"/>
      <c r="AI13" s="3136"/>
      <c r="AJ13" s="3137"/>
      <c r="AK13" s="3136"/>
      <c r="AL13" s="3137"/>
      <c r="AM13" s="3136"/>
      <c r="AN13" s="3137"/>
      <c r="AO13" s="4986"/>
      <c r="AP13" s="391"/>
      <c r="AQ13" s="391"/>
      <c r="AR13" s="391"/>
      <c r="AS13" s="3091"/>
      <c r="AT13" t="str">
        <f>BO13&amp;BP13&amp;BQ13&amp;BR13&amp;BS13</f>
        <v/>
      </c>
      <c r="BO13" s="34" t="str">
        <f>IF(AND(B13&gt;0,AO13="")," * No olvide digitar la variable Pueblos originarios. Digite Cero si no tiene.",IF(AO13&gt;B13," *  La variable Pueblos originarios No puede ser mayor al Total.",""))</f>
        <v/>
      </c>
      <c r="BP13" s="34" t="str">
        <f>IF(AND(B13&gt;0,AP13="")," * No olvide digitar la variable Migrantes. Digite Cero si no tiene.",IF(AP13&gt;B13," *  La variable Migrantes No puede ser mayor al Total.",""))</f>
        <v/>
      </c>
      <c r="BQ13" s="34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34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34" t="str">
        <f>IF(AND(B13&gt;0,AS13="")," * No olvide digitar la variable Por campaña de invierno. Digite Cero si no tiene.",IF(AS13&gt;B13," *  La variable Por campaña de invierno No puede ser mayor al Total.",""))</f>
        <v/>
      </c>
      <c r="BU13" s="35">
        <f>IF(AND(B13&gt;0,AO13=""),1,IF(AO13&gt;B13,1,0))</f>
        <v>0</v>
      </c>
      <c r="BV13" s="35">
        <f>IF(AND(B13&gt;0,AP13=""),1,IF(AP13&gt;B13,1,0))</f>
        <v>0</v>
      </c>
      <c r="BW13" s="35">
        <f>IF(AND(B13&gt;0,AQ13=""),1,IF(AQ13&gt;B13,1,0))</f>
        <v>0</v>
      </c>
      <c r="BX13" s="35">
        <f>IF(AND(B13&gt;0,AR13=""),1,IF(AR13&gt;B13,1,0))</f>
        <v>0</v>
      </c>
      <c r="BY13" s="35">
        <f>IF(AND(B13&gt;0,AS13=""),1,IF(AS13&gt;B13,1,0))</f>
        <v>0</v>
      </c>
    </row>
    <row r="14" spans="1:77" ht="15" customHeight="1" x14ac:dyDescent="0.25">
      <c r="A14" s="36" t="s">
        <v>34</v>
      </c>
      <c r="B14" s="37">
        <f t="shared" ref="B14:B26" si="1">SUM(C14:D14)</f>
        <v>0</v>
      </c>
      <c r="C14" s="38">
        <f>SUM(E14+G14+I14)</f>
        <v>0</v>
      </c>
      <c r="D14" s="39">
        <f>SUM(F14+H14+J14)</f>
        <v>0</v>
      </c>
      <c r="E14" s="40"/>
      <c r="F14" s="41"/>
      <c r="G14" s="40"/>
      <c r="H14" s="41"/>
      <c r="I14" s="40"/>
      <c r="J14" s="42"/>
      <c r="K14" s="43"/>
      <c r="L14" s="44"/>
      <c r="M14" s="43"/>
      <c r="N14" s="44"/>
      <c r="O14" s="43"/>
      <c r="P14" s="44"/>
      <c r="Q14" s="43"/>
      <c r="R14" s="44"/>
      <c r="S14" s="43"/>
      <c r="T14" s="44"/>
      <c r="U14" s="43"/>
      <c r="V14" s="44"/>
      <c r="W14" s="43"/>
      <c r="X14" s="44"/>
      <c r="Y14" s="43"/>
      <c r="Z14" s="44"/>
      <c r="AA14" s="43"/>
      <c r="AB14" s="44"/>
      <c r="AC14" s="43"/>
      <c r="AD14" s="44"/>
      <c r="AE14" s="43"/>
      <c r="AF14" s="44"/>
      <c r="AG14" s="43"/>
      <c r="AH14" s="44"/>
      <c r="AI14" s="43"/>
      <c r="AJ14" s="44"/>
      <c r="AK14" s="43"/>
      <c r="AL14" s="44"/>
      <c r="AM14" s="43"/>
      <c r="AN14" s="45"/>
      <c r="AO14" s="46"/>
      <c r="AP14" s="47"/>
      <c r="AQ14" s="47"/>
      <c r="AR14" s="47"/>
      <c r="AS14" s="48"/>
      <c r="AT14" t="str">
        <f t="shared" ref="AT14:AT26" si="2">BO14&amp;BP14&amp;BQ14&amp;BR14&amp;BS14</f>
        <v/>
      </c>
      <c r="BO14" s="34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34" t="str">
        <f t="shared" ref="BP14:BP26" si="4">IF(AND(B14&gt;0,AP14="")," * No olvide digitar la variable Migrantes. Digite Cero si no tiene.",IF(AP14&gt;B14," *  La variable Migrantes No puede ser mayor al Total.",""))</f>
        <v/>
      </c>
      <c r="BQ14" s="34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34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34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35">
        <f t="shared" ref="BU14:BU25" si="8">IF(AND(B14&gt;0,AO14=""),1,IF(AO14&gt;B14,1,0))</f>
        <v>0</v>
      </c>
      <c r="BV14" s="35">
        <f t="shared" ref="BV14:BV26" si="9">IF(AND(B14&gt;0,AP14=""),1,IF(AP14&gt;B14,1,0))</f>
        <v>0</v>
      </c>
      <c r="BW14" s="35">
        <f t="shared" ref="BW14:BW26" si="10">IF(AND(B14&gt;0,AQ14=""),1,IF(AQ14&gt;B14,1,0))</f>
        <v>0</v>
      </c>
      <c r="BX14" s="35">
        <f t="shared" ref="BX14:BX26" si="11">IF(AND(B14&gt;0,AR14=""),1,IF(AR14&gt;B14,1,0))</f>
        <v>0</v>
      </c>
      <c r="BY14" s="35">
        <f t="shared" ref="BY14:BY26" si="12">IF(AND(B14&gt;0,AS14=""),1,IF(AS14&gt;B14,1,0))</f>
        <v>0</v>
      </c>
    </row>
    <row r="15" spans="1:77" ht="15" customHeight="1" x14ac:dyDescent="0.25">
      <c r="A15" s="49" t="s">
        <v>35</v>
      </c>
      <c r="B15" s="37">
        <f t="shared" si="1"/>
        <v>0</v>
      </c>
      <c r="C15" s="38">
        <f>SUM(E15+G15+I15+K15+M15+O15+Q15+S15+U15+W15+Y15+AA15+AC15+AE15+AG15+AI15+AK15+AM15)</f>
        <v>0</v>
      </c>
      <c r="D15" s="39">
        <f>SUM(F15+H15+J15+L15+N15+P15+R15+T15+V15+X15+Z15+AB15+AD15+AF15+AH15+AJ15+AL15+AN15)</f>
        <v>0</v>
      </c>
      <c r="E15" s="40"/>
      <c r="F15" s="41"/>
      <c r="G15" s="40"/>
      <c r="H15" s="41"/>
      <c r="I15" s="40"/>
      <c r="J15" s="42"/>
      <c r="K15" s="40"/>
      <c r="L15" s="42"/>
      <c r="M15" s="40"/>
      <c r="N15" s="42"/>
      <c r="O15" s="40"/>
      <c r="P15" s="42"/>
      <c r="Q15" s="40"/>
      <c r="R15" s="42"/>
      <c r="S15" s="40"/>
      <c r="T15" s="42"/>
      <c r="U15" s="40"/>
      <c r="V15" s="42"/>
      <c r="W15" s="40"/>
      <c r="X15" s="42"/>
      <c r="Y15" s="40"/>
      <c r="Z15" s="42"/>
      <c r="AA15" s="40"/>
      <c r="AB15" s="42"/>
      <c r="AC15" s="40"/>
      <c r="AD15" s="42"/>
      <c r="AE15" s="40"/>
      <c r="AF15" s="42"/>
      <c r="AG15" s="40"/>
      <c r="AH15" s="42"/>
      <c r="AI15" s="40"/>
      <c r="AJ15" s="42"/>
      <c r="AK15" s="40"/>
      <c r="AL15" s="42"/>
      <c r="AM15" s="50"/>
      <c r="AN15" s="51"/>
      <c r="AO15" s="46"/>
      <c r="AP15" s="47"/>
      <c r="AQ15" s="47"/>
      <c r="AR15" s="47"/>
      <c r="AS15" s="48"/>
      <c r="AT15" t="str">
        <f t="shared" si="2"/>
        <v/>
      </c>
      <c r="BO15" s="34" t="str">
        <f t="shared" si="3"/>
        <v/>
      </c>
      <c r="BP15" s="34" t="str">
        <f t="shared" si="4"/>
        <v/>
      </c>
      <c r="BQ15" s="34" t="str">
        <f t="shared" si="5"/>
        <v/>
      </c>
      <c r="BR15" s="34" t="str">
        <f t="shared" si="6"/>
        <v/>
      </c>
      <c r="BS15" s="34" t="str">
        <f t="shared" si="7"/>
        <v/>
      </c>
      <c r="BU15" s="35">
        <f t="shared" si="8"/>
        <v>0</v>
      </c>
      <c r="BV15" s="35">
        <f t="shared" si="9"/>
        <v>0</v>
      </c>
      <c r="BW15" s="35">
        <f t="shared" si="10"/>
        <v>0</v>
      </c>
      <c r="BX15" s="35">
        <f t="shared" si="11"/>
        <v>0</v>
      </c>
      <c r="BY15" s="35">
        <f t="shared" si="12"/>
        <v>0</v>
      </c>
    </row>
    <row r="16" spans="1:77" ht="15" customHeight="1" x14ac:dyDescent="0.25">
      <c r="A16" s="52" t="s">
        <v>36</v>
      </c>
      <c r="B16" s="53">
        <f t="shared" si="1"/>
        <v>0</v>
      </c>
      <c r="C16" s="54">
        <f>SUM(I16+K16+M16+O16+Q16+S16+U16+W16+Y16+AA16+AC16+AE16+AG16+AI16+AK16+AM16)</f>
        <v>0</v>
      </c>
      <c r="D16" s="55">
        <f>SUM(J16+L16+N16+P16+R16+T16+V16+X16+Z16+AB16+AD16+AF16+AH16+AJ16+AL16+AN16)</f>
        <v>0</v>
      </c>
      <c r="E16" s="43"/>
      <c r="F16" s="44"/>
      <c r="G16" s="56"/>
      <c r="H16" s="57"/>
      <c r="I16" s="40"/>
      <c r="J16" s="42"/>
      <c r="K16" s="40"/>
      <c r="L16" s="42"/>
      <c r="M16" s="40"/>
      <c r="N16" s="42"/>
      <c r="O16" s="40"/>
      <c r="P16" s="42"/>
      <c r="Q16" s="40"/>
      <c r="R16" s="42"/>
      <c r="S16" s="40"/>
      <c r="T16" s="42"/>
      <c r="U16" s="40"/>
      <c r="V16" s="42"/>
      <c r="W16" s="40"/>
      <c r="X16" s="42"/>
      <c r="Y16" s="40"/>
      <c r="Z16" s="42"/>
      <c r="AA16" s="40"/>
      <c r="AB16" s="42"/>
      <c r="AC16" s="40"/>
      <c r="AD16" s="42"/>
      <c r="AE16" s="40"/>
      <c r="AF16" s="42"/>
      <c r="AG16" s="40"/>
      <c r="AH16" s="42"/>
      <c r="AI16" s="40"/>
      <c r="AJ16" s="42"/>
      <c r="AK16" s="40"/>
      <c r="AL16" s="42"/>
      <c r="AM16" s="50"/>
      <c r="AN16" s="51"/>
      <c r="AO16" s="46"/>
      <c r="AP16" s="47"/>
      <c r="AQ16" s="47"/>
      <c r="AR16" s="47"/>
      <c r="AS16" s="48"/>
      <c r="AT16" t="str">
        <f t="shared" si="2"/>
        <v/>
      </c>
      <c r="BO16" s="34" t="str">
        <f t="shared" si="3"/>
        <v/>
      </c>
      <c r="BP16" s="34" t="str">
        <f t="shared" si="4"/>
        <v/>
      </c>
      <c r="BQ16" s="34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34" t="str">
        <f t="shared" si="6"/>
        <v/>
      </c>
      <c r="BS16" s="34" t="str">
        <f t="shared" si="7"/>
        <v/>
      </c>
      <c r="BU16" s="35">
        <f t="shared" si="8"/>
        <v>0</v>
      </c>
      <c r="BV16" s="35">
        <f t="shared" si="9"/>
        <v>0</v>
      </c>
      <c r="BW16" s="35">
        <f t="shared" si="10"/>
        <v>0</v>
      </c>
      <c r="BX16" s="35">
        <f t="shared" si="11"/>
        <v>0</v>
      </c>
      <c r="BY16" s="35">
        <f t="shared" si="12"/>
        <v>0</v>
      </c>
    </row>
    <row r="17" spans="1:77" ht="15" customHeight="1" x14ac:dyDescent="0.25">
      <c r="A17" s="58" t="s">
        <v>37</v>
      </c>
      <c r="B17" s="37">
        <f t="shared" si="1"/>
        <v>0</v>
      </c>
      <c r="C17" s="38">
        <f>SUM(U17+W17+Y17+AA17+AC17+AE17+AG17+AI17+AK17+AM17)</f>
        <v>0</v>
      </c>
      <c r="D17" s="39">
        <f>SUM(V17+X17+Z17+AB17+AD17+AF17+AH17+AJ17+AL17+AN17)</f>
        <v>0</v>
      </c>
      <c r="E17" s="43"/>
      <c r="F17" s="59"/>
      <c r="G17" s="43"/>
      <c r="H17" s="59"/>
      <c r="I17" s="43"/>
      <c r="J17" s="44"/>
      <c r="K17" s="43"/>
      <c r="L17" s="44"/>
      <c r="M17" s="43"/>
      <c r="N17" s="44"/>
      <c r="O17" s="43"/>
      <c r="P17" s="44"/>
      <c r="Q17" s="43"/>
      <c r="R17" s="44"/>
      <c r="S17" s="43"/>
      <c r="T17" s="44"/>
      <c r="U17" s="40"/>
      <c r="V17" s="42"/>
      <c r="W17" s="40"/>
      <c r="X17" s="42"/>
      <c r="Y17" s="40"/>
      <c r="Z17" s="42"/>
      <c r="AA17" s="40"/>
      <c r="AB17" s="42"/>
      <c r="AC17" s="40"/>
      <c r="AD17" s="42"/>
      <c r="AE17" s="40"/>
      <c r="AF17" s="42"/>
      <c r="AG17" s="40"/>
      <c r="AH17" s="42"/>
      <c r="AI17" s="40"/>
      <c r="AJ17" s="42"/>
      <c r="AK17" s="40"/>
      <c r="AL17" s="42"/>
      <c r="AM17" s="50"/>
      <c r="AN17" s="51"/>
      <c r="AO17" s="46"/>
      <c r="AP17" s="47"/>
      <c r="AQ17" s="47"/>
      <c r="AR17" s="47"/>
      <c r="AS17" s="48"/>
      <c r="AT17" t="str">
        <f t="shared" si="2"/>
        <v/>
      </c>
      <c r="BO17" s="34" t="str">
        <f t="shared" si="3"/>
        <v/>
      </c>
      <c r="BP17" s="34" t="str">
        <f t="shared" si="4"/>
        <v/>
      </c>
      <c r="BQ17" s="34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34" t="str">
        <f t="shared" si="6"/>
        <v/>
      </c>
      <c r="BS17" s="34" t="str">
        <f t="shared" si="7"/>
        <v/>
      </c>
      <c r="BU17" s="35">
        <f t="shared" si="8"/>
        <v>0</v>
      </c>
      <c r="BV17" s="35">
        <f t="shared" si="9"/>
        <v>0</v>
      </c>
      <c r="BW17" s="35">
        <f t="shared" si="10"/>
        <v>0</v>
      </c>
      <c r="BX17" s="35">
        <f t="shared" si="11"/>
        <v>0</v>
      </c>
      <c r="BY17" s="35">
        <f t="shared" si="12"/>
        <v>0</v>
      </c>
    </row>
    <row r="18" spans="1:77" ht="15" customHeight="1" x14ac:dyDescent="0.25">
      <c r="A18" s="60" t="s">
        <v>38</v>
      </c>
      <c r="B18" s="37">
        <f t="shared" si="1"/>
        <v>0</v>
      </c>
      <c r="C18" s="38">
        <f>SUM(E18+G18+I18+K18+M18+O18+Q18+S18+U18+W18+Y18+AA18+AC18+AE18+AG18+AI18+AK18+AM18)</f>
        <v>0</v>
      </c>
      <c r="D18" s="39">
        <f>SUM(F18+H18+J18+L18+N18+P18+R18+T18+V18+X18+Z18+AB18+AD18+AF18+AH18+AJ18+AL18+AN18)</f>
        <v>0</v>
      </c>
      <c r="E18" s="40"/>
      <c r="F18" s="41"/>
      <c r="G18" s="40"/>
      <c r="H18" s="41"/>
      <c r="I18" s="40"/>
      <c r="J18" s="42"/>
      <c r="K18" s="61"/>
      <c r="L18" s="42"/>
      <c r="M18" s="40"/>
      <c r="N18" s="42"/>
      <c r="O18" s="40"/>
      <c r="P18" s="42"/>
      <c r="Q18" s="40"/>
      <c r="R18" s="42"/>
      <c r="S18" s="40"/>
      <c r="T18" s="42"/>
      <c r="U18" s="40"/>
      <c r="V18" s="42"/>
      <c r="W18" s="40"/>
      <c r="X18" s="42"/>
      <c r="Y18" s="40"/>
      <c r="Z18" s="42"/>
      <c r="AA18" s="40"/>
      <c r="AB18" s="42"/>
      <c r="AC18" s="40"/>
      <c r="AD18" s="42"/>
      <c r="AE18" s="40"/>
      <c r="AF18" s="42"/>
      <c r="AG18" s="40"/>
      <c r="AH18" s="42"/>
      <c r="AI18" s="40"/>
      <c r="AJ18" s="42"/>
      <c r="AK18" s="40"/>
      <c r="AL18" s="42"/>
      <c r="AM18" s="50"/>
      <c r="AN18" s="51"/>
      <c r="AO18" s="46"/>
      <c r="AP18" s="47"/>
      <c r="AQ18" s="47"/>
      <c r="AR18" s="47"/>
      <c r="AS18" s="48"/>
      <c r="AT18" t="str">
        <f t="shared" si="2"/>
        <v/>
      </c>
      <c r="BO18" s="34" t="str">
        <f t="shared" si="3"/>
        <v/>
      </c>
      <c r="BP18" s="34" t="str">
        <f t="shared" si="4"/>
        <v/>
      </c>
      <c r="BQ18" s="34" t="str">
        <f t="shared" si="13"/>
        <v/>
      </c>
      <c r="BR18" s="34" t="str">
        <f t="shared" si="6"/>
        <v/>
      </c>
      <c r="BS18" s="34" t="str">
        <f t="shared" si="7"/>
        <v/>
      </c>
      <c r="BU18" s="35">
        <f t="shared" si="8"/>
        <v>0</v>
      </c>
      <c r="BV18" s="35">
        <f t="shared" si="9"/>
        <v>0</v>
      </c>
      <c r="BW18" s="35">
        <f t="shared" si="10"/>
        <v>0</v>
      </c>
      <c r="BX18" s="35">
        <f t="shared" si="11"/>
        <v>0</v>
      </c>
      <c r="BY18" s="35">
        <f t="shared" si="12"/>
        <v>0</v>
      </c>
    </row>
    <row r="19" spans="1:77" ht="15" customHeight="1" x14ac:dyDescent="0.25">
      <c r="A19" s="62" t="s">
        <v>39</v>
      </c>
      <c r="B19" s="37">
        <f>SUM(C19:D19)</f>
        <v>0</v>
      </c>
      <c r="C19" s="63"/>
      <c r="D19" s="64">
        <f>SUM(L19+N19+P19+R19+T19+V19+X19+Z19+AB19+AD19+AF19)</f>
        <v>0</v>
      </c>
      <c r="E19" s="56"/>
      <c r="F19" s="57"/>
      <c r="G19" s="56"/>
      <c r="H19" s="57"/>
      <c r="I19" s="56"/>
      <c r="J19" s="65"/>
      <c r="K19" s="43"/>
      <c r="L19" s="66"/>
      <c r="M19" s="67"/>
      <c r="N19" s="66"/>
      <c r="O19" s="67"/>
      <c r="P19" s="66"/>
      <c r="Q19" s="67"/>
      <c r="R19" s="66"/>
      <c r="S19" s="67"/>
      <c r="T19" s="66"/>
      <c r="U19" s="67"/>
      <c r="V19" s="66"/>
      <c r="W19" s="67"/>
      <c r="X19" s="66"/>
      <c r="Y19" s="67"/>
      <c r="Z19" s="66"/>
      <c r="AA19" s="67"/>
      <c r="AB19" s="66"/>
      <c r="AC19" s="67"/>
      <c r="AD19" s="66"/>
      <c r="AE19" s="67"/>
      <c r="AF19" s="66"/>
      <c r="AG19" s="56"/>
      <c r="AH19" s="65"/>
      <c r="AI19" s="56"/>
      <c r="AJ19" s="65"/>
      <c r="AK19" s="56"/>
      <c r="AL19" s="65"/>
      <c r="AM19" s="68"/>
      <c r="AN19" s="45"/>
      <c r="AO19" s="69"/>
      <c r="AP19" s="70"/>
      <c r="AQ19" s="70"/>
      <c r="AR19" s="70"/>
      <c r="AS19" s="71"/>
      <c r="AT19" t="str">
        <f t="shared" si="2"/>
        <v/>
      </c>
      <c r="BO19" s="34" t="str">
        <f t="shared" si="3"/>
        <v/>
      </c>
      <c r="BP19" s="34" t="str">
        <f t="shared" si="4"/>
        <v/>
      </c>
      <c r="BQ19" s="34" t="str">
        <f t="shared" si="13"/>
        <v/>
      </c>
      <c r="BR19" s="34" t="str">
        <f t="shared" si="6"/>
        <v/>
      </c>
      <c r="BS19" s="34"/>
      <c r="BU19" s="35">
        <f t="shared" si="8"/>
        <v>0</v>
      </c>
      <c r="BV19" s="35">
        <f t="shared" si="9"/>
        <v>0</v>
      </c>
      <c r="BW19" s="35">
        <f t="shared" si="10"/>
        <v>0</v>
      </c>
      <c r="BX19" s="35">
        <f t="shared" si="11"/>
        <v>0</v>
      </c>
      <c r="BY19" s="35"/>
    </row>
    <row r="20" spans="1:77" ht="15" customHeight="1" x14ac:dyDescent="0.25">
      <c r="A20" s="62" t="s">
        <v>40</v>
      </c>
      <c r="B20" s="37">
        <f>SUM(C20:D20)</f>
        <v>0</v>
      </c>
      <c r="C20" s="63"/>
      <c r="D20" s="39">
        <f>SUM(F20+H20+J20+L20+N20+P20+R20+T20+V20+X20+Z20+AB20+AD20+AF20+AH20+AJ20+AL20+AN20)</f>
        <v>0</v>
      </c>
      <c r="E20" s="56"/>
      <c r="F20" s="41"/>
      <c r="G20" s="56"/>
      <c r="H20" s="41"/>
      <c r="I20" s="56"/>
      <c r="J20" s="66"/>
      <c r="K20" s="56"/>
      <c r="L20" s="66"/>
      <c r="M20" s="67"/>
      <c r="N20" s="66"/>
      <c r="O20" s="67"/>
      <c r="P20" s="66"/>
      <c r="Q20" s="67"/>
      <c r="R20" s="66"/>
      <c r="S20" s="67"/>
      <c r="T20" s="66"/>
      <c r="U20" s="67"/>
      <c r="V20" s="66"/>
      <c r="W20" s="67"/>
      <c r="X20" s="66"/>
      <c r="Y20" s="67"/>
      <c r="Z20" s="66"/>
      <c r="AA20" s="67"/>
      <c r="AB20" s="66"/>
      <c r="AC20" s="67"/>
      <c r="AD20" s="66"/>
      <c r="AE20" s="67"/>
      <c r="AF20" s="66"/>
      <c r="AG20" s="67"/>
      <c r="AH20" s="66"/>
      <c r="AI20" s="67"/>
      <c r="AJ20" s="66"/>
      <c r="AK20" s="67"/>
      <c r="AL20" s="66"/>
      <c r="AM20" s="67"/>
      <c r="AN20" s="72"/>
      <c r="AO20" s="69"/>
      <c r="AP20" s="70"/>
      <c r="AQ20" s="70"/>
      <c r="AR20" s="70"/>
      <c r="AS20" s="71"/>
      <c r="AT20" t="str">
        <f t="shared" si="2"/>
        <v/>
      </c>
      <c r="BO20" s="34" t="str">
        <f t="shared" si="3"/>
        <v/>
      </c>
      <c r="BP20" s="34" t="str">
        <f t="shared" si="4"/>
        <v/>
      </c>
      <c r="BQ20" s="34" t="str">
        <f t="shared" si="13"/>
        <v/>
      </c>
      <c r="BR20" s="34" t="str">
        <f t="shared" si="6"/>
        <v/>
      </c>
      <c r="BS20" s="34"/>
      <c r="BU20" s="35">
        <f t="shared" si="8"/>
        <v>0</v>
      </c>
      <c r="BV20" s="35">
        <f t="shared" si="9"/>
        <v>0</v>
      </c>
      <c r="BW20" s="35">
        <f t="shared" si="10"/>
        <v>0</v>
      </c>
      <c r="BX20" s="35">
        <f t="shared" si="11"/>
        <v>0</v>
      </c>
      <c r="BY20" s="35"/>
    </row>
    <row r="21" spans="1:77" ht="15" customHeight="1" x14ac:dyDescent="0.25">
      <c r="A21" s="62" t="s">
        <v>41</v>
      </c>
      <c r="B21" s="73">
        <f t="shared" si="1"/>
        <v>0</v>
      </c>
      <c r="C21" s="74">
        <f>SUM(O21+Q21+S21+U21+W21+Y21+AA21)</f>
        <v>0</v>
      </c>
      <c r="D21" s="39">
        <f>SUM(P21+R21+T21+V21+X21+Z21+AB21)</f>
        <v>0</v>
      </c>
      <c r="E21" s="56"/>
      <c r="F21" s="57"/>
      <c r="G21" s="56"/>
      <c r="H21" s="57"/>
      <c r="I21" s="56"/>
      <c r="J21" s="65"/>
      <c r="K21" s="43"/>
      <c r="L21" s="65"/>
      <c r="M21" s="56"/>
      <c r="N21" s="65"/>
      <c r="O21" s="75"/>
      <c r="P21" s="66"/>
      <c r="Q21" s="75"/>
      <c r="R21" s="66"/>
      <c r="S21" s="75"/>
      <c r="T21" s="66"/>
      <c r="U21" s="75"/>
      <c r="V21" s="66"/>
      <c r="W21" s="75"/>
      <c r="X21" s="66"/>
      <c r="Y21" s="75"/>
      <c r="Z21" s="66"/>
      <c r="AA21" s="75"/>
      <c r="AB21" s="66"/>
      <c r="AC21" s="56"/>
      <c r="AD21" s="65"/>
      <c r="AE21" s="56"/>
      <c r="AF21" s="65"/>
      <c r="AG21" s="67"/>
      <c r="AH21" s="65"/>
      <c r="AI21" s="56"/>
      <c r="AJ21" s="65"/>
      <c r="AK21" s="56"/>
      <c r="AL21" s="65"/>
      <c r="AM21" s="68"/>
      <c r="AN21" s="45"/>
      <c r="AO21" s="69"/>
      <c r="AP21" s="70"/>
      <c r="AQ21" s="70"/>
      <c r="AR21" s="70"/>
      <c r="AS21" s="71"/>
      <c r="AT21" t="str">
        <f t="shared" si="2"/>
        <v/>
      </c>
      <c r="BO21" s="34" t="str">
        <f t="shared" si="3"/>
        <v/>
      </c>
      <c r="BP21" s="34" t="str">
        <f t="shared" si="4"/>
        <v/>
      </c>
      <c r="BQ21" s="34" t="str">
        <f t="shared" si="13"/>
        <v/>
      </c>
      <c r="BR21" s="34" t="str">
        <f t="shared" si="6"/>
        <v/>
      </c>
      <c r="BS21" s="34"/>
      <c r="BU21" s="35">
        <f t="shared" si="8"/>
        <v>0</v>
      </c>
      <c r="BV21" s="35">
        <f t="shared" si="9"/>
        <v>0</v>
      </c>
      <c r="BW21" s="35">
        <f t="shared" si="10"/>
        <v>0</v>
      </c>
      <c r="BX21" s="35">
        <f t="shared" si="11"/>
        <v>0</v>
      </c>
      <c r="BY21" s="35"/>
    </row>
    <row r="22" spans="1:77" ht="15" customHeight="1" x14ac:dyDescent="0.25">
      <c r="A22" s="62" t="s">
        <v>42</v>
      </c>
      <c r="B22" s="73">
        <f t="shared" si="1"/>
        <v>0</v>
      </c>
      <c r="C22" s="74">
        <f>SUM(E22+G22+I22+K22+M22+O22+Q22+S22+U22+W22+Y22+AA22+AC22+AE22+AG22+AI22+AK22+AM22)</f>
        <v>0</v>
      </c>
      <c r="D22" s="64">
        <f>SUM(F22+H22+J22+L22+N22+P22+R22+T22+V22+X22+Z22+AB22+AD22+AF22+AH22+AJ22+AL22+AN22)</f>
        <v>0</v>
      </c>
      <c r="E22" s="75"/>
      <c r="F22" s="76"/>
      <c r="G22" s="75"/>
      <c r="H22" s="76"/>
      <c r="I22" s="75"/>
      <c r="J22" s="66"/>
      <c r="K22" s="61"/>
      <c r="L22" s="66"/>
      <c r="M22" s="75"/>
      <c r="N22" s="66"/>
      <c r="O22" s="75"/>
      <c r="P22" s="66"/>
      <c r="Q22" s="75"/>
      <c r="R22" s="66"/>
      <c r="S22" s="75"/>
      <c r="T22" s="66"/>
      <c r="U22" s="75"/>
      <c r="V22" s="66"/>
      <c r="W22" s="75"/>
      <c r="X22" s="66"/>
      <c r="Y22" s="75"/>
      <c r="Z22" s="66"/>
      <c r="AA22" s="75"/>
      <c r="AB22" s="66"/>
      <c r="AC22" s="75"/>
      <c r="AD22" s="66"/>
      <c r="AE22" s="75"/>
      <c r="AF22" s="66"/>
      <c r="AG22" s="75"/>
      <c r="AH22" s="66"/>
      <c r="AI22" s="75"/>
      <c r="AJ22" s="66"/>
      <c r="AK22" s="75"/>
      <c r="AL22" s="66"/>
      <c r="AM22" s="77"/>
      <c r="AN22" s="72"/>
      <c r="AO22" s="69"/>
      <c r="AP22" s="70"/>
      <c r="AQ22" s="70"/>
      <c r="AR22" s="70"/>
      <c r="AS22" s="71"/>
      <c r="AT22" t="str">
        <f t="shared" si="2"/>
        <v/>
      </c>
      <c r="BO22" s="34" t="str">
        <f t="shared" si="3"/>
        <v/>
      </c>
      <c r="BP22" s="34" t="str">
        <f t="shared" si="4"/>
        <v/>
      </c>
      <c r="BQ22" s="34" t="str">
        <f t="shared" si="5"/>
        <v/>
      </c>
      <c r="BR22" s="34" t="str">
        <f t="shared" si="6"/>
        <v/>
      </c>
      <c r="BS22" s="34"/>
      <c r="BU22" s="35">
        <f t="shared" si="8"/>
        <v>0</v>
      </c>
      <c r="BV22" s="35">
        <f t="shared" si="9"/>
        <v>0</v>
      </c>
      <c r="BW22" s="35">
        <f t="shared" si="10"/>
        <v>0</v>
      </c>
      <c r="BX22" s="35">
        <f t="shared" si="11"/>
        <v>0</v>
      </c>
      <c r="BY22" s="35"/>
    </row>
    <row r="23" spans="1:77" ht="15" customHeight="1" x14ac:dyDescent="0.25">
      <c r="A23" s="58" t="s">
        <v>43</v>
      </c>
      <c r="B23" s="73">
        <f t="shared" si="1"/>
        <v>0</v>
      </c>
      <c r="C23" s="74">
        <f>SUM(E23+G23+I23+K23+M23+O23+Q23+S23+U23+W23+Y23+AA23+AC23+AE23+AG23+AI23+AK23+AM23)</f>
        <v>0</v>
      </c>
      <c r="D23" s="64">
        <f>SUM(F23+H23+J23+L23+N23+P23+R23+T23+V23+X23+Z23+AB23+AD23+AF23+AH23+AJ23+AL23+AN23)</f>
        <v>0</v>
      </c>
      <c r="E23" s="75"/>
      <c r="F23" s="76"/>
      <c r="G23" s="75"/>
      <c r="H23" s="76"/>
      <c r="I23" s="75"/>
      <c r="J23" s="66"/>
      <c r="K23" s="61"/>
      <c r="L23" s="66"/>
      <c r="M23" s="75"/>
      <c r="N23" s="66"/>
      <c r="O23" s="75"/>
      <c r="P23" s="66"/>
      <c r="Q23" s="75"/>
      <c r="R23" s="66"/>
      <c r="S23" s="75"/>
      <c r="T23" s="66"/>
      <c r="U23" s="75"/>
      <c r="V23" s="66"/>
      <c r="W23" s="75"/>
      <c r="X23" s="66"/>
      <c r="Y23" s="75"/>
      <c r="Z23" s="66"/>
      <c r="AA23" s="75"/>
      <c r="AB23" s="66"/>
      <c r="AC23" s="75"/>
      <c r="AD23" s="66"/>
      <c r="AE23" s="75"/>
      <c r="AF23" s="66"/>
      <c r="AG23" s="75"/>
      <c r="AH23" s="66"/>
      <c r="AI23" s="75"/>
      <c r="AJ23" s="66"/>
      <c r="AK23" s="75"/>
      <c r="AL23" s="66"/>
      <c r="AM23" s="77"/>
      <c r="AN23" s="72"/>
      <c r="AO23" s="69"/>
      <c r="AP23" s="70"/>
      <c r="AQ23" s="70"/>
      <c r="AR23" s="70"/>
      <c r="AS23" s="71"/>
      <c r="AT23" t="str">
        <f t="shared" si="2"/>
        <v/>
      </c>
      <c r="BO23" s="34" t="str">
        <f t="shared" si="3"/>
        <v/>
      </c>
      <c r="BP23" s="34" t="str">
        <f t="shared" si="4"/>
        <v/>
      </c>
      <c r="BQ23" s="34" t="str">
        <f t="shared" si="5"/>
        <v/>
      </c>
      <c r="BR23" s="34" t="str">
        <f t="shared" si="6"/>
        <v/>
      </c>
      <c r="BS23" s="34"/>
      <c r="BU23" s="35">
        <f t="shared" si="8"/>
        <v>0</v>
      </c>
      <c r="BV23" s="35">
        <f t="shared" si="9"/>
        <v>0</v>
      </c>
      <c r="BW23" s="35">
        <f t="shared" si="10"/>
        <v>0</v>
      </c>
      <c r="BX23" s="35">
        <f t="shared" si="11"/>
        <v>0</v>
      </c>
      <c r="BY23" s="35"/>
    </row>
    <row r="24" spans="1:77" ht="15" customHeight="1" x14ac:dyDescent="0.25">
      <c r="A24" s="58" t="s">
        <v>44</v>
      </c>
      <c r="B24" s="37">
        <f t="shared" si="1"/>
        <v>0</v>
      </c>
      <c r="C24" s="38">
        <f>SUM(G24+I24+K24+M24+O24+Q24+S24+U24+W24+Y24+AA24+AC24+AE24+AG24+AI24+AK24+AM24)</f>
        <v>0</v>
      </c>
      <c r="D24" s="39">
        <f>SUM(H24+J24+L24+N24+P24+R24+T24+V24+X24+Z24+AB24+AD24+AF24+AH24+AJ24+AL24+AN24)</f>
        <v>0</v>
      </c>
      <c r="E24" s="43"/>
      <c r="F24" s="44"/>
      <c r="G24" s="75"/>
      <c r="H24" s="76"/>
      <c r="I24" s="75"/>
      <c r="J24" s="66"/>
      <c r="K24" s="61"/>
      <c r="L24" s="66"/>
      <c r="M24" s="75"/>
      <c r="N24" s="66"/>
      <c r="O24" s="75"/>
      <c r="P24" s="66"/>
      <c r="Q24" s="75"/>
      <c r="R24" s="66"/>
      <c r="S24" s="75"/>
      <c r="T24" s="66"/>
      <c r="U24" s="75"/>
      <c r="V24" s="66"/>
      <c r="W24" s="75"/>
      <c r="X24" s="66"/>
      <c r="Y24" s="75"/>
      <c r="Z24" s="66"/>
      <c r="AA24" s="75"/>
      <c r="AB24" s="66"/>
      <c r="AC24" s="75"/>
      <c r="AD24" s="66"/>
      <c r="AE24" s="75"/>
      <c r="AF24" s="66"/>
      <c r="AG24" s="75"/>
      <c r="AH24" s="66"/>
      <c r="AI24" s="75"/>
      <c r="AJ24" s="66"/>
      <c r="AK24" s="75"/>
      <c r="AL24" s="66"/>
      <c r="AM24" s="77"/>
      <c r="AN24" s="72"/>
      <c r="AO24" s="69"/>
      <c r="AP24" s="70"/>
      <c r="AQ24" s="70"/>
      <c r="AR24" s="70"/>
      <c r="AS24" s="71"/>
      <c r="AT24" t="str">
        <f t="shared" si="2"/>
        <v/>
      </c>
      <c r="BO24" s="34" t="str">
        <f t="shared" si="3"/>
        <v/>
      </c>
      <c r="BP24" s="34" t="str">
        <f t="shared" si="4"/>
        <v/>
      </c>
      <c r="BQ24" s="34" t="str">
        <f t="shared" si="5"/>
        <v/>
      </c>
      <c r="BR24" s="34" t="str">
        <f t="shared" si="6"/>
        <v/>
      </c>
      <c r="BS24" s="34"/>
      <c r="BU24" s="35">
        <f t="shared" si="8"/>
        <v>0</v>
      </c>
      <c r="BV24" s="35">
        <f t="shared" si="9"/>
        <v>0</v>
      </c>
      <c r="BW24" s="35">
        <f t="shared" si="10"/>
        <v>0</v>
      </c>
      <c r="BX24" s="35">
        <f t="shared" si="11"/>
        <v>0</v>
      </c>
      <c r="BY24" s="35"/>
    </row>
    <row r="25" spans="1:77" ht="15" customHeight="1" x14ac:dyDescent="0.25">
      <c r="A25" s="58" t="s">
        <v>45</v>
      </c>
      <c r="B25" s="37">
        <f t="shared" si="1"/>
        <v>0</v>
      </c>
      <c r="C25" s="38">
        <f>SUM(M25+O25+Q25+S25+U25+W25+Y25+AA25+AC25+AE25+AG25+AI25+AK25+AM25)</f>
        <v>0</v>
      </c>
      <c r="D25" s="39">
        <f>SUM(N25+P25+R25+T25+V25+X25+Z25+AB25+AD25+AF25+AH25+AJ25+AL25+AN25)</f>
        <v>0</v>
      </c>
      <c r="E25" s="78"/>
      <c r="F25" s="65"/>
      <c r="G25" s="56"/>
      <c r="H25" s="57"/>
      <c r="I25" s="56"/>
      <c r="J25" s="57"/>
      <c r="K25" s="56"/>
      <c r="L25" s="57"/>
      <c r="M25" s="75"/>
      <c r="N25" s="66"/>
      <c r="O25" s="75"/>
      <c r="P25" s="66"/>
      <c r="Q25" s="75"/>
      <c r="R25" s="66"/>
      <c r="S25" s="75"/>
      <c r="T25" s="66"/>
      <c r="U25" s="75"/>
      <c r="V25" s="66"/>
      <c r="W25" s="75"/>
      <c r="X25" s="66"/>
      <c r="Y25" s="75"/>
      <c r="Z25" s="66"/>
      <c r="AA25" s="75"/>
      <c r="AB25" s="66"/>
      <c r="AC25" s="75"/>
      <c r="AD25" s="66"/>
      <c r="AE25" s="75"/>
      <c r="AF25" s="66"/>
      <c r="AG25" s="75"/>
      <c r="AH25" s="66"/>
      <c r="AI25" s="75"/>
      <c r="AJ25" s="66"/>
      <c r="AK25" s="75"/>
      <c r="AL25" s="66"/>
      <c r="AM25" s="77"/>
      <c r="AN25" s="72"/>
      <c r="AO25" s="69"/>
      <c r="AP25" s="70"/>
      <c r="AQ25" s="70"/>
      <c r="AR25" s="70"/>
      <c r="AS25" s="71"/>
      <c r="AT25" t="str">
        <f t="shared" si="2"/>
        <v/>
      </c>
      <c r="BO25" s="34" t="str">
        <f t="shared" si="3"/>
        <v/>
      </c>
      <c r="BP25" s="34" t="str">
        <f t="shared" si="4"/>
        <v/>
      </c>
      <c r="BQ25" s="34" t="str">
        <f t="shared" si="5"/>
        <v/>
      </c>
      <c r="BR25" s="34" t="str">
        <f t="shared" si="6"/>
        <v/>
      </c>
      <c r="BS25" s="34"/>
      <c r="BU25" s="35">
        <f t="shared" si="8"/>
        <v>0</v>
      </c>
      <c r="BV25" s="35">
        <f t="shared" si="9"/>
        <v>0</v>
      </c>
      <c r="BW25" s="35">
        <f t="shared" si="10"/>
        <v>0</v>
      </c>
      <c r="BX25" s="35">
        <f t="shared" si="11"/>
        <v>0</v>
      </c>
      <c r="BY25" s="35"/>
    </row>
    <row r="26" spans="1:77" ht="15" customHeight="1" x14ac:dyDescent="0.25">
      <c r="A26" s="79" t="s">
        <v>46</v>
      </c>
      <c r="B26" s="80">
        <f t="shared" si="1"/>
        <v>0</v>
      </c>
      <c r="C26" s="4987">
        <f>SUM(E26+G26+I26+K26+M26+O26+Q26+S26+U26+W26+Y26+AA26+AC26+AE26+AG26+AI26+AK26+AM26)</f>
        <v>0</v>
      </c>
      <c r="D26" s="4988">
        <f>SUM(F26+H26+J26+L26+N26+P26+R26+T26+V26+X26+Z26+AB26+AD26+AF26+AH26+AJ26+AL26+AN26)</f>
        <v>0</v>
      </c>
      <c r="E26" s="2255"/>
      <c r="F26" s="84"/>
      <c r="G26" s="85"/>
      <c r="H26" s="86"/>
      <c r="I26" s="85"/>
      <c r="J26" s="84"/>
      <c r="K26" s="87"/>
      <c r="L26" s="84"/>
      <c r="M26" s="85"/>
      <c r="N26" s="84"/>
      <c r="O26" s="85"/>
      <c r="P26" s="84"/>
      <c r="Q26" s="85"/>
      <c r="R26" s="84"/>
      <c r="S26" s="85"/>
      <c r="T26" s="84"/>
      <c r="U26" s="85"/>
      <c r="V26" s="84"/>
      <c r="W26" s="85"/>
      <c r="X26" s="84"/>
      <c r="Y26" s="85"/>
      <c r="Z26" s="84"/>
      <c r="AA26" s="85"/>
      <c r="AB26" s="84"/>
      <c r="AC26" s="85"/>
      <c r="AD26" s="84"/>
      <c r="AE26" s="85"/>
      <c r="AF26" s="84"/>
      <c r="AG26" s="85"/>
      <c r="AH26" s="84"/>
      <c r="AI26" s="85"/>
      <c r="AJ26" s="84"/>
      <c r="AK26" s="85"/>
      <c r="AL26" s="84"/>
      <c r="AM26" s="88"/>
      <c r="AN26" s="89"/>
      <c r="AO26" s="90"/>
      <c r="AP26" s="91"/>
      <c r="AQ26" s="91"/>
      <c r="AR26" s="91"/>
      <c r="AS26" s="92"/>
      <c r="AT26" t="str">
        <f t="shared" si="2"/>
        <v/>
      </c>
      <c r="BO26" s="34" t="str">
        <f t="shared" si="3"/>
        <v/>
      </c>
      <c r="BP26" s="34" t="str">
        <f t="shared" si="4"/>
        <v/>
      </c>
      <c r="BQ26" s="34" t="str">
        <f t="shared" si="5"/>
        <v/>
      </c>
      <c r="BR26" s="34" t="str">
        <f t="shared" si="6"/>
        <v/>
      </c>
      <c r="BS26" s="34" t="str">
        <f t="shared" si="7"/>
        <v/>
      </c>
      <c r="BU26" s="35">
        <f>IF(AND(B26&gt;0,AO26=""),1,IF(AO26&gt;B26,1,0))</f>
        <v>0</v>
      </c>
      <c r="BV26" s="35">
        <f t="shared" si="9"/>
        <v>0</v>
      </c>
      <c r="BW26" s="35">
        <f t="shared" si="10"/>
        <v>0</v>
      </c>
      <c r="BX26" s="35">
        <f t="shared" si="11"/>
        <v>0</v>
      </c>
      <c r="BY26" s="35">
        <f t="shared" si="12"/>
        <v>0</v>
      </c>
    </row>
    <row r="27" spans="1:77" ht="18" customHeight="1" x14ac:dyDescent="0.25">
      <c r="A27" s="4" t="s">
        <v>47</v>
      </c>
      <c r="B27" s="5"/>
      <c r="C27" s="5"/>
      <c r="D27" s="5"/>
      <c r="E27" s="5"/>
      <c r="F27" s="4989"/>
      <c r="G27" s="4989" t="s">
        <v>48</v>
      </c>
      <c r="H27" s="4990"/>
      <c r="I27" s="4990"/>
      <c r="J27" s="4989"/>
      <c r="K27" s="4989"/>
      <c r="L27" s="4989"/>
      <c r="M27" s="4989"/>
      <c r="N27" s="4989"/>
      <c r="O27" s="4989"/>
      <c r="P27" s="4989"/>
      <c r="Q27" s="4989"/>
      <c r="R27" s="4989"/>
      <c r="S27" s="4989"/>
      <c r="T27" s="4989"/>
      <c r="U27" s="4989"/>
      <c r="V27" s="4989"/>
      <c r="W27" s="4989"/>
      <c r="X27" s="4989"/>
      <c r="Y27" s="4991"/>
      <c r="Z27" s="4991"/>
      <c r="AA27" s="4991"/>
      <c r="AB27" s="4991"/>
      <c r="AC27" s="4991"/>
      <c r="AD27" s="4991"/>
      <c r="AE27" s="4991"/>
      <c r="AF27" s="4991"/>
      <c r="AG27" s="4991"/>
      <c r="AH27" s="4991"/>
      <c r="AI27" s="4991"/>
      <c r="AJ27" s="4991"/>
      <c r="AK27" s="4991"/>
      <c r="AL27" s="4991"/>
      <c r="AM27" s="4991"/>
      <c r="AN27" s="4991"/>
      <c r="AO27" s="4991"/>
      <c r="AP27" s="1777"/>
      <c r="AQ27" s="1777"/>
      <c r="AR27" s="2"/>
      <c r="AS27" s="3"/>
    </row>
    <row r="28" spans="1:77" ht="18.75" customHeight="1" x14ac:dyDescent="0.25">
      <c r="A28" s="4384" t="s">
        <v>49</v>
      </c>
      <c r="B28" s="4385" t="s">
        <v>4</v>
      </c>
      <c r="C28" s="4210"/>
      <c r="D28" s="4205"/>
      <c r="E28" s="4992" t="s">
        <v>5</v>
      </c>
      <c r="F28" s="4968"/>
      <c r="G28" s="4968"/>
      <c r="H28" s="4968"/>
      <c r="I28" s="4968"/>
      <c r="J28" s="4968"/>
      <c r="K28" s="4968"/>
      <c r="L28" s="4968"/>
      <c r="M28" s="4968"/>
      <c r="N28" s="4968"/>
      <c r="O28" s="4968"/>
      <c r="P28" s="4968"/>
      <c r="Q28" s="4968"/>
      <c r="R28" s="4968"/>
      <c r="S28" s="4968"/>
      <c r="T28" s="4968"/>
      <c r="U28" s="4968"/>
      <c r="V28" s="4968"/>
      <c r="W28" s="4968"/>
      <c r="X28" s="4968"/>
      <c r="Y28" s="4968"/>
      <c r="Z28" s="4968"/>
      <c r="AA28" s="4968"/>
      <c r="AB28" s="4968"/>
      <c r="AC28" s="4968"/>
      <c r="AD28" s="4968"/>
      <c r="AE28" s="4968"/>
      <c r="AF28" s="4968"/>
      <c r="AG28" s="4968"/>
      <c r="AH28" s="4968"/>
      <c r="AI28" s="4968"/>
      <c r="AJ28" s="4968"/>
      <c r="AK28" s="4968"/>
      <c r="AL28" s="4968"/>
      <c r="AM28" s="4968"/>
      <c r="AN28" s="4969"/>
      <c r="AO28" s="4970" t="s">
        <v>6</v>
      </c>
      <c r="AP28" s="4971" t="s">
        <v>7</v>
      </c>
      <c r="AQ28" s="4971" t="s">
        <v>50</v>
      </c>
      <c r="AR28" s="4971" t="s">
        <v>8</v>
      </c>
      <c r="AS28" s="4205" t="s">
        <v>9</v>
      </c>
    </row>
    <row r="29" spans="1:77" ht="15.75" customHeight="1" x14ac:dyDescent="0.25">
      <c r="A29" s="3259"/>
      <c r="B29" s="4455"/>
      <c r="C29" s="4972"/>
      <c r="D29" s="4973"/>
      <c r="E29" s="4993" t="s">
        <v>11</v>
      </c>
      <c r="F29" s="4974"/>
      <c r="G29" s="4993" t="s">
        <v>12</v>
      </c>
      <c r="H29" s="4840"/>
      <c r="I29" s="4993" t="s">
        <v>13</v>
      </c>
      <c r="J29" s="4840"/>
      <c r="K29" s="4993" t="s">
        <v>14</v>
      </c>
      <c r="L29" s="4840"/>
      <c r="M29" s="4993" t="s">
        <v>15</v>
      </c>
      <c r="N29" s="4840"/>
      <c r="O29" s="4993" t="s">
        <v>16</v>
      </c>
      <c r="P29" s="4840"/>
      <c r="Q29" s="4993" t="s">
        <v>17</v>
      </c>
      <c r="R29" s="4840"/>
      <c r="S29" s="4993" t="s">
        <v>18</v>
      </c>
      <c r="T29" s="4840"/>
      <c r="U29" s="4993" t="s">
        <v>19</v>
      </c>
      <c r="V29" s="4840"/>
      <c r="W29" s="4993" t="s">
        <v>20</v>
      </c>
      <c r="X29" s="4840"/>
      <c r="Y29" s="4993" t="s">
        <v>21</v>
      </c>
      <c r="Z29" s="4840"/>
      <c r="AA29" s="4993" t="s">
        <v>22</v>
      </c>
      <c r="AB29" s="4840"/>
      <c r="AC29" s="4993" t="s">
        <v>23</v>
      </c>
      <c r="AD29" s="4840"/>
      <c r="AE29" s="4993" t="s">
        <v>24</v>
      </c>
      <c r="AF29" s="4840"/>
      <c r="AG29" s="4993" t="s">
        <v>25</v>
      </c>
      <c r="AH29" s="4840"/>
      <c r="AI29" s="4993" t="s">
        <v>26</v>
      </c>
      <c r="AJ29" s="4840"/>
      <c r="AK29" s="4993" t="s">
        <v>27</v>
      </c>
      <c r="AL29" s="4840"/>
      <c r="AM29" s="4992" t="s">
        <v>28</v>
      </c>
      <c r="AN29" s="4969"/>
      <c r="AO29" s="3246"/>
      <c r="AP29" s="3247"/>
      <c r="AQ29" s="3247"/>
      <c r="AR29" s="3247"/>
      <c r="AS29" s="3249"/>
    </row>
    <row r="30" spans="1:77" ht="16.5" customHeight="1" x14ac:dyDescent="0.25">
      <c r="A30" s="4394"/>
      <c r="B30" s="4994" t="s">
        <v>29</v>
      </c>
      <c r="C30" s="4975" t="s">
        <v>30</v>
      </c>
      <c r="D30" s="4995" t="s">
        <v>31</v>
      </c>
      <c r="E30" s="4994" t="s">
        <v>30</v>
      </c>
      <c r="F30" s="2232" t="s">
        <v>31</v>
      </c>
      <c r="G30" s="4994" t="s">
        <v>30</v>
      </c>
      <c r="H30" s="2232" t="s">
        <v>31</v>
      </c>
      <c r="I30" s="4994" t="s">
        <v>30</v>
      </c>
      <c r="J30" s="2232" t="s">
        <v>31</v>
      </c>
      <c r="K30" s="4994" t="s">
        <v>30</v>
      </c>
      <c r="L30" s="2232" t="s">
        <v>31</v>
      </c>
      <c r="M30" s="4994" t="s">
        <v>30</v>
      </c>
      <c r="N30" s="2232" t="s">
        <v>31</v>
      </c>
      <c r="O30" s="4994" t="s">
        <v>30</v>
      </c>
      <c r="P30" s="2232" t="s">
        <v>31</v>
      </c>
      <c r="Q30" s="4994" t="s">
        <v>30</v>
      </c>
      <c r="R30" s="2232" t="s">
        <v>31</v>
      </c>
      <c r="S30" s="4994" t="s">
        <v>30</v>
      </c>
      <c r="T30" s="2232" t="s">
        <v>31</v>
      </c>
      <c r="U30" s="4994" t="s">
        <v>30</v>
      </c>
      <c r="V30" s="2232" t="s">
        <v>31</v>
      </c>
      <c r="W30" s="4994" t="s">
        <v>30</v>
      </c>
      <c r="X30" s="2232" t="s">
        <v>31</v>
      </c>
      <c r="Y30" s="4994" t="s">
        <v>30</v>
      </c>
      <c r="Z30" s="2232" t="s">
        <v>31</v>
      </c>
      <c r="AA30" s="4994" t="s">
        <v>30</v>
      </c>
      <c r="AB30" s="2232" t="s">
        <v>31</v>
      </c>
      <c r="AC30" s="4994" t="s">
        <v>30</v>
      </c>
      <c r="AD30" s="2232" t="s">
        <v>31</v>
      </c>
      <c r="AE30" s="4994" t="s">
        <v>30</v>
      </c>
      <c r="AF30" s="2232" t="s">
        <v>31</v>
      </c>
      <c r="AG30" s="4994" t="s">
        <v>30</v>
      </c>
      <c r="AH30" s="2232" t="s">
        <v>31</v>
      </c>
      <c r="AI30" s="4994" t="s">
        <v>30</v>
      </c>
      <c r="AJ30" s="2232" t="s">
        <v>31</v>
      </c>
      <c r="AK30" s="4975" t="s">
        <v>30</v>
      </c>
      <c r="AL30" s="2232" t="s">
        <v>31</v>
      </c>
      <c r="AM30" s="4994" t="s">
        <v>30</v>
      </c>
      <c r="AN30" s="4996" t="s">
        <v>31</v>
      </c>
      <c r="AO30" s="3245"/>
      <c r="AP30" s="3224"/>
      <c r="AQ30" s="3224"/>
      <c r="AR30" s="3224"/>
      <c r="AS30" s="4973"/>
    </row>
    <row r="31" spans="1:77" ht="15" customHeight="1" x14ac:dyDescent="0.25">
      <c r="A31" s="3133" t="s">
        <v>51</v>
      </c>
      <c r="B31" s="4997">
        <f t="shared" ref="B31:B46" si="14">SUM(C31:D31)</f>
        <v>0</v>
      </c>
      <c r="C31" s="4985">
        <f t="shared" ref="C31:D34" si="15">SUM(E31+G31+I31+K31+M31+O31+Q31+S31+U31+W31+Y31+AA31+AC31+AE31+AG31+AI31+AK31+AM31)</f>
        <v>0</v>
      </c>
      <c r="D31" s="3180">
        <f t="shared" si="15"/>
        <v>0</v>
      </c>
      <c r="E31" s="3136"/>
      <c r="F31" s="3137"/>
      <c r="G31" s="3136"/>
      <c r="H31" s="3157"/>
      <c r="I31" s="3136"/>
      <c r="J31" s="3157"/>
      <c r="K31" s="3136"/>
      <c r="L31" s="3157"/>
      <c r="M31" s="3136"/>
      <c r="N31" s="3157"/>
      <c r="O31" s="3136"/>
      <c r="P31" s="3157"/>
      <c r="Q31" s="3139"/>
      <c r="R31" s="3157"/>
      <c r="S31" s="3136"/>
      <c r="T31" s="3157"/>
      <c r="U31" s="3136"/>
      <c r="V31" s="3157"/>
      <c r="W31" s="3136"/>
      <c r="X31" s="3157"/>
      <c r="Y31" s="3136"/>
      <c r="Z31" s="3157"/>
      <c r="AA31" s="3136"/>
      <c r="AB31" s="3157"/>
      <c r="AC31" s="3139"/>
      <c r="AD31" s="3157"/>
      <c r="AE31" s="3136"/>
      <c r="AF31" s="3157"/>
      <c r="AG31" s="3139"/>
      <c r="AH31" s="3157"/>
      <c r="AI31" s="3136"/>
      <c r="AJ31" s="3157"/>
      <c r="AK31" s="3139"/>
      <c r="AL31" s="3157"/>
      <c r="AM31" s="3160"/>
      <c r="AN31" s="3159"/>
      <c r="AO31" s="4986"/>
      <c r="AP31" s="391"/>
      <c r="AQ31" s="391"/>
      <c r="AR31" s="391"/>
      <c r="AS31" s="3091"/>
      <c r="AT31" t="str">
        <f>BO31&amp;BP31&amp;BQ31&amp;BR31&amp;BS31</f>
        <v/>
      </c>
      <c r="BO31" s="34" t="str">
        <f>IF(AND(B31&gt;0,AO31="")," * No olvide digitar la variable Pueblos originarios. Digite Cero si no tiene.",IF(AO31&gt;B31," * La variable Pueblos originarios No puede ser mayor al Total.",""))</f>
        <v/>
      </c>
      <c r="BP31" s="34" t="str">
        <f>IF(AND(B31&gt;0,AP31="")," * No olvide digitar la variable Migrantes. Digite Cero si no tiene.",IF(AP31&gt;B31," * La variable Migrantes No puede ser mayor al Total.",""))</f>
        <v/>
      </c>
      <c r="BQ31" s="34" t="str">
        <f>IF(AND(B31&gt;0,AQ31="")," * No olvide digitar la variable Espacios Amigables. Digite Cero si no tiene.",IF(AQ31&gt;B31," * La variable Espacios Amigables No puede ser mayor al Total.",""))</f>
        <v/>
      </c>
      <c r="BR31" s="34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34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35">
        <f>IF(AND(B31&gt;0,AO31=""),1,IF(AO31&gt;B31,1,0))</f>
        <v>0</v>
      </c>
      <c r="BV31" s="35">
        <f>IF(AND(B31&gt;0,AP31=""),1,IF(AP31&gt;B31,1,0))</f>
        <v>0</v>
      </c>
      <c r="BW31" s="35">
        <f>IF(AND(B31&gt;0,AQ31=""),1,IF(AQ31&gt;B31,1,0))</f>
        <v>0</v>
      </c>
      <c r="BX31" s="35">
        <f>IF(AND(B31&gt;0,AR31=""),1,IF(AR31&gt;B31,1,0))</f>
        <v>0</v>
      </c>
      <c r="BY31" s="35">
        <f>IF(AND(B31&gt;0,AS31=""),1,IF(AS31&gt;B31,1,0))</f>
        <v>0</v>
      </c>
    </row>
    <row r="32" spans="1:77" ht="15" customHeight="1" x14ac:dyDescent="0.25">
      <c r="A32" s="105" t="s">
        <v>52</v>
      </c>
      <c r="B32" s="37">
        <f t="shared" si="14"/>
        <v>0</v>
      </c>
      <c r="C32" s="106"/>
      <c r="D32" s="39">
        <f>SUM(F32+H32+J32+L32+N32+P32+R32+T32+V32+X32+Z32+AB32+AD32+AF32+AH32+AJ32+AL32+AN32)</f>
        <v>0</v>
      </c>
      <c r="E32" s="107"/>
      <c r="F32" s="41"/>
      <c r="G32" s="107"/>
      <c r="H32" s="42"/>
      <c r="I32" s="107"/>
      <c r="J32" s="42"/>
      <c r="K32" s="107"/>
      <c r="L32" s="42"/>
      <c r="M32" s="107"/>
      <c r="N32" s="42"/>
      <c r="O32" s="107"/>
      <c r="P32" s="42"/>
      <c r="Q32" s="108"/>
      <c r="R32" s="42"/>
      <c r="S32" s="107"/>
      <c r="T32" s="42"/>
      <c r="U32" s="107"/>
      <c r="V32" s="42"/>
      <c r="W32" s="107"/>
      <c r="X32" s="42"/>
      <c r="Y32" s="107"/>
      <c r="Z32" s="42"/>
      <c r="AA32" s="107"/>
      <c r="AB32" s="42"/>
      <c r="AC32" s="108"/>
      <c r="AD32" s="42"/>
      <c r="AE32" s="107"/>
      <c r="AF32" s="42"/>
      <c r="AG32" s="108"/>
      <c r="AH32" s="42"/>
      <c r="AI32" s="107"/>
      <c r="AJ32" s="42"/>
      <c r="AK32" s="108"/>
      <c r="AL32" s="42"/>
      <c r="AM32" s="109"/>
      <c r="AN32" s="51"/>
      <c r="AO32" s="110"/>
      <c r="AP32" s="111"/>
      <c r="AQ32" s="111"/>
      <c r="AR32" s="111"/>
      <c r="AS32" s="112"/>
      <c r="AT32" t="str">
        <f t="shared" ref="AT32:AT47" si="16">BO32&amp;BP32&amp;BQ32&amp;BR32&amp;BS32</f>
        <v/>
      </c>
      <c r="BO32" s="34" t="str">
        <f t="shared" ref="BO32:BO48" si="17">IF(AND(B32&gt;0,AO32="")," * No olvide digitar la variable Pueblos originarios. Digite Cero si no tiene.",IF(AO32&gt;B32," * La variable Pueblos originarios No puede ser mayor al Total.",""))</f>
        <v/>
      </c>
      <c r="BP32" s="34" t="str">
        <f t="shared" ref="BP32:BP47" si="18">IF(AND(B32&gt;0,AP32="")," * No olvide digitar la variable Migrantes. Digite Cero si no tiene.",IF(AP32&gt;B32," * La variable Migrantes No puede ser mayor al Total.",""))</f>
        <v/>
      </c>
      <c r="BQ32" s="34" t="str">
        <f t="shared" ref="BQ32:BQ48" si="19">IF(AND(B32&gt;0,AQ32="")," * No olvide digitar la variable Espacios Amigables. Digite Cero si no tiene.",IF(AQ32&gt;B32," * La variable Espacios Amigables No puede ser mayor al Total.",""))</f>
        <v/>
      </c>
      <c r="BR32" s="34" t="str">
        <f t="shared" ref="BR32:BR48" si="20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34" t="str">
        <f t="shared" ref="BS32:BS48" si="21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35">
        <f t="shared" ref="BU32:BU47" si="22">IF(AND(B32&gt;0,AO32=""),1,IF(AO32&gt;B32,1,0))</f>
        <v>0</v>
      </c>
      <c r="BV32" s="35">
        <f t="shared" ref="BV32:BV48" si="23">IF(AND(B32&gt;0,AP32=""),1,IF(AP32&gt;B32,1,0))</f>
        <v>0</v>
      </c>
      <c r="BW32" s="35">
        <f t="shared" ref="BW32:BW48" si="24">IF(AND(B32&gt;0,AQ32=""),1,IF(AQ32&gt;B32,1,0))</f>
        <v>0</v>
      </c>
      <c r="BX32" s="35">
        <f t="shared" ref="BX32:BX48" si="25">IF(AND(B32&gt;0,AR32=""),1,IF(AR32&gt;B32,1,0))</f>
        <v>0</v>
      </c>
      <c r="BY32" s="35">
        <f t="shared" ref="BY32:BY48" si="26">IF(AND(B32&gt;0,AS32=""),1,IF(AS32&gt;B32,1,0))</f>
        <v>0</v>
      </c>
    </row>
    <row r="33" spans="1:77" ht="15" customHeight="1" x14ac:dyDescent="0.25">
      <c r="A33" s="113" t="s">
        <v>53</v>
      </c>
      <c r="B33" s="37">
        <f t="shared" ref="B33" si="27">SUM(C33:D33)</f>
        <v>0</v>
      </c>
      <c r="C33" s="106"/>
      <c r="D33" s="64">
        <f t="shared" ref="D33" si="28">SUM(F33+H33+J33+L33+N33+P33+R33+T33+V33+X33+Z33+AB33+AD33+AF33+AH33+AJ33+AL33+AN33)</f>
        <v>0</v>
      </c>
      <c r="E33" s="107"/>
      <c r="F33" s="41"/>
      <c r="G33" s="107"/>
      <c r="H33" s="42"/>
      <c r="I33" s="107"/>
      <c r="J33" s="42"/>
      <c r="K33" s="107"/>
      <c r="L33" s="42"/>
      <c r="M33" s="107"/>
      <c r="N33" s="42"/>
      <c r="O33" s="107"/>
      <c r="P33" s="42"/>
      <c r="Q33" s="108"/>
      <c r="R33" s="42"/>
      <c r="S33" s="107"/>
      <c r="T33" s="42"/>
      <c r="U33" s="107"/>
      <c r="V33" s="42"/>
      <c r="W33" s="107"/>
      <c r="X33" s="42"/>
      <c r="Y33" s="107"/>
      <c r="Z33" s="42"/>
      <c r="AA33" s="107"/>
      <c r="AB33" s="42"/>
      <c r="AC33" s="108"/>
      <c r="AD33" s="42"/>
      <c r="AE33" s="107"/>
      <c r="AF33" s="42"/>
      <c r="AG33" s="108"/>
      <c r="AH33" s="42"/>
      <c r="AI33" s="107"/>
      <c r="AJ33" s="42"/>
      <c r="AK33" s="108"/>
      <c r="AL33" s="42"/>
      <c r="AM33" s="109"/>
      <c r="AN33" s="51"/>
      <c r="AO33" s="110"/>
      <c r="AP33" s="111"/>
      <c r="AQ33" s="111"/>
      <c r="AR33" s="111"/>
      <c r="AS33" s="112"/>
      <c r="AT33" t="str">
        <f t="shared" si="16"/>
        <v/>
      </c>
      <c r="BO33" s="34" t="str">
        <f>IF(AND(B33&gt;0,AO33="")," * No olvide digitar la variable Pueblos originarios. Digite Cero si no tiene.",IF(AO33&gt;B33," * La variable Pueblos originarios No puede ser mayor al Total.",""))</f>
        <v/>
      </c>
      <c r="BP33" s="34" t="str">
        <f t="shared" si="18"/>
        <v/>
      </c>
      <c r="BQ33" s="34" t="str">
        <f t="shared" si="19"/>
        <v/>
      </c>
      <c r="BR33" s="34" t="str">
        <f t="shared" si="20"/>
        <v/>
      </c>
      <c r="BS33" s="34" t="str">
        <f t="shared" si="21"/>
        <v/>
      </c>
      <c r="BU33" s="35">
        <f t="shared" si="22"/>
        <v>0</v>
      </c>
      <c r="BV33" s="35">
        <f t="shared" si="23"/>
        <v>0</v>
      </c>
      <c r="BW33" s="35">
        <f t="shared" si="24"/>
        <v>0</v>
      </c>
      <c r="BX33" s="35">
        <f t="shared" si="25"/>
        <v>0</v>
      </c>
      <c r="BY33" s="35">
        <f t="shared" si="26"/>
        <v>0</v>
      </c>
    </row>
    <row r="34" spans="1:77" ht="15" customHeight="1" x14ac:dyDescent="0.25">
      <c r="A34" s="113" t="s">
        <v>54</v>
      </c>
      <c r="B34" s="37">
        <f t="shared" si="14"/>
        <v>0</v>
      </c>
      <c r="C34" s="38">
        <f t="shared" si="15"/>
        <v>0</v>
      </c>
      <c r="D34" s="64">
        <f t="shared" si="15"/>
        <v>0</v>
      </c>
      <c r="E34" s="40"/>
      <c r="F34" s="41"/>
      <c r="G34" s="40"/>
      <c r="H34" s="42"/>
      <c r="I34" s="40"/>
      <c r="J34" s="42"/>
      <c r="K34" s="40"/>
      <c r="L34" s="42"/>
      <c r="M34" s="40"/>
      <c r="N34" s="42"/>
      <c r="O34" s="40"/>
      <c r="P34" s="42"/>
      <c r="Q34" s="114"/>
      <c r="R34" s="42"/>
      <c r="S34" s="40"/>
      <c r="T34" s="42"/>
      <c r="U34" s="40"/>
      <c r="V34" s="42"/>
      <c r="W34" s="40"/>
      <c r="X34" s="42"/>
      <c r="Y34" s="40"/>
      <c r="Z34" s="42"/>
      <c r="AA34" s="40"/>
      <c r="AB34" s="42"/>
      <c r="AC34" s="114"/>
      <c r="AD34" s="42"/>
      <c r="AE34" s="40"/>
      <c r="AF34" s="42"/>
      <c r="AG34" s="114"/>
      <c r="AH34" s="42"/>
      <c r="AI34" s="40"/>
      <c r="AJ34" s="42"/>
      <c r="AK34" s="114"/>
      <c r="AL34" s="42"/>
      <c r="AM34" s="115"/>
      <c r="AN34" s="51"/>
      <c r="AO34" s="46"/>
      <c r="AP34" s="47"/>
      <c r="AQ34" s="47"/>
      <c r="AR34" s="47"/>
      <c r="AS34" s="48"/>
      <c r="AT34" t="str">
        <f t="shared" si="16"/>
        <v/>
      </c>
      <c r="BO34" s="34" t="str">
        <f t="shared" si="17"/>
        <v/>
      </c>
      <c r="BP34" s="34" t="str">
        <f t="shared" si="18"/>
        <v/>
      </c>
      <c r="BQ34" s="34" t="str">
        <f t="shared" si="19"/>
        <v/>
      </c>
      <c r="BR34" s="34" t="str">
        <f t="shared" si="20"/>
        <v/>
      </c>
      <c r="BS34" s="34" t="str">
        <f t="shared" si="21"/>
        <v/>
      </c>
      <c r="BU34" s="35">
        <f t="shared" si="22"/>
        <v>0</v>
      </c>
      <c r="BV34" s="35">
        <f t="shared" si="23"/>
        <v>0</v>
      </c>
      <c r="BW34" s="35">
        <f t="shared" si="24"/>
        <v>0</v>
      </c>
      <c r="BX34" s="35">
        <f t="shared" si="25"/>
        <v>0</v>
      </c>
      <c r="BY34" s="35">
        <f t="shared" si="26"/>
        <v>0</v>
      </c>
    </row>
    <row r="35" spans="1:77" ht="15" customHeight="1" x14ac:dyDescent="0.25">
      <c r="A35" s="113" t="s">
        <v>55</v>
      </c>
      <c r="B35" s="37">
        <f t="shared" si="14"/>
        <v>0</v>
      </c>
      <c r="C35" s="38">
        <f>SUM(O35+Q35+S35+U35+W35+Y35+AA35)</f>
        <v>0</v>
      </c>
      <c r="D35" s="64">
        <f>SUM(P35+R35+T35+V35+X35+Z35+AB35)</f>
        <v>0</v>
      </c>
      <c r="E35" s="56"/>
      <c r="F35" s="57"/>
      <c r="G35" s="56"/>
      <c r="H35" s="65"/>
      <c r="I35" s="56"/>
      <c r="J35" s="65"/>
      <c r="K35" s="56"/>
      <c r="L35" s="65"/>
      <c r="M35" s="56"/>
      <c r="N35" s="65"/>
      <c r="O35" s="40"/>
      <c r="P35" s="42"/>
      <c r="Q35" s="114"/>
      <c r="R35" s="42"/>
      <c r="S35" s="40"/>
      <c r="T35" s="42"/>
      <c r="U35" s="40"/>
      <c r="V35" s="42"/>
      <c r="W35" s="40"/>
      <c r="X35" s="42"/>
      <c r="Y35" s="40"/>
      <c r="Z35" s="42"/>
      <c r="AA35" s="40"/>
      <c r="AB35" s="66"/>
      <c r="AC35" s="116"/>
      <c r="AD35" s="65"/>
      <c r="AE35" s="56"/>
      <c r="AF35" s="65"/>
      <c r="AG35" s="116"/>
      <c r="AH35" s="65"/>
      <c r="AI35" s="56"/>
      <c r="AJ35" s="65"/>
      <c r="AK35" s="116"/>
      <c r="AL35" s="65"/>
      <c r="AM35" s="117"/>
      <c r="AN35" s="45"/>
      <c r="AO35" s="46"/>
      <c r="AP35" s="47"/>
      <c r="AQ35" s="47"/>
      <c r="AR35" s="47"/>
      <c r="AS35" s="48"/>
      <c r="AT35" t="str">
        <f t="shared" si="16"/>
        <v/>
      </c>
      <c r="BO35" s="34" t="str">
        <f t="shared" si="17"/>
        <v/>
      </c>
      <c r="BP35" s="34" t="str">
        <f t="shared" si="18"/>
        <v/>
      </c>
      <c r="BQ35" s="34" t="str">
        <f t="shared" si="19"/>
        <v/>
      </c>
      <c r="BR35" s="34" t="str">
        <f t="shared" si="20"/>
        <v/>
      </c>
      <c r="BS35" s="34" t="str">
        <f t="shared" si="21"/>
        <v/>
      </c>
      <c r="BU35" s="35">
        <f t="shared" si="22"/>
        <v>0</v>
      </c>
      <c r="BV35" s="35">
        <f t="shared" si="23"/>
        <v>0</v>
      </c>
      <c r="BW35" s="35">
        <f t="shared" si="24"/>
        <v>0</v>
      </c>
      <c r="BX35" s="35">
        <f t="shared" si="25"/>
        <v>0</v>
      </c>
      <c r="BY35" s="35">
        <f t="shared" si="26"/>
        <v>0</v>
      </c>
    </row>
    <row r="36" spans="1:77" ht="15" customHeight="1" x14ac:dyDescent="0.25">
      <c r="A36" s="113" t="s">
        <v>56</v>
      </c>
      <c r="B36" s="37">
        <f>SUM(C36:D36)</f>
        <v>0</v>
      </c>
      <c r="C36" s="38">
        <f>SUM(E36+G36+I36+K36+M36+O36+Q36+S36+U36+W36+Y36+AA36+AC36+AE36+AG36+AI36+AK36+AM36)</f>
        <v>0</v>
      </c>
      <c r="D36" s="64">
        <f>SUM(F36+H36+J36+L36+N36+P36+R36+T36+V36+X36+Z36+AB36+AD36+AF36+AH36+AJ36+AL36+AN36)</f>
        <v>0</v>
      </c>
      <c r="E36" s="40"/>
      <c r="F36" s="41"/>
      <c r="G36" s="40"/>
      <c r="H36" s="42"/>
      <c r="I36" s="40"/>
      <c r="J36" s="42"/>
      <c r="K36" s="40"/>
      <c r="L36" s="42"/>
      <c r="M36" s="40"/>
      <c r="N36" s="42"/>
      <c r="O36" s="40"/>
      <c r="P36" s="42"/>
      <c r="Q36" s="114"/>
      <c r="R36" s="42"/>
      <c r="S36" s="40"/>
      <c r="T36" s="42"/>
      <c r="U36" s="40"/>
      <c r="V36" s="42"/>
      <c r="W36" s="40"/>
      <c r="X36" s="42"/>
      <c r="Y36" s="40"/>
      <c r="Z36" s="42"/>
      <c r="AA36" s="40"/>
      <c r="AB36" s="42"/>
      <c r="AC36" s="114"/>
      <c r="AD36" s="42"/>
      <c r="AE36" s="40"/>
      <c r="AF36" s="42"/>
      <c r="AG36" s="114"/>
      <c r="AH36" s="42"/>
      <c r="AI36" s="40"/>
      <c r="AJ36" s="42"/>
      <c r="AK36" s="114"/>
      <c r="AL36" s="42"/>
      <c r="AM36" s="115"/>
      <c r="AN36" s="51"/>
      <c r="AO36" s="110"/>
      <c r="AP36" s="111"/>
      <c r="AQ36" s="111"/>
      <c r="AR36" s="111"/>
      <c r="AS36" s="112"/>
      <c r="AT36" t="str">
        <f t="shared" si="16"/>
        <v/>
      </c>
      <c r="BO36" s="34" t="str">
        <f t="shared" si="17"/>
        <v/>
      </c>
      <c r="BP36" s="34" t="str">
        <f t="shared" si="18"/>
        <v/>
      </c>
      <c r="BQ36" s="34" t="str">
        <f t="shared" si="19"/>
        <v/>
      </c>
      <c r="BR36" s="34" t="str">
        <f t="shared" si="20"/>
        <v/>
      </c>
      <c r="BS36" s="34" t="str">
        <f t="shared" si="21"/>
        <v/>
      </c>
      <c r="BU36" s="35">
        <f t="shared" si="22"/>
        <v>0</v>
      </c>
      <c r="BV36" s="35">
        <f t="shared" si="23"/>
        <v>0</v>
      </c>
      <c r="BW36" s="35">
        <f t="shared" si="24"/>
        <v>0</v>
      </c>
      <c r="BX36" s="35">
        <f t="shared" si="25"/>
        <v>0</v>
      </c>
      <c r="BY36" s="35">
        <f t="shared" si="26"/>
        <v>0</v>
      </c>
    </row>
    <row r="37" spans="1:77" ht="15" customHeight="1" x14ac:dyDescent="0.25">
      <c r="A37" s="113" t="s">
        <v>57</v>
      </c>
      <c r="B37" s="37">
        <f>SUM(C37:D37)</f>
        <v>0</v>
      </c>
      <c r="C37" s="38">
        <f>SUM(K37+M37+O37+Q37+S37+U37+W37+Y37+AA37+AC37+AE37+AG37+AI37+AK37+AM37)</f>
        <v>0</v>
      </c>
      <c r="D37" s="64">
        <f>SUM(L37+N37+P37+R37+T37+V37+X37+Z37+AB37+AD37+AF37+AH37+AJ37+AL37+AN37)</f>
        <v>0</v>
      </c>
      <c r="E37" s="107"/>
      <c r="F37" s="118"/>
      <c r="G37" s="107"/>
      <c r="H37" s="119"/>
      <c r="I37" s="107"/>
      <c r="J37" s="119"/>
      <c r="K37" s="40"/>
      <c r="L37" s="42"/>
      <c r="M37" s="40"/>
      <c r="N37" s="42"/>
      <c r="O37" s="40"/>
      <c r="P37" s="42"/>
      <c r="Q37" s="114"/>
      <c r="R37" s="42"/>
      <c r="S37" s="40"/>
      <c r="T37" s="42"/>
      <c r="U37" s="40"/>
      <c r="V37" s="42"/>
      <c r="W37" s="40"/>
      <c r="X37" s="42"/>
      <c r="Y37" s="40"/>
      <c r="Z37" s="42"/>
      <c r="AA37" s="40"/>
      <c r="AB37" s="42"/>
      <c r="AC37" s="114"/>
      <c r="AD37" s="42"/>
      <c r="AE37" s="40"/>
      <c r="AF37" s="42"/>
      <c r="AG37" s="114"/>
      <c r="AH37" s="42"/>
      <c r="AI37" s="40"/>
      <c r="AJ37" s="42"/>
      <c r="AK37" s="114"/>
      <c r="AL37" s="42"/>
      <c r="AM37" s="115"/>
      <c r="AN37" s="51"/>
      <c r="AO37" s="110"/>
      <c r="AP37" s="111"/>
      <c r="AQ37" s="111"/>
      <c r="AR37" s="111"/>
      <c r="AS37" s="112"/>
      <c r="AT37" t="str">
        <f t="shared" si="16"/>
        <v/>
      </c>
      <c r="BO37" s="34" t="str">
        <f t="shared" si="17"/>
        <v/>
      </c>
      <c r="BP37" s="34" t="str">
        <f t="shared" si="18"/>
        <v/>
      </c>
      <c r="BQ37" s="34" t="str">
        <f t="shared" si="19"/>
        <v/>
      </c>
      <c r="BR37" s="34" t="str">
        <f t="shared" si="20"/>
        <v/>
      </c>
      <c r="BS37" s="34" t="str">
        <f t="shared" si="21"/>
        <v/>
      </c>
      <c r="BU37" s="35">
        <f t="shared" si="22"/>
        <v>0</v>
      </c>
      <c r="BV37" s="35">
        <f t="shared" si="23"/>
        <v>0</v>
      </c>
      <c r="BW37" s="35">
        <f t="shared" si="24"/>
        <v>0</v>
      </c>
      <c r="BX37" s="35">
        <f t="shared" si="25"/>
        <v>0</v>
      </c>
      <c r="BY37" s="35">
        <f t="shared" si="26"/>
        <v>0</v>
      </c>
    </row>
    <row r="38" spans="1:77" ht="15" customHeight="1" x14ac:dyDescent="0.25">
      <c r="A38" s="113" t="s">
        <v>58</v>
      </c>
      <c r="B38" s="120">
        <f>SUM(C38:D38)</f>
        <v>0</v>
      </c>
      <c r="C38" s="106"/>
      <c r="D38" s="64">
        <f>SUM(L38+N38+P38+R38+T38+V38+X38+Z38+AB38+AD38+AF38+AH38+AJ38+AL38+AN38)</f>
        <v>0</v>
      </c>
      <c r="E38" s="107"/>
      <c r="F38" s="118"/>
      <c r="G38" s="107"/>
      <c r="H38" s="119"/>
      <c r="I38" s="107"/>
      <c r="J38" s="119"/>
      <c r="K38" s="107"/>
      <c r="L38" s="42"/>
      <c r="M38" s="107"/>
      <c r="N38" s="42"/>
      <c r="O38" s="107"/>
      <c r="P38" s="42"/>
      <c r="Q38" s="108"/>
      <c r="R38" s="42"/>
      <c r="S38" s="107"/>
      <c r="T38" s="42"/>
      <c r="U38" s="107"/>
      <c r="V38" s="42"/>
      <c r="W38" s="107"/>
      <c r="X38" s="42"/>
      <c r="Y38" s="107"/>
      <c r="Z38" s="42"/>
      <c r="AA38" s="107"/>
      <c r="AB38" s="42"/>
      <c r="AC38" s="108"/>
      <c r="AD38" s="42"/>
      <c r="AE38" s="107"/>
      <c r="AF38" s="42"/>
      <c r="AG38" s="108"/>
      <c r="AH38" s="42"/>
      <c r="AI38" s="107"/>
      <c r="AJ38" s="42"/>
      <c r="AK38" s="108"/>
      <c r="AL38" s="42"/>
      <c r="AM38" s="109"/>
      <c r="AN38" s="51"/>
      <c r="AO38" s="110"/>
      <c r="AP38" s="111"/>
      <c r="AQ38" s="111"/>
      <c r="AR38" s="111"/>
      <c r="AS38" s="112"/>
      <c r="AT38" t="str">
        <f t="shared" si="16"/>
        <v/>
      </c>
      <c r="BO38" s="34" t="str">
        <f t="shared" si="17"/>
        <v/>
      </c>
      <c r="BP38" s="34" t="str">
        <f t="shared" si="18"/>
        <v/>
      </c>
      <c r="BQ38" s="34" t="str">
        <f t="shared" si="19"/>
        <v/>
      </c>
      <c r="BR38" s="34" t="str">
        <f t="shared" si="20"/>
        <v/>
      </c>
      <c r="BS38" s="34" t="str">
        <f t="shared" si="21"/>
        <v/>
      </c>
      <c r="BU38" s="35">
        <f t="shared" si="22"/>
        <v>0</v>
      </c>
      <c r="BV38" s="35">
        <f t="shared" si="23"/>
        <v>0</v>
      </c>
      <c r="BW38" s="35">
        <f t="shared" si="24"/>
        <v>0</v>
      </c>
      <c r="BX38" s="35">
        <f t="shared" si="25"/>
        <v>0</v>
      </c>
      <c r="BY38" s="35">
        <f t="shared" si="26"/>
        <v>0</v>
      </c>
    </row>
    <row r="39" spans="1:77" ht="15" customHeight="1" x14ac:dyDescent="0.25">
      <c r="A39" s="58" t="s">
        <v>59</v>
      </c>
      <c r="B39" s="37">
        <f t="shared" si="14"/>
        <v>0</v>
      </c>
      <c r="C39" s="38">
        <f t="shared" ref="C39:D46" si="29">SUM(E39+G39+I39+K39+M39+O39+Q39+S39+U39+W39+Y39+AA39+AC39+AE39+AG39+AI39+AK39+AM39)</f>
        <v>0</v>
      </c>
      <c r="D39" s="39">
        <f t="shared" si="29"/>
        <v>0</v>
      </c>
      <c r="E39" s="40"/>
      <c r="F39" s="41"/>
      <c r="G39" s="40"/>
      <c r="H39" s="42"/>
      <c r="I39" s="40"/>
      <c r="J39" s="42"/>
      <c r="K39" s="40"/>
      <c r="L39" s="42"/>
      <c r="M39" s="40"/>
      <c r="N39" s="42"/>
      <c r="O39" s="40"/>
      <c r="P39" s="42"/>
      <c r="Q39" s="114"/>
      <c r="R39" s="42"/>
      <c r="S39" s="40"/>
      <c r="T39" s="42"/>
      <c r="U39" s="40"/>
      <c r="V39" s="42"/>
      <c r="W39" s="40"/>
      <c r="X39" s="42"/>
      <c r="Y39" s="40"/>
      <c r="Z39" s="42"/>
      <c r="AA39" s="40"/>
      <c r="AB39" s="42"/>
      <c r="AC39" s="114"/>
      <c r="AD39" s="42"/>
      <c r="AE39" s="40"/>
      <c r="AF39" s="42"/>
      <c r="AG39" s="114"/>
      <c r="AH39" s="42"/>
      <c r="AI39" s="40"/>
      <c r="AJ39" s="42"/>
      <c r="AK39" s="114"/>
      <c r="AL39" s="42"/>
      <c r="AM39" s="115"/>
      <c r="AN39" s="51"/>
      <c r="AO39" s="46"/>
      <c r="AP39" s="47"/>
      <c r="AQ39" s="47"/>
      <c r="AR39" s="47"/>
      <c r="AS39" s="48"/>
      <c r="AT39" t="str">
        <f t="shared" si="16"/>
        <v/>
      </c>
      <c r="BO39" s="34" t="str">
        <f t="shared" si="17"/>
        <v/>
      </c>
      <c r="BP39" s="34" t="str">
        <f t="shared" si="18"/>
        <v/>
      </c>
      <c r="BQ39" s="34" t="str">
        <f t="shared" si="19"/>
        <v/>
      </c>
      <c r="BR39" s="34" t="str">
        <f t="shared" si="20"/>
        <v/>
      </c>
      <c r="BS39" s="34" t="str">
        <f t="shared" si="21"/>
        <v/>
      </c>
      <c r="BU39" s="35">
        <f t="shared" si="22"/>
        <v>0</v>
      </c>
      <c r="BV39" s="35">
        <f t="shared" si="23"/>
        <v>0</v>
      </c>
      <c r="BW39" s="35">
        <f t="shared" si="24"/>
        <v>0</v>
      </c>
      <c r="BX39" s="35">
        <f t="shared" si="25"/>
        <v>0</v>
      </c>
      <c r="BY39" s="35">
        <f t="shared" si="26"/>
        <v>0</v>
      </c>
    </row>
    <row r="40" spans="1:77" ht="15" customHeight="1" x14ac:dyDescent="0.25">
      <c r="A40" s="58" t="s">
        <v>60</v>
      </c>
      <c r="B40" s="37">
        <f>SUM(C40:D40)</f>
        <v>0</v>
      </c>
      <c r="C40" s="38">
        <f>SUM(E40+G40+I40+K40+M40+O40+Q40+S40+U40+W40+Y40+AA40+AC40+AE40+AG40+AI40+AK40+AM40)</f>
        <v>0</v>
      </c>
      <c r="D40" s="39">
        <f>SUM(F40+H40+J40+L40+N40+P40+R40+T40+V40+X40+Z40+AB40+AD40+AF40+AH40+AJ40+AL40+AN40)</f>
        <v>0</v>
      </c>
      <c r="E40" s="40"/>
      <c r="F40" s="41"/>
      <c r="G40" s="40"/>
      <c r="H40" s="42"/>
      <c r="I40" s="40"/>
      <c r="J40" s="42"/>
      <c r="K40" s="40"/>
      <c r="L40" s="42"/>
      <c r="M40" s="40"/>
      <c r="N40" s="42"/>
      <c r="O40" s="40"/>
      <c r="P40" s="42"/>
      <c r="Q40" s="114"/>
      <c r="R40" s="42"/>
      <c r="S40" s="40"/>
      <c r="T40" s="42"/>
      <c r="U40" s="40"/>
      <c r="V40" s="42"/>
      <c r="W40" s="40"/>
      <c r="X40" s="42"/>
      <c r="Y40" s="40"/>
      <c r="Z40" s="42"/>
      <c r="AA40" s="40"/>
      <c r="AB40" s="42"/>
      <c r="AC40" s="114"/>
      <c r="AD40" s="42"/>
      <c r="AE40" s="40"/>
      <c r="AF40" s="42"/>
      <c r="AG40" s="114"/>
      <c r="AH40" s="42"/>
      <c r="AI40" s="40"/>
      <c r="AJ40" s="42"/>
      <c r="AK40" s="114"/>
      <c r="AL40" s="42"/>
      <c r="AM40" s="115"/>
      <c r="AN40" s="51"/>
      <c r="AO40" s="46"/>
      <c r="AP40" s="47"/>
      <c r="AQ40" s="47"/>
      <c r="AR40" s="47"/>
      <c r="AS40" s="48"/>
      <c r="AT40" t="str">
        <f t="shared" si="16"/>
        <v/>
      </c>
      <c r="BO40" s="34" t="str">
        <f t="shared" si="17"/>
        <v/>
      </c>
      <c r="BP40" s="34" t="str">
        <f t="shared" si="18"/>
        <v/>
      </c>
      <c r="BQ40" s="34" t="str">
        <f t="shared" si="19"/>
        <v/>
      </c>
      <c r="BR40" s="34" t="str">
        <f t="shared" si="20"/>
        <v/>
      </c>
      <c r="BS40" s="34" t="str">
        <f t="shared" si="21"/>
        <v/>
      </c>
      <c r="BU40" s="35">
        <f t="shared" si="22"/>
        <v>0</v>
      </c>
      <c r="BV40" s="35">
        <f t="shared" si="23"/>
        <v>0</v>
      </c>
      <c r="BW40" s="35">
        <f t="shared" si="24"/>
        <v>0</v>
      </c>
      <c r="BX40" s="35">
        <f t="shared" si="25"/>
        <v>0</v>
      </c>
      <c r="BY40" s="35">
        <f t="shared" si="26"/>
        <v>0</v>
      </c>
    </row>
    <row r="41" spans="1:77" ht="15" customHeight="1" x14ac:dyDescent="0.25">
      <c r="A41" s="58" t="s">
        <v>61</v>
      </c>
      <c r="B41" s="37">
        <f>SUM(C41:D41)</f>
        <v>0</v>
      </c>
      <c r="C41" s="38">
        <f>SUM(E41+G41+I41+K41+M41+O41+Q41+S41+U41+W41+Y41+AA41+AC41+AE41+AG41+AI41+AK41+AM41)</f>
        <v>0</v>
      </c>
      <c r="D41" s="39">
        <f>SUM(F41+H41+J41+L41+N41+P41+R41+T41+V41+X41+Z41+AB41+AD41+AF41+AH41+AJ41+AL41+AN41)</f>
        <v>0</v>
      </c>
      <c r="E41" s="40"/>
      <c r="F41" s="41"/>
      <c r="G41" s="40"/>
      <c r="H41" s="42"/>
      <c r="I41" s="40"/>
      <c r="J41" s="42"/>
      <c r="K41" s="40"/>
      <c r="L41" s="42"/>
      <c r="M41" s="40"/>
      <c r="N41" s="42"/>
      <c r="O41" s="40"/>
      <c r="P41" s="42"/>
      <c r="Q41" s="114"/>
      <c r="R41" s="42"/>
      <c r="S41" s="40"/>
      <c r="T41" s="42"/>
      <c r="U41" s="40"/>
      <c r="V41" s="42"/>
      <c r="W41" s="40"/>
      <c r="X41" s="42"/>
      <c r="Y41" s="40"/>
      <c r="Z41" s="42"/>
      <c r="AA41" s="40"/>
      <c r="AB41" s="42"/>
      <c r="AC41" s="114"/>
      <c r="AD41" s="42"/>
      <c r="AE41" s="40"/>
      <c r="AF41" s="42"/>
      <c r="AG41" s="114"/>
      <c r="AH41" s="42"/>
      <c r="AI41" s="40"/>
      <c r="AJ41" s="42"/>
      <c r="AK41" s="114"/>
      <c r="AL41" s="42"/>
      <c r="AM41" s="115"/>
      <c r="AN41" s="51"/>
      <c r="AO41" s="46"/>
      <c r="AP41" s="47"/>
      <c r="AQ41" s="47"/>
      <c r="AR41" s="47"/>
      <c r="AS41" s="48"/>
      <c r="AT41" t="str">
        <f t="shared" si="16"/>
        <v/>
      </c>
      <c r="BO41" s="34" t="str">
        <f t="shared" si="17"/>
        <v/>
      </c>
      <c r="BP41" s="34" t="str">
        <f t="shared" si="18"/>
        <v/>
      </c>
      <c r="BQ41" s="34" t="str">
        <f t="shared" si="19"/>
        <v/>
      </c>
      <c r="BR41" s="34" t="str">
        <f t="shared" si="20"/>
        <v/>
      </c>
      <c r="BS41" s="34" t="str">
        <f t="shared" si="21"/>
        <v/>
      </c>
      <c r="BU41" s="35">
        <f t="shared" si="22"/>
        <v>0</v>
      </c>
      <c r="BV41" s="35">
        <f t="shared" si="23"/>
        <v>0</v>
      </c>
      <c r="BW41" s="35">
        <f t="shared" si="24"/>
        <v>0</v>
      </c>
      <c r="BX41" s="35">
        <f t="shared" si="25"/>
        <v>0</v>
      </c>
      <c r="BY41" s="35">
        <f t="shared" si="26"/>
        <v>0</v>
      </c>
    </row>
    <row r="42" spans="1:77" ht="15" customHeight="1" x14ac:dyDescent="0.25">
      <c r="A42" s="58" t="s">
        <v>62</v>
      </c>
      <c r="B42" s="37">
        <f t="shared" si="14"/>
        <v>0</v>
      </c>
      <c r="C42" s="38">
        <f>SUM(E42+G42+I42+K42+M42+O42+Q42+S42+U42+W42+Y42+AA42+AC42+AE42+AG42+AI42+AK42+AM42)</f>
        <v>0</v>
      </c>
      <c r="D42" s="39">
        <f t="shared" si="29"/>
        <v>0</v>
      </c>
      <c r="E42" s="40"/>
      <c r="F42" s="41"/>
      <c r="G42" s="40"/>
      <c r="H42" s="42"/>
      <c r="I42" s="40"/>
      <c r="J42" s="42"/>
      <c r="K42" s="40"/>
      <c r="L42" s="42"/>
      <c r="M42" s="40"/>
      <c r="N42" s="42"/>
      <c r="O42" s="40"/>
      <c r="P42" s="42"/>
      <c r="Q42" s="114"/>
      <c r="R42" s="42"/>
      <c r="S42" s="40"/>
      <c r="T42" s="42"/>
      <c r="U42" s="40"/>
      <c r="V42" s="42"/>
      <c r="W42" s="40"/>
      <c r="X42" s="42"/>
      <c r="Y42" s="40"/>
      <c r="Z42" s="42"/>
      <c r="AA42" s="40"/>
      <c r="AB42" s="42"/>
      <c r="AC42" s="114"/>
      <c r="AD42" s="42"/>
      <c r="AE42" s="40"/>
      <c r="AF42" s="42"/>
      <c r="AG42" s="114"/>
      <c r="AH42" s="42"/>
      <c r="AI42" s="40"/>
      <c r="AJ42" s="42"/>
      <c r="AK42" s="114"/>
      <c r="AL42" s="42"/>
      <c r="AM42" s="115"/>
      <c r="AN42" s="51"/>
      <c r="AO42" s="46"/>
      <c r="AP42" s="47"/>
      <c r="AQ42" s="47"/>
      <c r="AR42" s="47"/>
      <c r="AS42" s="48"/>
      <c r="AT42" t="str">
        <f t="shared" si="16"/>
        <v/>
      </c>
      <c r="BO42" s="34" t="str">
        <f t="shared" si="17"/>
        <v/>
      </c>
      <c r="BP42" s="34" t="str">
        <f t="shared" si="18"/>
        <v/>
      </c>
      <c r="BQ42" s="34" t="str">
        <f t="shared" si="19"/>
        <v/>
      </c>
      <c r="BR42" s="34" t="str">
        <f t="shared" si="20"/>
        <v/>
      </c>
      <c r="BS42" s="34" t="str">
        <f t="shared" si="21"/>
        <v/>
      </c>
      <c r="BU42" s="35">
        <f t="shared" si="22"/>
        <v>0</v>
      </c>
      <c r="BV42" s="35">
        <f t="shared" si="23"/>
        <v>0</v>
      </c>
      <c r="BW42" s="35">
        <f t="shared" si="24"/>
        <v>0</v>
      </c>
      <c r="BX42" s="35">
        <f t="shared" si="25"/>
        <v>0</v>
      </c>
      <c r="BY42" s="35">
        <f t="shared" si="26"/>
        <v>0</v>
      </c>
    </row>
    <row r="43" spans="1:77" ht="15" customHeight="1" x14ac:dyDescent="0.25">
      <c r="A43" s="58" t="s">
        <v>63</v>
      </c>
      <c r="B43" s="37">
        <f t="shared" si="14"/>
        <v>0</v>
      </c>
      <c r="C43" s="38">
        <f>SUM(E43+G43+I43+K43+M43+O43+Q43+S43+U43+W43+Y43+AA43+AC43+AE43+AG43+AI43+AK43+AM43)</f>
        <v>0</v>
      </c>
      <c r="D43" s="39">
        <f t="shared" si="29"/>
        <v>0</v>
      </c>
      <c r="E43" s="40"/>
      <c r="F43" s="41"/>
      <c r="G43" s="40"/>
      <c r="H43" s="42"/>
      <c r="I43" s="40"/>
      <c r="J43" s="42"/>
      <c r="K43" s="40"/>
      <c r="L43" s="42"/>
      <c r="M43" s="40"/>
      <c r="N43" s="42"/>
      <c r="O43" s="40"/>
      <c r="P43" s="42"/>
      <c r="Q43" s="114"/>
      <c r="R43" s="42"/>
      <c r="S43" s="40"/>
      <c r="T43" s="42"/>
      <c r="U43" s="40"/>
      <c r="V43" s="42"/>
      <c r="W43" s="40"/>
      <c r="X43" s="42"/>
      <c r="Y43" s="40"/>
      <c r="Z43" s="42"/>
      <c r="AA43" s="40"/>
      <c r="AB43" s="42"/>
      <c r="AC43" s="114"/>
      <c r="AD43" s="42"/>
      <c r="AE43" s="40"/>
      <c r="AF43" s="42"/>
      <c r="AG43" s="114"/>
      <c r="AH43" s="42"/>
      <c r="AI43" s="40"/>
      <c r="AJ43" s="42"/>
      <c r="AK43" s="114"/>
      <c r="AL43" s="42"/>
      <c r="AM43" s="115"/>
      <c r="AN43" s="51"/>
      <c r="AO43" s="69"/>
      <c r="AP43" s="70"/>
      <c r="AQ43" s="70"/>
      <c r="AR43" s="70"/>
      <c r="AS43" s="121"/>
      <c r="AT43" t="str">
        <f t="shared" si="16"/>
        <v/>
      </c>
      <c r="BO43" s="34" t="str">
        <f t="shared" si="17"/>
        <v/>
      </c>
      <c r="BP43" s="34" t="str">
        <f t="shared" si="18"/>
        <v/>
      </c>
      <c r="BQ43" s="34" t="str">
        <f t="shared" si="19"/>
        <v/>
      </c>
      <c r="BR43" s="34" t="str">
        <f t="shared" si="20"/>
        <v/>
      </c>
      <c r="BS43" s="34" t="str">
        <f t="shared" si="21"/>
        <v/>
      </c>
      <c r="BU43" s="35">
        <f t="shared" si="22"/>
        <v>0</v>
      </c>
      <c r="BV43" s="35">
        <f t="shared" si="23"/>
        <v>0</v>
      </c>
      <c r="BW43" s="35">
        <f t="shared" si="24"/>
        <v>0</v>
      </c>
      <c r="BX43" s="35">
        <f t="shared" si="25"/>
        <v>0</v>
      </c>
      <c r="BY43" s="35">
        <f t="shared" si="26"/>
        <v>0</v>
      </c>
    </row>
    <row r="44" spans="1:77" ht="15" customHeight="1" x14ac:dyDescent="0.25">
      <c r="A44" s="58" t="s">
        <v>64</v>
      </c>
      <c r="B44" s="37">
        <f t="shared" si="14"/>
        <v>0</v>
      </c>
      <c r="C44" s="38">
        <f>SUM(E44+G44+I44+K44+M44+O44+Q44+S44+U44+W44+Y44+AA44+AC44+AE44+AG44+AI44+AK44+AM44)</f>
        <v>0</v>
      </c>
      <c r="D44" s="39">
        <f t="shared" si="29"/>
        <v>0</v>
      </c>
      <c r="E44" s="40"/>
      <c r="F44" s="41"/>
      <c r="G44" s="40"/>
      <c r="H44" s="42"/>
      <c r="I44" s="40"/>
      <c r="J44" s="42"/>
      <c r="K44" s="40"/>
      <c r="L44" s="42"/>
      <c r="M44" s="40"/>
      <c r="N44" s="42"/>
      <c r="O44" s="40"/>
      <c r="P44" s="42"/>
      <c r="Q44" s="114"/>
      <c r="R44" s="42"/>
      <c r="S44" s="40"/>
      <c r="T44" s="42"/>
      <c r="U44" s="40"/>
      <c r="V44" s="42"/>
      <c r="W44" s="40"/>
      <c r="X44" s="42"/>
      <c r="Y44" s="40"/>
      <c r="Z44" s="42"/>
      <c r="AA44" s="40"/>
      <c r="AB44" s="42"/>
      <c r="AC44" s="114"/>
      <c r="AD44" s="42"/>
      <c r="AE44" s="40"/>
      <c r="AF44" s="42"/>
      <c r="AG44" s="114"/>
      <c r="AH44" s="42"/>
      <c r="AI44" s="40"/>
      <c r="AJ44" s="42"/>
      <c r="AK44" s="114"/>
      <c r="AL44" s="42"/>
      <c r="AM44" s="115"/>
      <c r="AN44" s="51"/>
      <c r="AO44" s="69"/>
      <c r="AP44" s="70"/>
      <c r="AQ44" s="70"/>
      <c r="AR44" s="70"/>
      <c r="AS44" s="121"/>
      <c r="AT44" t="str">
        <f t="shared" si="16"/>
        <v/>
      </c>
      <c r="BO44" s="34" t="str">
        <f t="shared" si="17"/>
        <v/>
      </c>
      <c r="BP44" s="34" t="str">
        <f t="shared" si="18"/>
        <v/>
      </c>
      <c r="BQ44" s="34" t="str">
        <f t="shared" si="19"/>
        <v/>
      </c>
      <c r="BR44" s="34" t="str">
        <f t="shared" si="20"/>
        <v/>
      </c>
      <c r="BS44" s="34" t="str">
        <f t="shared" si="21"/>
        <v/>
      </c>
      <c r="BU44" s="35">
        <f t="shared" si="22"/>
        <v>0</v>
      </c>
      <c r="BV44" s="35">
        <f t="shared" si="23"/>
        <v>0</v>
      </c>
      <c r="BW44" s="35">
        <f t="shared" si="24"/>
        <v>0</v>
      </c>
      <c r="BX44" s="35">
        <f t="shared" si="25"/>
        <v>0</v>
      </c>
      <c r="BY44" s="35">
        <f t="shared" si="26"/>
        <v>0</v>
      </c>
    </row>
    <row r="45" spans="1:77" ht="15" customHeight="1" x14ac:dyDescent="0.25">
      <c r="A45" s="58" t="s">
        <v>65</v>
      </c>
      <c r="B45" s="37">
        <f t="shared" si="14"/>
        <v>0</v>
      </c>
      <c r="C45" s="38">
        <f t="shared" si="29"/>
        <v>0</v>
      </c>
      <c r="D45" s="39">
        <f t="shared" si="29"/>
        <v>0</v>
      </c>
      <c r="E45" s="40"/>
      <c r="F45" s="41"/>
      <c r="G45" s="40"/>
      <c r="H45" s="42"/>
      <c r="I45" s="40"/>
      <c r="J45" s="42"/>
      <c r="K45" s="40"/>
      <c r="L45" s="42"/>
      <c r="M45" s="40"/>
      <c r="N45" s="42"/>
      <c r="O45" s="40"/>
      <c r="P45" s="42"/>
      <c r="Q45" s="114"/>
      <c r="R45" s="42"/>
      <c r="S45" s="40"/>
      <c r="T45" s="42"/>
      <c r="U45" s="40"/>
      <c r="V45" s="42"/>
      <c r="W45" s="40"/>
      <c r="X45" s="42"/>
      <c r="Y45" s="40"/>
      <c r="Z45" s="42"/>
      <c r="AA45" s="40"/>
      <c r="AB45" s="42"/>
      <c r="AC45" s="114"/>
      <c r="AD45" s="42"/>
      <c r="AE45" s="40"/>
      <c r="AF45" s="42"/>
      <c r="AG45" s="114"/>
      <c r="AH45" s="42"/>
      <c r="AI45" s="40"/>
      <c r="AJ45" s="42"/>
      <c r="AK45" s="114"/>
      <c r="AL45" s="42"/>
      <c r="AM45" s="115"/>
      <c r="AN45" s="51"/>
      <c r="AO45" s="69"/>
      <c r="AP45" s="70"/>
      <c r="AQ45" s="70"/>
      <c r="AR45" s="70"/>
      <c r="AS45" s="121"/>
      <c r="AT45" t="str">
        <f t="shared" si="16"/>
        <v/>
      </c>
      <c r="BO45" s="34" t="str">
        <f t="shared" si="17"/>
        <v/>
      </c>
      <c r="BP45" s="34" t="str">
        <f t="shared" si="18"/>
        <v/>
      </c>
      <c r="BQ45" s="34" t="str">
        <f t="shared" si="19"/>
        <v/>
      </c>
      <c r="BR45" s="34" t="str">
        <f t="shared" si="20"/>
        <v/>
      </c>
      <c r="BS45" s="34" t="str">
        <f t="shared" si="21"/>
        <v/>
      </c>
      <c r="BU45" s="35">
        <f t="shared" si="22"/>
        <v>0</v>
      </c>
      <c r="BV45" s="35">
        <f t="shared" si="23"/>
        <v>0</v>
      </c>
      <c r="BW45" s="35">
        <f t="shared" si="24"/>
        <v>0</v>
      </c>
      <c r="BX45" s="35">
        <f t="shared" si="25"/>
        <v>0</v>
      </c>
      <c r="BY45" s="35">
        <f t="shared" si="26"/>
        <v>0</v>
      </c>
    </row>
    <row r="46" spans="1:77" ht="15" customHeight="1" x14ac:dyDescent="0.25">
      <c r="A46" s="62" t="s">
        <v>66</v>
      </c>
      <c r="B46" s="37">
        <f t="shared" si="14"/>
        <v>0</v>
      </c>
      <c r="C46" s="38">
        <f t="shared" si="29"/>
        <v>0</v>
      </c>
      <c r="D46" s="39">
        <f t="shared" si="29"/>
        <v>0</v>
      </c>
      <c r="E46" s="75"/>
      <c r="F46" s="76"/>
      <c r="G46" s="75"/>
      <c r="H46" s="66"/>
      <c r="I46" s="75"/>
      <c r="J46" s="66"/>
      <c r="K46" s="75"/>
      <c r="L46" s="66"/>
      <c r="M46" s="75"/>
      <c r="N46" s="66"/>
      <c r="O46" s="75"/>
      <c r="P46" s="66"/>
      <c r="Q46" s="122"/>
      <c r="R46" s="66"/>
      <c r="S46" s="75"/>
      <c r="T46" s="66"/>
      <c r="U46" s="75"/>
      <c r="V46" s="66"/>
      <c r="W46" s="75"/>
      <c r="X46" s="66"/>
      <c r="Y46" s="75"/>
      <c r="Z46" s="66"/>
      <c r="AA46" s="75"/>
      <c r="AB46" s="66"/>
      <c r="AC46" s="122"/>
      <c r="AD46" s="66"/>
      <c r="AE46" s="40"/>
      <c r="AF46" s="42"/>
      <c r="AG46" s="114"/>
      <c r="AH46" s="42"/>
      <c r="AI46" s="40"/>
      <c r="AJ46" s="42"/>
      <c r="AK46" s="114"/>
      <c r="AL46" s="42"/>
      <c r="AM46" s="114"/>
      <c r="AN46" s="72"/>
      <c r="AO46" s="69"/>
      <c r="AP46" s="70"/>
      <c r="AQ46" s="70"/>
      <c r="AR46" s="70"/>
      <c r="AS46" s="121"/>
      <c r="AT46" t="str">
        <f t="shared" si="16"/>
        <v/>
      </c>
      <c r="BO46" s="34" t="str">
        <f t="shared" si="17"/>
        <v/>
      </c>
      <c r="BP46" s="34" t="str">
        <f t="shared" si="18"/>
        <v/>
      </c>
      <c r="BQ46" s="34" t="str">
        <f t="shared" si="19"/>
        <v/>
      </c>
      <c r="BR46" s="34" t="str">
        <f t="shared" si="20"/>
        <v/>
      </c>
      <c r="BS46" s="34" t="str">
        <f t="shared" si="21"/>
        <v/>
      </c>
      <c r="BU46" s="35">
        <f t="shared" si="22"/>
        <v>0</v>
      </c>
      <c r="BV46" s="35">
        <f t="shared" si="23"/>
        <v>0</v>
      </c>
      <c r="BW46" s="35">
        <f t="shared" si="24"/>
        <v>0</v>
      </c>
      <c r="BX46" s="35">
        <f t="shared" si="25"/>
        <v>0</v>
      </c>
      <c r="BY46" s="35">
        <f t="shared" si="26"/>
        <v>0</v>
      </c>
    </row>
    <row r="47" spans="1:77" ht="15" customHeight="1" x14ac:dyDescent="0.25">
      <c r="A47" s="58" t="s">
        <v>67</v>
      </c>
      <c r="B47" s="37">
        <f>SUM(C47:D47)</f>
        <v>0</v>
      </c>
      <c r="C47" s="38">
        <f>SUM(E47+G47+I47)</f>
        <v>0</v>
      </c>
      <c r="D47" s="39">
        <f>SUM(F47+H47+J47)</f>
        <v>0</v>
      </c>
      <c r="E47" s="40"/>
      <c r="F47" s="41"/>
      <c r="G47" s="40"/>
      <c r="H47" s="42"/>
      <c r="I47" s="40"/>
      <c r="J47" s="42"/>
      <c r="K47" s="107"/>
      <c r="L47" s="119"/>
      <c r="M47" s="107"/>
      <c r="N47" s="119"/>
      <c r="O47" s="107"/>
      <c r="P47" s="119"/>
      <c r="Q47" s="107"/>
      <c r="R47" s="118"/>
      <c r="S47" s="107"/>
      <c r="T47" s="118"/>
      <c r="U47" s="107"/>
      <c r="V47" s="118"/>
      <c r="W47" s="107"/>
      <c r="X47" s="118"/>
      <c r="Y47" s="107"/>
      <c r="Z47" s="118"/>
      <c r="AA47" s="107"/>
      <c r="AB47" s="118"/>
      <c r="AC47" s="107"/>
      <c r="AD47" s="118"/>
      <c r="AE47" s="123"/>
      <c r="AF47" s="124"/>
      <c r="AG47" s="123"/>
      <c r="AH47" s="124"/>
      <c r="AI47" s="123"/>
      <c r="AJ47" s="124"/>
      <c r="AK47" s="123"/>
      <c r="AL47" s="124"/>
      <c r="AM47" s="123"/>
      <c r="AN47" s="125"/>
      <c r="AO47" s="46"/>
      <c r="AP47" s="47"/>
      <c r="AQ47" s="47"/>
      <c r="AR47" s="47"/>
      <c r="AS47" s="48"/>
      <c r="AT47" t="str">
        <f t="shared" si="16"/>
        <v/>
      </c>
      <c r="BO47" s="34" t="str">
        <f t="shared" si="17"/>
        <v/>
      </c>
      <c r="BP47" s="34" t="str">
        <f t="shared" si="18"/>
        <v/>
      </c>
      <c r="BQ47" s="34" t="str">
        <f t="shared" si="19"/>
        <v/>
      </c>
      <c r="BR47" s="34" t="str">
        <f t="shared" si="20"/>
        <v/>
      </c>
      <c r="BS47" s="34" t="str">
        <f t="shared" si="21"/>
        <v/>
      </c>
      <c r="BU47" s="35">
        <f t="shared" si="22"/>
        <v>0</v>
      </c>
      <c r="BV47" s="35">
        <f t="shared" si="23"/>
        <v>0</v>
      </c>
      <c r="BW47" s="35">
        <f t="shared" si="24"/>
        <v>0</v>
      </c>
      <c r="BX47" s="35">
        <f t="shared" si="25"/>
        <v>0</v>
      </c>
      <c r="BY47" s="35">
        <f t="shared" si="26"/>
        <v>0</v>
      </c>
    </row>
    <row r="48" spans="1:77" ht="15" customHeight="1" x14ac:dyDescent="0.25">
      <c r="A48" s="4998" t="s">
        <v>68</v>
      </c>
      <c r="B48" s="127">
        <f>SUM(C48:D48)</f>
        <v>0</v>
      </c>
      <c r="C48" s="4999">
        <f>SUM(E48+G48+I48+K48+M48+O48+Q48+S48+U48+W48+Y48+AA48+AC48+AE48+AG48+AI48+AK48+AM48)</f>
        <v>0</v>
      </c>
      <c r="D48" s="4988">
        <f>SUM(F48+H48+J48+L48+N48+P48+R48+T48+V48+X48+Z48+AB48+AD48+AF48+AH48+AJ48+AL48+AN48)</f>
        <v>0</v>
      </c>
      <c r="E48" s="87"/>
      <c r="F48" s="5000"/>
      <c r="G48" s="87"/>
      <c r="H48" s="5000"/>
      <c r="I48" s="87"/>
      <c r="J48" s="5000"/>
      <c r="K48" s="87"/>
      <c r="L48" s="5000"/>
      <c r="M48" s="87"/>
      <c r="N48" s="5000"/>
      <c r="O48" s="87"/>
      <c r="P48" s="5000"/>
      <c r="Q48" s="87"/>
      <c r="R48" s="5000"/>
      <c r="S48" s="87"/>
      <c r="T48" s="5000"/>
      <c r="U48" s="87"/>
      <c r="V48" s="5000"/>
      <c r="W48" s="87"/>
      <c r="X48" s="5000"/>
      <c r="Y48" s="87"/>
      <c r="Z48" s="5000"/>
      <c r="AA48" s="87"/>
      <c r="AB48" s="5000"/>
      <c r="AC48" s="87"/>
      <c r="AD48" s="5000"/>
      <c r="AE48" s="87"/>
      <c r="AF48" s="5000"/>
      <c r="AG48" s="87"/>
      <c r="AH48" s="5000"/>
      <c r="AI48" s="87"/>
      <c r="AJ48" s="5000"/>
      <c r="AK48" s="87"/>
      <c r="AL48" s="5000"/>
      <c r="AM48" s="87"/>
      <c r="AN48" s="5001"/>
      <c r="AO48" s="131"/>
      <c r="AP48" s="132"/>
      <c r="AQ48" s="132"/>
      <c r="AR48" s="132"/>
      <c r="AS48" s="5002"/>
      <c r="AT48" t="str">
        <f>BO48&amp;BP48&amp;BQ48&amp;BR48&amp;BS48</f>
        <v/>
      </c>
      <c r="BO48" s="34" t="str">
        <f t="shared" si="17"/>
        <v/>
      </c>
      <c r="BP48" s="34" t="str">
        <f>IF(AND(B48&gt;0,AP48="")," * No olvide digitar la variable Migrantes. Digite Cero si no tiene.",IF(AP48&gt;B48," * La variable Migrantes No puede ser mayor al Total.",""))</f>
        <v/>
      </c>
      <c r="BQ48" s="34" t="str">
        <f t="shared" si="19"/>
        <v/>
      </c>
      <c r="BR48" s="34" t="str">
        <f t="shared" si="20"/>
        <v/>
      </c>
      <c r="BS48" s="34" t="str">
        <f t="shared" si="21"/>
        <v/>
      </c>
      <c r="BU48" s="35">
        <f>IF(AND(B48&gt;0,AO48=""),1,IF(AO48&gt;B48,1,0))</f>
        <v>0</v>
      </c>
      <c r="BV48" s="35">
        <f t="shared" si="23"/>
        <v>0</v>
      </c>
      <c r="BW48" s="35">
        <f t="shared" si="24"/>
        <v>0</v>
      </c>
      <c r="BX48" s="35">
        <f t="shared" si="25"/>
        <v>0</v>
      </c>
      <c r="BY48" s="35">
        <f t="shared" si="26"/>
        <v>0</v>
      </c>
    </row>
    <row r="49" spans="1:75" ht="18" customHeight="1" x14ac:dyDescent="0.25">
      <c r="A49" s="4" t="s">
        <v>69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75" ht="18" customHeight="1" x14ac:dyDescent="0.25">
      <c r="A50" s="4678" t="s">
        <v>49</v>
      </c>
      <c r="B50" s="4362" t="s">
        <v>70</v>
      </c>
      <c r="C50" s="5003" t="s">
        <v>71</v>
      </c>
      <c r="D50" s="4681" t="s">
        <v>31</v>
      </c>
      <c r="E50" s="5004" t="s">
        <v>72</v>
      </c>
      <c r="F50" s="5005"/>
      <c r="G50" s="5005"/>
      <c r="H50" s="5005"/>
      <c r="I50" s="5005"/>
      <c r="J50" s="5005"/>
      <c r="K50" s="5005"/>
      <c r="L50" s="5006"/>
      <c r="M50" s="4237" t="s">
        <v>70</v>
      </c>
      <c r="N50" s="4362" t="s">
        <v>71</v>
      </c>
      <c r="O50" s="4681" t="s">
        <v>31</v>
      </c>
      <c r="P50" s="5004" t="s">
        <v>73</v>
      </c>
      <c r="Q50" s="5005"/>
      <c r="R50" s="5005"/>
      <c r="S50" s="5005"/>
      <c r="T50" s="5005"/>
      <c r="U50" s="5005"/>
      <c r="V50" s="5005"/>
      <c r="W50" s="5007"/>
      <c r="X50" s="5008" t="s">
        <v>74</v>
      </c>
      <c r="Y50" s="5009"/>
      <c r="Z50" s="4362" t="s">
        <v>75</v>
      </c>
      <c r="AA50" s="4681" t="s">
        <v>76</v>
      </c>
      <c r="AB50" s="5003" t="s">
        <v>6</v>
      </c>
      <c r="AC50" s="5010" t="s">
        <v>7</v>
      </c>
    </row>
    <row r="51" spans="1:75" ht="14.45" customHeight="1" x14ac:dyDescent="0.25">
      <c r="A51" s="3355"/>
      <c r="B51" s="3357"/>
      <c r="C51" s="3359"/>
      <c r="D51" s="3362"/>
      <c r="E51" s="5008" t="s">
        <v>14</v>
      </c>
      <c r="F51" s="5009"/>
      <c r="G51" s="5008" t="s">
        <v>15</v>
      </c>
      <c r="H51" s="5009"/>
      <c r="I51" s="5004" t="s">
        <v>16</v>
      </c>
      <c r="J51" s="5006"/>
      <c r="K51" s="5004" t="s">
        <v>77</v>
      </c>
      <c r="L51" s="5006"/>
      <c r="M51" s="3367"/>
      <c r="N51" s="3357"/>
      <c r="O51" s="3362"/>
      <c r="P51" s="5008" t="s">
        <v>14</v>
      </c>
      <c r="Q51" s="5009"/>
      <c r="R51" s="5008" t="s">
        <v>15</v>
      </c>
      <c r="S51" s="5009"/>
      <c r="T51" s="5004" t="s">
        <v>16</v>
      </c>
      <c r="U51" s="5006"/>
      <c r="V51" s="5004" t="s">
        <v>77</v>
      </c>
      <c r="W51" s="5007"/>
      <c r="X51" s="4362" t="s">
        <v>78</v>
      </c>
      <c r="Y51" s="5010" t="s">
        <v>79</v>
      </c>
      <c r="Z51" s="3357"/>
      <c r="AA51" s="3362"/>
      <c r="AB51" s="3359"/>
      <c r="AC51" s="3364"/>
    </row>
    <row r="52" spans="1:75" ht="21.6" customHeight="1" x14ac:dyDescent="0.25">
      <c r="A52" s="4538"/>
      <c r="B52" s="3344"/>
      <c r="C52" s="5011"/>
      <c r="D52" s="5012"/>
      <c r="E52" s="5013" t="s">
        <v>30</v>
      </c>
      <c r="F52" s="5014" t="s">
        <v>31</v>
      </c>
      <c r="G52" s="5013" t="s">
        <v>30</v>
      </c>
      <c r="H52" s="5014" t="s">
        <v>31</v>
      </c>
      <c r="I52" s="5013" t="s">
        <v>30</v>
      </c>
      <c r="J52" s="5014" t="s">
        <v>31</v>
      </c>
      <c r="K52" s="5013" t="s">
        <v>30</v>
      </c>
      <c r="L52" s="5014" t="s">
        <v>31</v>
      </c>
      <c r="M52" s="5015"/>
      <c r="N52" s="3344"/>
      <c r="O52" s="5012"/>
      <c r="P52" s="5013" t="s">
        <v>30</v>
      </c>
      <c r="Q52" s="5014" t="s">
        <v>31</v>
      </c>
      <c r="R52" s="5013" t="s">
        <v>30</v>
      </c>
      <c r="S52" s="5014" t="s">
        <v>31</v>
      </c>
      <c r="T52" s="5013" t="s">
        <v>30</v>
      </c>
      <c r="U52" s="5014" t="s">
        <v>31</v>
      </c>
      <c r="V52" s="5013" t="s">
        <v>30</v>
      </c>
      <c r="W52" s="5016" t="s">
        <v>31</v>
      </c>
      <c r="X52" s="3344"/>
      <c r="Y52" s="3346"/>
      <c r="Z52" s="3344"/>
      <c r="AA52" s="5012"/>
      <c r="AB52" s="5011"/>
      <c r="AC52" s="3346"/>
    </row>
    <row r="53" spans="1:75" ht="15" customHeight="1" x14ac:dyDescent="0.25">
      <c r="A53" s="137" t="s">
        <v>80</v>
      </c>
      <c r="B53" s="3158">
        <f>SUM(C53:D53)</f>
        <v>0</v>
      </c>
      <c r="C53" s="5017">
        <f>+E53+G53+I53+K53</f>
        <v>0</v>
      </c>
      <c r="D53" s="5018">
        <f>+F53+H53+J53+L53</f>
        <v>0</v>
      </c>
      <c r="E53" s="5019"/>
      <c r="F53" s="142"/>
      <c r="G53" s="5019"/>
      <c r="H53" s="142"/>
      <c r="I53" s="5019"/>
      <c r="J53" s="142"/>
      <c r="K53" s="5019"/>
      <c r="L53" s="142"/>
      <c r="M53" s="5018">
        <f>SUM(N53:O53)</f>
        <v>0</v>
      </c>
      <c r="N53" s="3158">
        <f>+P53+R53+T53+V53</f>
        <v>0</v>
      </c>
      <c r="O53" s="5018">
        <f>+Q53+S53+U53+W53</f>
        <v>0</v>
      </c>
      <c r="P53" s="5019"/>
      <c r="Q53" s="142"/>
      <c r="R53" s="5019"/>
      <c r="S53" s="142"/>
      <c r="T53" s="5019"/>
      <c r="U53" s="142"/>
      <c r="V53" s="5019"/>
      <c r="W53" s="143"/>
      <c r="X53" s="144"/>
      <c r="Y53" s="142"/>
      <c r="Z53" s="144"/>
      <c r="AA53" s="142"/>
      <c r="AB53" s="145"/>
      <c r="AC53" s="146"/>
      <c r="AD53" t="str">
        <f>BO53&amp;BP53&amp;BQ53</f>
        <v/>
      </c>
      <c r="BO53" s="34" t="str">
        <f>IF(AND(B53&gt;0,AB53=""),"  * No olvide digitar la variable Pueblos originarios. Digite Cero si no tiene.",IF(AB53&gt;B53,"  * La variable Pueblos originarios No puede ser mayor al Total.",""))</f>
        <v/>
      </c>
      <c r="BP53" s="34" t="str">
        <f>IF(AND(B53&gt;0,AC53=""),"  * No olvide digitar la variable Migrantes. Digite Cero si no tiene.",IF(AC53&gt;B53,"  * La variable Migrantes No puede ser mayor al Total.",""))</f>
        <v/>
      </c>
      <c r="BQ53" s="34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147"/>
      <c r="BS53" s="147"/>
      <c r="BU53" s="35">
        <f>IF(AND(B53&gt;0,AB53=""),1,IF(AB53&gt;B53,1,0))</f>
        <v>0</v>
      </c>
      <c r="BV53" s="35">
        <f>IF(AND(B53&gt;0,AC53=""),1,IF(AC53&gt;B53,1,0))</f>
        <v>0</v>
      </c>
      <c r="BW53" s="35">
        <f>IF(AND(B53&gt;0,AA53=""),1,IF(AA53&gt;B53,1,0))</f>
        <v>0</v>
      </c>
    </row>
    <row r="54" spans="1:75" ht="15" customHeight="1" x14ac:dyDescent="0.25">
      <c r="A54" s="148" t="s">
        <v>81</v>
      </c>
      <c r="B54" s="149">
        <f>SUM(C54:D54)</f>
        <v>0</v>
      </c>
      <c r="C54" s="5020">
        <f>+E54+G54+I54+K54</f>
        <v>0</v>
      </c>
      <c r="D54" s="5021">
        <f>+F54+H54+J54+L54</f>
        <v>0</v>
      </c>
      <c r="E54" s="152"/>
      <c r="F54" s="153"/>
      <c r="G54" s="152"/>
      <c r="H54" s="153"/>
      <c r="I54" s="152"/>
      <c r="J54" s="153"/>
      <c r="K54" s="152"/>
      <c r="L54" s="153"/>
      <c r="M54" s="5021">
        <f>SUM(N54:O54)</f>
        <v>0</v>
      </c>
      <c r="N54" s="149">
        <f>+P54+R54+T54+V54</f>
        <v>0</v>
      </c>
      <c r="O54" s="5021">
        <f>+Q54+S54+U54+W54</f>
        <v>0</v>
      </c>
      <c r="P54" s="152"/>
      <c r="Q54" s="153"/>
      <c r="R54" s="152"/>
      <c r="S54" s="153"/>
      <c r="T54" s="152"/>
      <c r="U54" s="153"/>
      <c r="V54" s="152"/>
      <c r="W54" s="154"/>
      <c r="X54" s="152"/>
      <c r="Y54" s="153"/>
      <c r="Z54" s="152"/>
      <c r="AA54" s="153"/>
      <c r="AB54" s="155"/>
      <c r="AC54" s="156"/>
      <c r="AD54" t="str">
        <f>BO54&amp;BP54&amp;BQ54</f>
        <v/>
      </c>
      <c r="BO54" s="34" t="str">
        <f>IF(AND(B54&gt;0,AB54=""),"  * No olvide digitar la variable Pueblos originarios. Digite Cero si no tiene.",IF(AB54&gt;B54,"  * La variable Pueblos originarios No puede ser mayor al Total.",""))</f>
        <v/>
      </c>
      <c r="BP54" s="34" t="str">
        <f>IF(AND(B54&gt;0,AC54=""),"  * No olvide digitar la variable Migrantes. Digite Cero si no tiene.",IF(AC54&gt;B54,"  * La variable Migrantes No puede ser mayor al Total.",""))</f>
        <v/>
      </c>
      <c r="BQ54" s="34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147"/>
      <c r="BS54" s="147"/>
      <c r="BU54" s="35">
        <f>IF(AND(B54&gt;0,AB54=""),1,IF(AB54&gt;B54,1,0))</f>
        <v>0</v>
      </c>
      <c r="BV54" s="35">
        <f>IF(AND(B54&gt;0,AC54=""),1,IF(AC54&gt;B54,1,0))</f>
        <v>0</v>
      </c>
      <c r="BW54" s="35">
        <f>IF(AND(B54&gt;0,AA54=""),1,IF(AA54&gt;B54,1,0))</f>
        <v>0</v>
      </c>
    </row>
    <row r="55" spans="1:75" ht="18" customHeight="1" x14ac:dyDescent="0.25">
      <c r="A55" s="5022" t="s">
        <v>82</v>
      </c>
      <c r="B55" s="5023"/>
      <c r="C55" s="5023"/>
      <c r="D55" s="5023"/>
      <c r="E55" s="5023"/>
      <c r="F55" s="5023"/>
      <c r="G55" s="5024"/>
      <c r="H55" s="5024"/>
      <c r="I55" s="5024"/>
      <c r="J55" s="5024"/>
      <c r="K55" s="5024"/>
      <c r="L55" s="5024"/>
      <c r="M55" s="5024"/>
      <c r="N55" s="5024"/>
      <c r="O55" s="5025"/>
      <c r="P55" s="5023"/>
      <c r="Q55" s="5024"/>
      <c r="R55" s="5024"/>
      <c r="S55" s="5025"/>
      <c r="T55" s="5023"/>
      <c r="U55" s="5024"/>
      <c r="V55" s="5025"/>
      <c r="W55" s="879"/>
      <c r="X55" s="2"/>
    </row>
    <row r="56" spans="1:75" x14ac:dyDescent="0.25">
      <c r="A56" s="5026" t="s">
        <v>83</v>
      </c>
      <c r="B56" s="5027" t="s">
        <v>32</v>
      </c>
      <c r="C56" s="5028"/>
      <c r="D56" s="5029"/>
      <c r="E56" s="4992" t="s">
        <v>84</v>
      </c>
      <c r="F56" s="4817"/>
      <c r="G56" s="4817"/>
      <c r="H56" s="4817"/>
      <c r="I56" s="4817"/>
      <c r="J56" s="4817"/>
      <c r="K56" s="4817"/>
      <c r="L56" s="4817"/>
      <c r="M56" s="4817"/>
      <c r="N56" s="4817"/>
      <c r="O56" s="4817"/>
      <c r="P56" s="4817"/>
      <c r="Q56" s="4817"/>
      <c r="R56" s="4817"/>
      <c r="S56" s="4817"/>
      <c r="T56" s="4817"/>
      <c r="U56" s="4817"/>
      <c r="V56" s="4969"/>
      <c r="W56" s="5030" t="s">
        <v>6</v>
      </c>
      <c r="X56" s="5029" t="s">
        <v>7</v>
      </c>
    </row>
    <row r="57" spans="1:75" x14ac:dyDescent="0.25">
      <c r="A57" s="3259"/>
      <c r="B57" s="4455"/>
      <c r="C57" s="4972"/>
      <c r="D57" s="4973"/>
      <c r="E57" s="5031" t="s">
        <v>11</v>
      </c>
      <c r="F57" s="5031" t="s">
        <v>12</v>
      </c>
      <c r="G57" s="5029" t="s">
        <v>13</v>
      </c>
      <c r="H57" s="5026" t="s">
        <v>14</v>
      </c>
      <c r="I57" s="5026" t="s">
        <v>15</v>
      </c>
      <c r="J57" s="5029" t="s">
        <v>16</v>
      </c>
      <c r="K57" s="5029" t="s">
        <v>17</v>
      </c>
      <c r="L57" s="5029" t="s">
        <v>18</v>
      </c>
      <c r="M57" s="5029" t="s">
        <v>19</v>
      </c>
      <c r="N57" s="5029" t="s">
        <v>20</v>
      </c>
      <c r="O57" s="5029" t="s">
        <v>21</v>
      </c>
      <c r="P57" s="5029" t="s">
        <v>22</v>
      </c>
      <c r="Q57" s="5029" t="s">
        <v>23</v>
      </c>
      <c r="R57" s="5029" t="s">
        <v>24</v>
      </c>
      <c r="S57" s="5029" t="s">
        <v>25</v>
      </c>
      <c r="T57" s="5029" t="s">
        <v>26</v>
      </c>
      <c r="U57" s="5029" t="s">
        <v>27</v>
      </c>
      <c r="V57" s="5032" t="s">
        <v>28</v>
      </c>
      <c r="W57" s="3246"/>
      <c r="X57" s="3249"/>
    </row>
    <row r="58" spans="1:75" x14ac:dyDescent="0.25">
      <c r="A58" s="4394"/>
      <c r="B58" s="4994" t="s">
        <v>29</v>
      </c>
      <c r="C58" s="4975" t="s">
        <v>30</v>
      </c>
      <c r="D58" s="3173" t="s">
        <v>31</v>
      </c>
      <c r="E58" s="4392"/>
      <c r="F58" s="4392"/>
      <c r="G58" s="4973"/>
      <c r="H58" s="4394"/>
      <c r="I58" s="4394"/>
      <c r="J58" s="4973"/>
      <c r="K58" s="4973"/>
      <c r="L58" s="4973"/>
      <c r="M58" s="4973"/>
      <c r="N58" s="4973"/>
      <c r="O58" s="4973"/>
      <c r="P58" s="4973"/>
      <c r="Q58" s="4973"/>
      <c r="R58" s="4973"/>
      <c r="S58" s="4973"/>
      <c r="T58" s="4973"/>
      <c r="U58" s="4973"/>
      <c r="V58" s="5033"/>
      <c r="W58" s="3245"/>
      <c r="X58" s="4973"/>
    </row>
    <row r="59" spans="1:75" ht="15" customHeight="1" x14ac:dyDescent="0.25">
      <c r="A59" s="5034" t="s">
        <v>85</v>
      </c>
      <c r="B59" s="5035">
        <f>SUM(B60:B61)</f>
        <v>0</v>
      </c>
      <c r="C59" s="4981">
        <f>SUM(C60:C61)</f>
        <v>0</v>
      </c>
      <c r="D59" s="5036">
        <f t="shared" ref="D59:V59" si="30">SUM(D60:D61)</f>
        <v>0</v>
      </c>
      <c r="E59" s="5037">
        <f t="shared" si="30"/>
        <v>0</v>
      </c>
      <c r="F59" s="5037">
        <f t="shared" si="30"/>
        <v>0</v>
      </c>
      <c r="G59" s="5038">
        <f t="shared" si="30"/>
        <v>0</v>
      </c>
      <c r="H59" s="5037">
        <f t="shared" si="30"/>
        <v>0</v>
      </c>
      <c r="I59" s="5037">
        <f t="shared" si="30"/>
        <v>0</v>
      </c>
      <c r="J59" s="4991">
        <f t="shared" si="30"/>
        <v>0</v>
      </c>
      <c r="K59" s="5037">
        <f t="shared" si="30"/>
        <v>0</v>
      </c>
      <c r="L59" s="4991">
        <f t="shared" si="30"/>
        <v>0</v>
      </c>
      <c r="M59" s="5037">
        <f t="shared" si="30"/>
        <v>0</v>
      </c>
      <c r="N59" s="4991">
        <f t="shared" si="30"/>
        <v>0</v>
      </c>
      <c r="O59" s="5037">
        <f t="shared" si="30"/>
        <v>0</v>
      </c>
      <c r="P59" s="4991">
        <f t="shared" si="30"/>
        <v>0</v>
      </c>
      <c r="Q59" s="5037">
        <f t="shared" si="30"/>
        <v>0</v>
      </c>
      <c r="R59" s="4991">
        <f t="shared" si="30"/>
        <v>0</v>
      </c>
      <c r="S59" s="5037">
        <f t="shared" si="30"/>
        <v>0</v>
      </c>
      <c r="T59" s="4991">
        <f t="shared" si="30"/>
        <v>0</v>
      </c>
      <c r="U59" s="5037">
        <f t="shared" si="30"/>
        <v>0</v>
      </c>
      <c r="V59" s="5039">
        <f t="shared" si="30"/>
        <v>0</v>
      </c>
      <c r="W59" s="5040">
        <f>SUM(W60:W61)</f>
        <v>0</v>
      </c>
      <c r="X59" s="5038">
        <f>SUM(X60:X61)</f>
        <v>0</v>
      </c>
    </row>
    <row r="60" spans="1:75" ht="15" customHeight="1" x14ac:dyDescent="0.25">
      <c r="A60" s="3175" t="s">
        <v>80</v>
      </c>
      <c r="B60" s="25">
        <f>SUM(C60:D60)</f>
        <v>0</v>
      </c>
      <c r="C60" s="5041"/>
      <c r="D60" s="5042"/>
      <c r="E60" s="177"/>
      <c r="F60" s="178"/>
      <c r="G60" s="177"/>
      <c r="H60" s="178"/>
      <c r="I60" s="177"/>
      <c r="J60" s="178"/>
      <c r="K60" s="177"/>
      <c r="L60" s="178"/>
      <c r="M60" s="177"/>
      <c r="N60" s="178"/>
      <c r="O60" s="177"/>
      <c r="P60" s="178"/>
      <c r="Q60" s="177"/>
      <c r="R60" s="178"/>
      <c r="S60" s="177"/>
      <c r="T60" s="178"/>
      <c r="U60" s="177"/>
      <c r="V60" s="179"/>
      <c r="W60" s="180"/>
      <c r="X60" s="181"/>
      <c r="Y60" t="str">
        <f>BO60&amp;BP60&amp;BQ60</f>
        <v/>
      </c>
      <c r="BO60" s="34" t="str">
        <f>IF(AND(B60&gt;0,W60="")," * No olvide digitar la variable Pueblos originarios. Digite Cero si no tiene.",IF(W60&gt;B60,"  * La variable Pueblos originarios No puede ser mayor al Total.",""))</f>
        <v/>
      </c>
      <c r="BP60" s="34" t="str">
        <f>IF(AND(B60&gt;0,X60="")," * No olvide digitar la variable Migrantes. Digite Cero si no tiene.",IF(X60&gt;B60,"  * La variable Migrantes No puede ser mayor al Total.",""))</f>
        <v/>
      </c>
      <c r="BQ60" s="147" t="str">
        <f>IF((C60+D60)&lt;&gt;SUM(E60:V60)," * Los datos desglosados por edad debe ser igual al total de ambos sexos.","")</f>
        <v/>
      </c>
      <c r="BR60" s="147"/>
      <c r="BS60" s="147"/>
      <c r="BU60" s="35">
        <f>IF(AND(B60&gt;0,W60=""),1,IF(W60&gt;B60,1,0))</f>
        <v>0</v>
      </c>
      <c r="BV60" s="35">
        <f>IF(AND(B60&gt;0,X60=""),1,IF(X60&gt;B60,1,0))</f>
        <v>0</v>
      </c>
      <c r="BW60" s="35">
        <f>IF((C60+D60)&lt;&gt;SUM(E60:V60),1,0)</f>
        <v>0</v>
      </c>
    </row>
    <row r="61" spans="1:75" ht="15" customHeight="1" x14ac:dyDescent="0.25">
      <c r="A61" s="182" t="s">
        <v>86</v>
      </c>
      <c r="B61" s="183">
        <f>SUM(C61:D61)</f>
        <v>0</v>
      </c>
      <c r="C61" s="5043"/>
      <c r="D61" s="5044"/>
      <c r="E61" s="186"/>
      <c r="F61" s="187"/>
      <c r="G61" s="186"/>
      <c r="H61" s="187"/>
      <c r="I61" s="186"/>
      <c r="J61" s="187"/>
      <c r="K61" s="186"/>
      <c r="L61" s="187"/>
      <c r="M61" s="186"/>
      <c r="N61" s="187"/>
      <c r="O61" s="186"/>
      <c r="P61" s="187"/>
      <c r="Q61" s="186"/>
      <c r="R61" s="187"/>
      <c r="S61" s="186"/>
      <c r="T61" s="187"/>
      <c r="U61" s="186"/>
      <c r="V61" s="188"/>
      <c r="W61" s="189"/>
      <c r="X61" s="86"/>
      <c r="Y61" t="str">
        <f>BO61&amp;BP61&amp;BQ61</f>
        <v/>
      </c>
      <c r="BO61" s="34" t="str">
        <f>IF(AND(B61&gt;0,W61="")," * No olvide digitar la variable Pueblos originarios. Digite Cero si no tiene.",IF(W61&gt;B61,"  * La variable Pueblos originarios No puede ser mayor al Total.",""))</f>
        <v/>
      </c>
      <c r="BP61" s="34" t="str">
        <f>IF(AND(B61&gt;0,X61="")," * No olvide digitar la variable Migrantes. Digite Cero si no tiene.",IF(X61&gt;B61,"  * La variable Migrantes No puede ser mayor al Total.",""))</f>
        <v/>
      </c>
      <c r="BQ61" s="147" t="str">
        <f>IF((C61+D61)&lt;&gt;SUM(E61:V61)," * Los datos desglosados por edad debe ser igual al total de ambos sexos.","")</f>
        <v/>
      </c>
      <c r="BR61" s="147"/>
      <c r="BS61" s="147"/>
      <c r="BU61" s="35">
        <f>IF(AND(B61&gt;0,W61=""),1,IF(W61&gt;B61,1,0))</f>
        <v>0</v>
      </c>
      <c r="BV61" s="35">
        <f>IF(AND(B61&gt;0,X61=""),1,IF(X61&gt;B61,1,0))</f>
        <v>0</v>
      </c>
      <c r="BW61" s="35">
        <f>IF((C61+D61)&lt;&gt;SUM(E61:V61),1,0)</f>
        <v>0</v>
      </c>
    </row>
    <row r="62" spans="1:75" ht="15" customHeight="1" x14ac:dyDescent="0.25">
      <c r="A62" s="5045" t="s">
        <v>87</v>
      </c>
      <c r="B62" s="5046">
        <f>SUM(B63:B64)</f>
        <v>0</v>
      </c>
      <c r="C62" s="5047">
        <f>SUM(C63:C64)</f>
        <v>0</v>
      </c>
      <c r="D62" s="5036">
        <f t="shared" ref="D62:V62" si="31">SUM(D63:D64)</f>
        <v>0</v>
      </c>
      <c r="E62" s="5037">
        <f t="shared" si="31"/>
        <v>0</v>
      </c>
      <c r="F62" s="4991">
        <f t="shared" si="31"/>
        <v>0</v>
      </c>
      <c r="G62" s="5037">
        <f t="shared" si="31"/>
        <v>0</v>
      </c>
      <c r="H62" s="4991">
        <f t="shared" si="31"/>
        <v>0</v>
      </c>
      <c r="I62" s="5037">
        <f t="shared" si="31"/>
        <v>0</v>
      </c>
      <c r="J62" s="4991">
        <f t="shared" si="31"/>
        <v>0</v>
      </c>
      <c r="K62" s="5037">
        <f t="shared" si="31"/>
        <v>0</v>
      </c>
      <c r="L62" s="4991">
        <f t="shared" si="31"/>
        <v>0</v>
      </c>
      <c r="M62" s="5037">
        <f t="shared" si="31"/>
        <v>0</v>
      </c>
      <c r="N62" s="4991">
        <f t="shared" si="31"/>
        <v>0</v>
      </c>
      <c r="O62" s="5037">
        <f t="shared" si="31"/>
        <v>0</v>
      </c>
      <c r="P62" s="4991">
        <f t="shared" si="31"/>
        <v>0</v>
      </c>
      <c r="Q62" s="5037">
        <f t="shared" si="31"/>
        <v>0</v>
      </c>
      <c r="R62" s="4991">
        <f t="shared" si="31"/>
        <v>0</v>
      </c>
      <c r="S62" s="5037">
        <f t="shared" si="31"/>
        <v>0</v>
      </c>
      <c r="T62" s="4991">
        <f t="shared" si="31"/>
        <v>0</v>
      </c>
      <c r="U62" s="5037">
        <f t="shared" si="31"/>
        <v>0</v>
      </c>
      <c r="V62" s="5039">
        <f t="shared" si="31"/>
        <v>0</v>
      </c>
      <c r="W62" s="5040">
        <f>SUM(W63:W64)</f>
        <v>0</v>
      </c>
      <c r="X62" s="5038">
        <f>SUM(X63:X64)</f>
        <v>0</v>
      </c>
    </row>
    <row r="63" spans="1:75" ht="15" customHeight="1" x14ac:dyDescent="0.25">
      <c r="A63" s="3175" t="s">
        <v>80</v>
      </c>
      <c r="B63" s="25">
        <f>SUM(C63:D63)</f>
        <v>0</v>
      </c>
      <c r="C63" s="5041"/>
      <c r="D63" s="5042"/>
      <c r="E63" s="177"/>
      <c r="F63" s="178"/>
      <c r="G63" s="177"/>
      <c r="H63" s="178"/>
      <c r="I63" s="177"/>
      <c r="J63" s="178"/>
      <c r="K63" s="177"/>
      <c r="L63" s="178"/>
      <c r="M63" s="177"/>
      <c r="N63" s="178"/>
      <c r="O63" s="177"/>
      <c r="P63" s="178"/>
      <c r="Q63" s="177"/>
      <c r="R63" s="178"/>
      <c r="S63" s="177"/>
      <c r="T63" s="178"/>
      <c r="U63" s="177"/>
      <c r="V63" s="179"/>
      <c r="W63" s="180"/>
      <c r="X63" s="181"/>
      <c r="Y63" t="str">
        <f t="shared" ref="Y63:Y64" si="32">BO63&amp;BP63&amp;BQ63</f>
        <v/>
      </c>
      <c r="BO63" s="34" t="str">
        <f t="shared" ref="BO63:BO64" si="33">IF(AND(B63&gt;0,W63="")," * No olvide digitar la variable Pueblos originarios. Digite Cero si no tiene.",IF(W63&gt;B63,"  * La variable Pueblos originarios No puede ser mayor al Total.",""))</f>
        <v/>
      </c>
      <c r="BP63" s="34" t="str">
        <f t="shared" ref="BP63:BP64" si="34">IF(AND(B63&gt;0,X63="")," * No olvide digitar la variable Migrantes. Digite Cero si no tiene.",IF(X63&gt;B63,"  * La variable Migrantes No puede ser mayor al Total.",""))</f>
        <v/>
      </c>
      <c r="BQ63" s="147" t="str">
        <f>IF((C63+D63)&lt;&gt;SUM(E63:V63)," * Los datos desglosados por edad debe ser igual al total de ambos sexos.","")</f>
        <v/>
      </c>
      <c r="BR63" s="147"/>
      <c r="BS63" s="147"/>
      <c r="BU63" s="35">
        <f t="shared" ref="BU63:BU64" si="35">IF(AND(B63&gt;0,W63=""),1,IF(W63&gt;B63,1,0))</f>
        <v>0</v>
      </c>
      <c r="BV63" s="35">
        <f t="shared" ref="BV63:BV64" si="36">IF(AND(B63&gt;0,X63=""),1,IF(X63&gt;B63,1,0))</f>
        <v>0</v>
      </c>
      <c r="BW63" s="35">
        <f t="shared" ref="BW63:BW64" si="37">IF((C63+D63)&lt;&gt;SUM(E63:V63),1,0)</f>
        <v>0</v>
      </c>
    </row>
    <row r="64" spans="1:75" ht="15" customHeight="1" x14ac:dyDescent="0.25">
      <c r="A64" s="182" t="s">
        <v>86</v>
      </c>
      <c r="B64" s="183">
        <f>SUM(C64:D64)</f>
        <v>0</v>
      </c>
      <c r="C64" s="5043"/>
      <c r="D64" s="5044"/>
      <c r="E64" s="186"/>
      <c r="F64" s="187"/>
      <c r="G64" s="186"/>
      <c r="H64" s="187"/>
      <c r="I64" s="186"/>
      <c r="J64" s="187"/>
      <c r="K64" s="186"/>
      <c r="L64" s="187"/>
      <c r="M64" s="186"/>
      <c r="N64" s="187"/>
      <c r="O64" s="186"/>
      <c r="P64" s="187"/>
      <c r="Q64" s="186"/>
      <c r="R64" s="187"/>
      <c r="S64" s="186"/>
      <c r="T64" s="187"/>
      <c r="U64" s="186"/>
      <c r="V64" s="188"/>
      <c r="W64" s="189"/>
      <c r="X64" s="86"/>
      <c r="Y64" t="str">
        <f t="shared" si="32"/>
        <v/>
      </c>
      <c r="BO64" s="34" t="str">
        <f t="shared" si="33"/>
        <v/>
      </c>
      <c r="BP64" s="34" t="str">
        <f t="shared" si="34"/>
        <v/>
      </c>
      <c r="BQ64" s="147" t="str">
        <f>IF((C64+D64)&lt;&gt;SUM(E64:V64)," * Los datos desglosados por edad debe ser igual al total de ambos sexos.","")</f>
        <v/>
      </c>
      <c r="BR64" s="147"/>
      <c r="BS64" s="147"/>
      <c r="BU64" s="35">
        <f t="shared" si="35"/>
        <v>0</v>
      </c>
      <c r="BV64" s="35">
        <f t="shared" si="36"/>
        <v>0</v>
      </c>
      <c r="BW64" s="35">
        <f t="shared" si="37"/>
        <v>0</v>
      </c>
    </row>
    <row r="65" spans="1:77" ht="18" customHeight="1" x14ac:dyDescent="0.25">
      <c r="A65" s="5048" t="s">
        <v>88</v>
      </c>
      <c r="B65" s="5"/>
    </row>
    <row r="66" spans="1:77" ht="15" customHeight="1" x14ac:dyDescent="0.25">
      <c r="A66" s="5049" t="s">
        <v>49</v>
      </c>
      <c r="B66" s="5049" t="s">
        <v>32</v>
      </c>
    </row>
    <row r="67" spans="1:77" ht="15" customHeight="1" x14ac:dyDescent="0.25">
      <c r="A67" s="3175" t="s">
        <v>80</v>
      </c>
      <c r="B67" s="5050"/>
    </row>
    <row r="68" spans="1:77" ht="15" customHeight="1" x14ac:dyDescent="0.25">
      <c r="A68" s="79" t="s">
        <v>81</v>
      </c>
      <c r="B68" s="201"/>
    </row>
    <row r="69" spans="1:77" ht="18" customHeight="1" x14ac:dyDescent="0.25">
      <c r="A69" s="4" t="s">
        <v>89</v>
      </c>
      <c r="B69" s="5"/>
      <c r="C69" s="5051"/>
      <c r="D69" s="5051"/>
      <c r="E69" s="2"/>
      <c r="F69" s="2"/>
      <c r="G69" s="2"/>
      <c r="H69" s="2"/>
      <c r="I69" s="2"/>
      <c r="J69" s="5052"/>
      <c r="K69" s="5052"/>
      <c r="L69" s="5052"/>
      <c r="M69" s="5052"/>
      <c r="N69" s="5052"/>
      <c r="O69" s="5052"/>
      <c r="P69" s="5052"/>
      <c r="Q69" s="5052"/>
      <c r="R69" s="5052"/>
      <c r="S69" s="5052"/>
      <c r="T69" s="5053"/>
      <c r="U69" s="5053"/>
    </row>
    <row r="70" spans="1:77" ht="15" customHeight="1" x14ac:dyDescent="0.25">
      <c r="A70" s="5054" t="s">
        <v>90</v>
      </c>
      <c r="B70" s="5055"/>
      <c r="C70" s="4993" t="s">
        <v>32</v>
      </c>
      <c r="D70" s="4837"/>
      <c r="E70" s="4840"/>
      <c r="F70" s="5056" t="s">
        <v>5</v>
      </c>
      <c r="G70" s="5057"/>
      <c r="H70" s="5057"/>
      <c r="I70" s="5057"/>
      <c r="J70" s="5057"/>
      <c r="K70" s="5057"/>
      <c r="L70" s="5057"/>
      <c r="M70" s="5057"/>
      <c r="N70" s="5057"/>
      <c r="O70" s="5057"/>
      <c r="P70" s="5057"/>
      <c r="Q70" s="5057"/>
      <c r="R70" s="5057"/>
      <c r="S70" s="5057"/>
      <c r="T70" s="5057"/>
      <c r="U70" s="5057"/>
      <c r="V70" s="5057"/>
      <c r="W70" s="5057"/>
      <c r="X70" s="5057"/>
      <c r="Y70" s="5057"/>
      <c r="Z70" s="5057"/>
      <c r="AA70" s="5057"/>
      <c r="AB70" s="5057"/>
      <c r="AC70" s="5057"/>
      <c r="AD70" s="5057"/>
      <c r="AE70" s="5057"/>
      <c r="AF70" s="5057"/>
      <c r="AG70" s="5057"/>
      <c r="AH70" s="5057"/>
      <c r="AI70" s="5057"/>
      <c r="AJ70" s="5057"/>
      <c r="AK70" s="5057"/>
      <c r="AL70" s="5057"/>
      <c r="AM70" s="5058"/>
    </row>
    <row r="71" spans="1:77" ht="15" customHeight="1" x14ac:dyDescent="0.25">
      <c r="A71" s="3327"/>
      <c r="B71" s="3209"/>
      <c r="C71" s="5059" t="s">
        <v>29</v>
      </c>
      <c r="D71" s="3330" t="s">
        <v>91</v>
      </c>
      <c r="E71" s="3249" t="s">
        <v>92</v>
      </c>
      <c r="F71" s="4993" t="s">
        <v>93</v>
      </c>
      <c r="G71" s="4840"/>
      <c r="H71" s="4837" t="s">
        <v>94</v>
      </c>
      <c r="I71" s="4837"/>
      <c r="J71" s="4993" t="s">
        <v>14</v>
      </c>
      <c r="K71" s="4840"/>
      <c r="L71" s="4837" t="s">
        <v>15</v>
      </c>
      <c r="M71" s="4837"/>
      <c r="N71" s="4993" t="s">
        <v>16</v>
      </c>
      <c r="O71" s="4840"/>
      <c r="P71" s="4837" t="s">
        <v>17</v>
      </c>
      <c r="Q71" s="4837"/>
      <c r="R71" s="4993" t="s">
        <v>18</v>
      </c>
      <c r="S71" s="4840"/>
      <c r="T71" s="4837" t="s">
        <v>19</v>
      </c>
      <c r="U71" s="4837"/>
      <c r="V71" s="4993" t="s">
        <v>20</v>
      </c>
      <c r="W71" s="4840"/>
      <c r="X71" s="4837" t="s">
        <v>21</v>
      </c>
      <c r="Y71" s="4837"/>
      <c r="Z71" s="4993" t="s">
        <v>22</v>
      </c>
      <c r="AA71" s="4840"/>
      <c r="AB71" s="4837" t="s">
        <v>23</v>
      </c>
      <c r="AC71" s="4837"/>
      <c r="AD71" s="4993" t="s">
        <v>24</v>
      </c>
      <c r="AE71" s="4840"/>
      <c r="AF71" s="4837" t="s">
        <v>25</v>
      </c>
      <c r="AG71" s="4837"/>
      <c r="AH71" s="4993" t="s">
        <v>26</v>
      </c>
      <c r="AI71" s="4840"/>
      <c r="AJ71" s="4993" t="s">
        <v>27</v>
      </c>
      <c r="AK71" s="4840"/>
      <c r="AL71" s="4993" t="s">
        <v>28</v>
      </c>
      <c r="AM71" s="4840"/>
    </row>
    <row r="72" spans="1:77" ht="15" customHeight="1" x14ac:dyDescent="0.25">
      <c r="A72" s="4516"/>
      <c r="B72" s="5060"/>
      <c r="C72" s="3238"/>
      <c r="D72" s="5061"/>
      <c r="E72" s="5062"/>
      <c r="F72" s="4994" t="s">
        <v>91</v>
      </c>
      <c r="G72" s="3174" t="s">
        <v>92</v>
      </c>
      <c r="H72" s="4975" t="s">
        <v>91</v>
      </c>
      <c r="I72" s="5063" t="s">
        <v>92</v>
      </c>
      <c r="J72" s="4994" t="s">
        <v>91</v>
      </c>
      <c r="K72" s="3174" t="s">
        <v>92</v>
      </c>
      <c r="L72" s="4975" t="s">
        <v>91</v>
      </c>
      <c r="M72" s="5063" t="s">
        <v>92</v>
      </c>
      <c r="N72" s="4994" t="s">
        <v>91</v>
      </c>
      <c r="O72" s="3174" t="s">
        <v>92</v>
      </c>
      <c r="P72" s="4975" t="s">
        <v>91</v>
      </c>
      <c r="Q72" s="5063" t="s">
        <v>92</v>
      </c>
      <c r="R72" s="4994" t="s">
        <v>91</v>
      </c>
      <c r="S72" s="3174" t="s">
        <v>92</v>
      </c>
      <c r="T72" s="4975" t="s">
        <v>91</v>
      </c>
      <c r="U72" s="5063" t="s">
        <v>92</v>
      </c>
      <c r="V72" s="4994" t="s">
        <v>91</v>
      </c>
      <c r="W72" s="3174" t="s">
        <v>92</v>
      </c>
      <c r="X72" s="4975" t="s">
        <v>91</v>
      </c>
      <c r="Y72" s="5063" t="s">
        <v>92</v>
      </c>
      <c r="Z72" s="4994" t="s">
        <v>91</v>
      </c>
      <c r="AA72" s="3174" t="s">
        <v>92</v>
      </c>
      <c r="AB72" s="4975" t="s">
        <v>91</v>
      </c>
      <c r="AC72" s="5063" t="s">
        <v>92</v>
      </c>
      <c r="AD72" s="4994" t="s">
        <v>91</v>
      </c>
      <c r="AE72" s="3174" t="s">
        <v>92</v>
      </c>
      <c r="AF72" s="4975" t="s">
        <v>91</v>
      </c>
      <c r="AG72" s="5063" t="s">
        <v>92</v>
      </c>
      <c r="AH72" s="4994" t="s">
        <v>91</v>
      </c>
      <c r="AI72" s="3174" t="s">
        <v>92</v>
      </c>
      <c r="AJ72" s="4994" t="s">
        <v>91</v>
      </c>
      <c r="AK72" s="3174" t="s">
        <v>92</v>
      </c>
      <c r="AL72" s="4994" t="s">
        <v>91</v>
      </c>
      <c r="AM72" s="3174" t="s">
        <v>92</v>
      </c>
    </row>
    <row r="73" spans="1:77" ht="15" customHeight="1" x14ac:dyDescent="0.25">
      <c r="A73" s="5064" t="s">
        <v>95</v>
      </c>
      <c r="B73" s="5065" t="s">
        <v>96</v>
      </c>
      <c r="C73" s="5066">
        <f>SUM(D73,E73)</f>
        <v>0</v>
      </c>
      <c r="D73" s="5067">
        <f>SUM(F73,H73,J73,L73,N73,P73,R73,T73,V73,X73,Z73,AB73,AD73,AF73,AH73,AJ73,AL73)</f>
        <v>0</v>
      </c>
      <c r="E73" s="3167">
        <f>SUM(G73,I73,K73,M73,O73,Q73,S73,U73,W73,Y73,AA73,AC73,AE73,,AG73,AI73,AK73,AM73)</f>
        <v>0</v>
      </c>
      <c r="F73" s="5068"/>
      <c r="G73" s="5069"/>
      <c r="H73" s="5068"/>
      <c r="I73" s="5070"/>
      <c r="J73" s="5068"/>
      <c r="K73" s="5070"/>
      <c r="L73" s="5068"/>
      <c r="M73" s="5070"/>
      <c r="N73" s="5071"/>
      <c r="O73" s="5072"/>
      <c r="P73" s="5068"/>
      <c r="Q73" s="5070"/>
      <c r="R73" s="5071"/>
      <c r="S73" s="5072"/>
      <c r="T73" s="5068"/>
      <c r="U73" s="5072"/>
      <c r="V73" s="5068"/>
      <c r="W73" s="5070"/>
      <c r="X73" s="5071"/>
      <c r="Y73" s="5072"/>
      <c r="Z73" s="5068"/>
      <c r="AA73" s="5070"/>
      <c r="AB73" s="5071"/>
      <c r="AC73" s="5072"/>
      <c r="AD73" s="5068"/>
      <c r="AE73" s="5070"/>
      <c r="AF73" s="5071"/>
      <c r="AG73" s="5072"/>
      <c r="AH73" s="5068"/>
      <c r="AI73" s="5070"/>
      <c r="AJ73" s="5068"/>
      <c r="AK73" s="5070"/>
      <c r="AL73" s="5068"/>
      <c r="AM73" s="5070"/>
    </row>
    <row r="74" spans="1:77" ht="15" customHeight="1" x14ac:dyDescent="0.25">
      <c r="A74" s="4392"/>
      <c r="B74" s="5073" t="s">
        <v>97</v>
      </c>
      <c r="C74" s="214">
        <f>SUM(D74,E74)</f>
        <v>0</v>
      </c>
      <c r="D74" s="5074">
        <f>SUM(F74,H74,J74,L74,N74,P74,R74,T74,V74,X74,Z74,AB74,AD74,AF74,AH74,AJ74,AL74)</f>
        <v>0</v>
      </c>
      <c r="E74" s="5075">
        <f>SUM(G74,I74,K74,M74,O74,Q74,S74,U74,W74,Y74,AA74,AC74,AE74,,AG74,AI74,AK74,AM74)</f>
        <v>0</v>
      </c>
      <c r="F74" s="217"/>
      <c r="G74" s="5076"/>
      <c r="H74" s="217"/>
      <c r="I74" s="218"/>
      <c r="J74" s="217"/>
      <c r="K74" s="218"/>
      <c r="L74" s="217"/>
      <c r="M74" s="218"/>
      <c r="N74" s="5077"/>
      <c r="O74" s="219"/>
      <c r="P74" s="217"/>
      <c r="Q74" s="218"/>
      <c r="R74" s="5077"/>
      <c r="S74" s="219"/>
      <c r="T74" s="217"/>
      <c r="U74" s="219"/>
      <c r="V74" s="217"/>
      <c r="W74" s="218"/>
      <c r="X74" s="5077"/>
      <c r="Y74" s="219"/>
      <c r="Z74" s="217"/>
      <c r="AA74" s="218"/>
      <c r="AB74" s="5077"/>
      <c r="AC74" s="219"/>
      <c r="AD74" s="217"/>
      <c r="AE74" s="218"/>
      <c r="AF74" s="5077"/>
      <c r="AG74" s="219"/>
      <c r="AH74" s="217"/>
      <c r="AI74" s="218"/>
      <c r="AJ74" s="217"/>
      <c r="AK74" s="218"/>
      <c r="AL74" s="217"/>
      <c r="AM74" s="218"/>
    </row>
    <row r="75" spans="1:77" ht="15" customHeight="1" x14ac:dyDescent="0.25">
      <c r="A75" s="5078" t="s">
        <v>32</v>
      </c>
      <c r="B75" s="5078"/>
      <c r="C75" s="5079">
        <f>SUM(D75:E75)</f>
        <v>0</v>
      </c>
      <c r="D75" s="5074">
        <f>SUM(F75,H75,J75,L75,N75,P75,R75,T75,V75,X75,Z75,AB75,AD75,AF75,AH75,AJ75,AL75)</f>
        <v>0</v>
      </c>
      <c r="E75" s="221">
        <f>SUM(G75,I75,K75,M75,O75,Q75,S75,U75,W75,Y75,AA75,AC75,AE75,,AG75,AI75,AK75,AM75)</f>
        <v>0</v>
      </c>
      <c r="F75" s="5080">
        <f t="shared" ref="F75:AM75" si="38">SUM(F73:F74)</f>
        <v>0</v>
      </c>
      <c r="G75" s="5081">
        <f t="shared" si="38"/>
        <v>0</v>
      </c>
      <c r="H75" s="5080">
        <f t="shared" si="38"/>
        <v>0</v>
      </c>
      <c r="I75" s="5081">
        <f t="shared" si="38"/>
        <v>0</v>
      </c>
      <c r="J75" s="5080">
        <f t="shared" si="38"/>
        <v>0</v>
      </c>
      <c r="K75" s="5081">
        <f t="shared" si="38"/>
        <v>0</v>
      </c>
      <c r="L75" s="5080">
        <f t="shared" si="38"/>
        <v>0</v>
      </c>
      <c r="M75" s="5081">
        <f t="shared" si="38"/>
        <v>0</v>
      </c>
      <c r="N75" s="5080">
        <f t="shared" si="38"/>
        <v>0</v>
      </c>
      <c r="O75" s="5081">
        <f t="shared" si="38"/>
        <v>0</v>
      </c>
      <c r="P75" s="5080">
        <f t="shared" si="38"/>
        <v>0</v>
      </c>
      <c r="Q75" s="5081">
        <f t="shared" si="38"/>
        <v>0</v>
      </c>
      <c r="R75" s="5080">
        <f t="shared" si="38"/>
        <v>0</v>
      </c>
      <c r="S75" s="5081">
        <f t="shared" si="38"/>
        <v>0</v>
      </c>
      <c r="T75" s="5080">
        <f t="shared" si="38"/>
        <v>0</v>
      </c>
      <c r="U75" s="5081">
        <f t="shared" si="38"/>
        <v>0</v>
      </c>
      <c r="V75" s="5080">
        <f t="shared" si="38"/>
        <v>0</v>
      </c>
      <c r="W75" s="5081">
        <f t="shared" si="38"/>
        <v>0</v>
      </c>
      <c r="X75" s="5080">
        <f t="shared" si="38"/>
        <v>0</v>
      </c>
      <c r="Y75" s="5081">
        <f t="shared" si="38"/>
        <v>0</v>
      </c>
      <c r="Z75" s="5080">
        <f t="shared" si="38"/>
        <v>0</v>
      </c>
      <c r="AA75" s="5081">
        <f t="shared" si="38"/>
        <v>0</v>
      </c>
      <c r="AB75" s="5080">
        <f t="shared" si="38"/>
        <v>0</v>
      </c>
      <c r="AC75" s="5081">
        <f t="shared" si="38"/>
        <v>0</v>
      </c>
      <c r="AD75" s="5080">
        <f t="shared" si="38"/>
        <v>0</v>
      </c>
      <c r="AE75" s="5081">
        <f t="shared" si="38"/>
        <v>0</v>
      </c>
      <c r="AF75" s="5080">
        <f t="shared" si="38"/>
        <v>0</v>
      </c>
      <c r="AG75" s="5081">
        <f t="shared" si="38"/>
        <v>0</v>
      </c>
      <c r="AH75" s="5080">
        <f t="shared" si="38"/>
        <v>0</v>
      </c>
      <c r="AI75" s="5081">
        <f t="shared" si="38"/>
        <v>0</v>
      </c>
      <c r="AJ75" s="5080">
        <f t="shared" si="38"/>
        <v>0</v>
      </c>
      <c r="AK75" s="5081">
        <f t="shared" si="38"/>
        <v>0</v>
      </c>
      <c r="AL75" s="5080">
        <f t="shared" si="38"/>
        <v>0</v>
      </c>
      <c r="AM75" s="5081">
        <f t="shared" si="38"/>
        <v>0</v>
      </c>
      <c r="BO75" s="224"/>
      <c r="BP75" s="224"/>
    </row>
    <row r="76" spans="1:77" ht="18" customHeight="1" x14ac:dyDescent="0.25">
      <c r="A76" s="5082" t="s">
        <v>98</v>
      </c>
      <c r="B76" s="5082"/>
      <c r="C76" s="5082"/>
      <c r="D76" s="5082"/>
      <c r="E76" s="5082"/>
      <c r="F76" s="5082"/>
      <c r="G76" s="5082"/>
      <c r="H76" s="5"/>
      <c r="I76" s="5"/>
      <c r="J76" s="5"/>
      <c r="K76" s="5"/>
      <c r="L76" s="5"/>
      <c r="M76" s="5"/>
      <c r="N76" s="2"/>
      <c r="O76" s="2"/>
      <c r="P76" s="2"/>
      <c r="Q76" s="225"/>
      <c r="R76" s="225"/>
      <c r="S76" s="225"/>
      <c r="T76" s="225"/>
      <c r="U76" s="225"/>
      <c r="V76" s="225"/>
      <c r="W76" s="2"/>
      <c r="X76" s="225"/>
      <c r="Y76" s="225"/>
      <c r="Z76" s="225"/>
      <c r="AA76" s="5083"/>
      <c r="AB76" s="5083"/>
      <c r="AC76" s="5083"/>
      <c r="AD76" s="5083"/>
      <c r="AE76" s="5084"/>
      <c r="AF76" s="5084"/>
      <c r="AG76" s="5084"/>
      <c r="AH76" s="5085"/>
      <c r="AI76" s="5086"/>
      <c r="AJ76" s="5086"/>
      <c r="AK76" s="5086"/>
      <c r="AL76" s="5086"/>
      <c r="AM76" s="5086"/>
      <c r="AN76" s="5086"/>
    </row>
    <row r="77" spans="1:77" ht="15" customHeight="1" x14ac:dyDescent="0.25">
      <c r="A77" s="5087" t="s">
        <v>49</v>
      </c>
      <c r="B77" s="5056" t="s">
        <v>99</v>
      </c>
      <c r="C77" s="5056" t="s">
        <v>32</v>
      </c>
      <c r="D77" s="5057"/>
      <c r="E77" s="5058"/>
      <c r="F77" s="4992" t="s">
        <v>5</v>
      </c>
      <c r="G77" s="4968"/>
      <c r="H77" s="4968"/>
      <c r="I77" s="4968"/>
      <c r="J77" s="4968"/>
      <c r="K77" s="4968"/>
      <c r="L77" s="4968"/>
      <c r="M77" s="4968"/>
      <c r="N77" s="4968"/>
      <c r="O77" s="4968"/>
      <c r="P77" s="4968"/>
      <c r="Q77" s="4968"/>
      <c r="R77" s="4968"/>
      <c r="S77" s="4968"/>
      <c r="T77" s="4968"/>
      <c r="U77" s="4968"/>
      <c r="V77" s="4968"/>
      <c r="W77" s="4968"/>
      <c r="X77" s="4968"/>
      <c r="Y77" s="4968"/>
      <c r="Z77" s="4968"/>
      <c r="AA77" s="4968"/>
      <c r="AB77" s="4968"/>
      <c r="AC77" s="4968"/>
      <c r="AD77" s="4968"/>
      <c r="AE77" s="4968"/>
      <c r="AF77" s="4968"/>
      <c r="AG77" s="4968"/>
      <c r="AH77" s="4968"/>
      <c r="AI77" s="4969"/>
      <c r="AJ77" s="5088" t="s">
        <v>100</v>
      </c>
      <c r="AK77" s="4971" t="s">
        <v>101</v>
      </c>
      <c r="AL77" s="4971" t="s">
        <v>6</v>
      </c>
      <c r="AM77" s="4971" t="s">
        <v>7</v>
      </c>
      <c r="AN77" s="5058" t="s">
        <v>76</v>
      </c>
    </row>
    <row r="78" spans="1:77" ht="15" customHeight="1" x14ac:dyDescent="0.25">
      <c r="A78" s="3259"/>
      <c r="B78" s="3319"/>
      <c r="C78" s="4455"/>
      <c r="D78" s="5089"/>
      <c r="E78" s="5090"/>
      <c r="F78" s="4992" t="s">
        <v>102</v>
      </c>
      <c r="G78" s="4974"/>
      <c r="H78" s="4992" t="s">
        <v>103</v>
      </c>
      <c r="I78" s="4974"/>
      <c r="J78" s="4993" t="s">
        <v>13</v>
      </c>
      <c r="K78" s="4840"/>
      <c r="L78" s="4993" t="s">
        <v>14</v>
      </c>
      <c r="M78" s="4840"/>
      <c r="N78" s="4992" t="s">
        <v>104</v>
      </c>
      <c r="O78" s="4974"/>
      <c r="P78" s="4992" t="s">
        <v>105</v>
      </c>
      <c r="Q78" s="4974"/>
      <c r="R78" s="4993" t="s">
        <v>16</v>
      </c>
      <c r="S78" s="4840"/>
      <c r="T78" s="4993" t="s">
        <v>17</v>
      </c>
      <c r="U78" s="4840"/>
      <c r="V78" s="4993" t="s">
        <v>18</v>
      </c>
      <c r="W78" s="4840"/>
      <c r="X78" s="4993" t="s">
        <v>19</v>
      </c>
      <c r="Y78" s="4840"/>
      <c r="Z78" s="4993" t="s">
        <v>20</v>
      </c>
      <c r="AA78" s="4840"/>
      <c r="AB78" s="4993" t="s">
        <v>21</v>
      </c>
      <c r="AC78" s="4840"/>
      <c r="AD78" s="4993" t="s">
        <v>22</v>
      </c>
      <c r="AE78" s="4840"/>
      <c r="AF78" s="4993" t="s">
        <v>23</v>
      </c>
      <c r="AG78" s="4840"/>
      <c r="AH78" s="4993" t="s">
        <v>24</v>
      </c>
      <c r="AI78" s="4840"/>
      <c r="AJ78" s="3246"/>
      <c r="AK78" s="3247"/>
      <c r="AL78" s="3247"/>
      <c r="AM78" s="3247"/>
      <c r="AN78" s="3249"/>
    </row>
    <row r="79" spans="1:77" ht="15" customHeight="1" x14ac:dyDescent="0.25">
      <c r="A79" s="4394"/>
      <c r="B79" s="4455"/>
      <c r="C79" s="4994" t="s">
        <v>29</v>
      </c>
      <c r="D79" s="4975" t="s">
        <v>30</v>
      </c>
      <c r="E79" s="3173" t="s">
        <v>31</v>
      </c>
      <c r="F79" s="4994" t="s">
        <v>30</v>
      </c>
      <c r="G79" s="3173" t="s">
        <v>31</v>
      </c>
      <c r="H79" s="4975" t="s">
        <v>30</v>
      </c>
      <c r="I79" s="3173" t="s">
        <v>31</v>
      </c>
      <c r="J79" s="4994" t="s">
        <v>30</v>
      </c>
      <c r="K79" s="3173" t="s">
        <v>31</v>
      </c>
      <c r="L79" s="4994" t="s">
        <v>30</v>
      </c>
      <c r="M79" s="3173" t="s">
        <v>31</v>
      </c>
      <c r="N79" s="4994" t="s">
        <v>30</v>
      </c>
      <c r="O79" s="3173" t="s">
        <v>31</v>
      </c>
      <c r="P79" s="4994" t="s">
        <v>30</v>
      </c>
      <c r="Q79" s="3173" t="s">
        <v>31</v>
      </c>
      <c r="R79" s="4994" t="s">
        <v>30</v>
      </c>
      <c r="S79" s="3173" t="s">
        <v>31</v>
      </c>
      <c r="T79" s="4994" t="s">
        <v>30</v>
      </c>
      <c r="U79" s="3173" t="s">
        <v>31</v>
      </c>
      <c r="V79" s="4994" t="s">
        <v>30</v>
      </c>
      <c r="W79" s="3173" t="s">
        <v>31</v>
      </c>
      <c r="X79" s="4994" t="s">
        <v>30</v>
      </c>
      <c r="Y79" s="3173" t="s">
        <v>31</v>
      </c>
      <c r="Z79" s="4994" t="s">
        <v>30</v>
      </c>
      <c r="AA79" s="3173" t="s">
        <v>31</v>
      </c>
      <c r="AB79" s="4994" t="s">
        <v>30</v>
      </c>
      <c r="AC79" s="3173" t="s">
        <v>31</v>
      </c>
      <c r="AD79" s="4994" t="s">
        <v>30</v>
      </c>
      <c r="AE79" s="3173" t="s">
        <v>31</v>
      </c>
      <c r="AF79" s="4994" t="s">
        <v>30</v>
      </c>
      <c r="AG79" s="3173" t="s">
        <v>31</v>
      </c>
      <c r="AH79" s="4994" t="s">
        <v>30</v>
      </c>
      <c r="AI79" s="3129" t="s">
        <v>31</v>
      </c>
      <c r="AJ79" s="3245"/>
      <c r="AK79" s="3224"/>
      <c r="AL79" s="3224"/>
      <c r="AM79" s="3224"/>
      <c r="AN79" s="4973"/>
    </row>
    <row r="80" spans="1:77" ht="15" customHeight="1" x14ac:dyDescent="0.25">
      <c r="A80" s="5091" t="s">
        <v>106</v>
      </c>
      <c r="B80" s="5092" t="s">
        <v>107</v>
      </c>
      <c r="C80" s="5035">
        <f>SUM(D80:E80)</f>
        <v>0</v>
      </c>
      <c r="D80" s="4981">
        <f>SUM(F80,H80,J80,L80,N80,P80,R80,T80,V80,X80,Z80,AB80,AD80,AF80,AH80)</f>
        <v>0</v>
      </c>
      <c r="E80" s="5036">
        <f>SUM(G80,I80,K80,M80,O80,Q80,S80,U80,W80,Y80,AA80,AC80,AE80,AG80,AI80)</f>
        <v>0</v>
      </c>
      <c r="F80" s="237"/>
      <c r="G80" s="5093"/>
      <c r="H80" s="5094"/>
      <c r="I80" s="5095"/>
      <c r="J80" s="237"/>
      <c r="K80" s="240"/>
      <c r="L80" s="237"/>
      <c r="M80" s="240"/>
      <c r="N80" s="237"/>
      <c r="O80" s="240"/>
      <c r="P80" s="237"/>
      <c r="Q80" s="240"/>
      <c r="R80" s="237"/>
      <c r="S80" s="240"/>
      <c r="T80" s="237"/>
      <c r="U80" s="240"/>
      <c r="V80" s="237"/>
      <c r="W80" s="240"/>
      <c r="X80" s="237"/>
      <c r="Y80" s="240"/>
      <c r="Z80" s="237"/>
      <c r="AA80" s="240"/>
      <c r="AB80" s="237"/>
      <c r="AC80" s="240"/>
      <c r="AD80" s="237"/>
      <c r="AE80" s="240"/>
      <c r="AF80" s="237"/>
      <c r="AG80" s="240"/>
      <c r="AH80" s="237"/>
      <c r="AI80" s="241"/>
      <c r="AJ80" s="242"/>
      <c r="AK80" s="243"/>
      <c r="AL80" s="243"/>
      <c r="AM80" s="243"/>
      <c r="AN80" s="5095"/>
      <c r="AO80" t="str">
        <f>BO80&amp;BP80&amp;BQ80&amp;BR80&amp;BS80</f>
        <v/>
      </c>
      <c r="BO80" s="34" t="str">
        <f>IF(AND(E80&gt;0,AJ80="")," *  No olvide digitar la variable Gestantes. Digite Cero si no tiene.",IF(AJ80&gt;E80,"  * La variable Gestantes No puede ser mayor al Total Mujeres.",""))</f>
        <v/>
      </c>
      <c r="BP80" s="34" t="str">
        <f>IF(AND(E80&gt;0,AK80="")," *  No olvide digitar la variable Postparto. Digite Cero si no tiene.",IF(AK80&gt;E80,"  * La variable Postparto No puede ser mayor al Total Mujeres.",""))</f>
        <v/>
      </c>
      <c r="BQ80" s="34" t="str">
        <f>IF(AND(C80&gt;0,AL80="")," *  No olvide digitar la variable Pueblos originarios. Digite Cero si no tiene.",IF(AL80&gt;C80,"  * La variable Pueblos originarios No puede ser mayor al Total.",""))</f>
        <v/>
      </c>
      <c r="BR80" s="34" t="str">
        <f>IF(AND(C80&gt;0,AM80="")," *  No olvide digitar la variable Migrantes. Digite Cero si no tiene.",IF(AM80&gt;C80,"  * La variable Migrantes No puede ser mayor al Total.",""))</f>
        <v/>
      </c>
      <c r="BS80" s="34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35">
        <f>IF(AND(E80&gt;0,AJ80=""),1,IF(AJ80&gt;E80,1,0))</f>
        <v>0</v>
      </c>
      <c r="BV80" s="35">
        <f>IF(AND(E80&gt;0,AK80=""),1,IF(AK80&gt;E80,1,0))</f>
        <v>0</v>
      </c>
      <c r="BW80" s="35">
        <f>IF(AND(C80&gt;0,AL80=""),1,IF(AL80&gt;C80,1,0))</f>
        <v>0</v>
      </c>
      <c r="BX80" s="35">
        <f>IF(AND(C80&gt;0,AM80=""),1,IF(AM80&gt;C80,1,0))</f>
        <v>0</v>
      </c>
      <c r="BY80" s="35">
        <f>IF(AND(C80&gt;0,AN80=""),1,IF(AN80&gt;C80,1,0))</f>
        <v>0</v>
      </c>
    </row>
    <row r="81" spans="1:77" ht="15" customHeight="1" x14ac:dyDescent="0.25">
      <c r="A81" s="5096" t="s">
        <v>108</v>
      </c>
      <c r="B81" s="5097" t="s">
        <v>109</v>
      </c>
      <c r="C81" s="25">
        <f>SUM(D81:E81)</f>
        <v>0</v>
      </c>
      <c r="D81" s="245">
        <f t="shared" ref="D81:E83" si="39">SUM(F81,H81,J81,L81,N81,P81,R81,T81,V81,X81,Z81,AB81,AD81,AF81,AH81)</f>
        <v>0</v>
      </c>
      <c r="E81" s="246">
        <f t="shared" si="39"/>
        <v>0</v>
      </c>
      <c r="F81" s="247"/>
      <c r="G81" s="248"/>
      <c r="H81" s="249"/>
      <c r="I81" s="248"/>
      <c r="J81" s="247"/>
      <c r="K81" s="250"/>
      <c r="L81" s="247"/>
      <c r="M81" s="250"/>
      <c r="N81" s="247"/>
      <c r="O81" s="250"/>
      <c r="P81" s="247"/>
      <c r="Q81" s="250"/>
      <c r="R81" s="247"/>
      <c r="S81" s="250"/>
      <c r="T81" s="247"/>
      <c r="U81" s="250"/>
      <c r="V81" s="247"/>
      <c r="W81" s="250"/>
      <c r="X81" s="247"/>
      <c r="Y81" s="250"/>
      <c r="Z81" s="247"/>
      <c r="AA81" s="250"/>
      <c r="AB81" s="247"/>
      <c r="AC81" s="250"/>
      <c r="AD81" s="247"/>
      <c r="AE81" s="250"/>
      <c r="AF81" s="247"/>
      <c r="AG81" s="250"/>
      <c r="AH81" s="247"/>
      <c r="AI81" s="251"/>
      <c r="AJ81" s="252"/>
      <c r="AK81" s="253"/>
      <c r="AL81" s="253"/>
      <c r="AM81" s="253"/>
      <c r="AN81" s="248"/>
      <c r="AO81" t="str">
        <f t="shared" ref="AO81:AO83" si="40">BO81&amp;BP81&amp;BQ81&amp;BR81&amp;BS81</f>
        <v/>
      </c>
      <c r="BO81" s="34" t="str">
        <f t="shared" ref="BO81:BO82" si="41">IF(AND(E81&gt;0,AJ81="")," *  No olvide digitar la variable Gestantes. Digite Cero si no tiene.",IF(AJ81&gt;E81,"  * La variable Gestantes No puede ser mayor al Total Mujeres.",""))</f>
        <v/>
      </c>
      <c r="BP81" s="34" t="str">
        <f t="shared" ref="BP81:BP83" si="42">IF(AND(E81&gt;0,AK81="")," *  No olvide digitar la variable Postparto. Digite Cero si no tiene.",IF(AK81&gt;E81,"  * La variable Postparto No puede ser mayor al Total Mujeres.",""))</f>
        <v/>
      </c>
      <c r="BQ81" s="34" t="str">
        <f t="shared" ref="BQ81:BQ83" si="43">IF(AND(C81&gt;0,AL81="")," *  No olvide digitar la variable Pueblos originarios. Digite Cero si no tiene.",IF(AL81&gt;C81,"  * La variable Pueblos originarios No puede ser mayor al Total.",""))</f>
        <v/>
      </c>
      <c r="BR81" s="34" t="str">
        <f t="shared" ref="BR81:BR83" si="44">IF(AND(C81&gt;0,AM81="")," *  No olvide digitar la variable Migrantes. Digite Cero si no tiene.",IF(AM81&gt;C81,"  * La variable Migrantes No puede ser mayor al Total.",""))</f>
        <v/>
      </c>
      <c r="BS81" s="34" t="str">
        <f t="shared" ref="BS81:BS83" si="45">IF(AND(C81&gt;0,AN81="")," *  No olvide digitar la variable Espacios Amigables/adolescentes. Digite Cero si no tiene.",IF(AN81&gt;C81,"  * La variable Espacios Amigables/adolescentes No puede ser mayor al Total.",""))</f>
        <v/>
      </c>
      <c r="BU81" s="35">
        <f t="shared" ref="BU81:BU83" si="46">IF(AND(E81&gt;0,AJ81=""),1,IF(AJ81&gt;E81,1,0))</f>
        <v>0</v>
      </c>
      <c r="BV81" s="35">
        <f t="shared" ref="BV81:BV83" si="47">IF(AND(E81&gt;0,AK81=""),1,IF(AK81&gt;E81,1,0))</f>
        <v>0</v>
      </c>
      <c r="BW81" s="35">
        <f t="shared" ref="BW81:BW83" si="48">IF(AND(C81&gt;0,AL81=""),1,IF(AL81&gt;C81,1,0))</f>
        <v>0</v>
      </c>
      <c r="BX81" s="35">
        <f t="shared" ref="BX81:BX83" si="49">IF(AND(C81&gt;0,AM81=""),1,IF(AM81&gt;C81,1,0))</f>
        <v>0</v>
      </c>
      <c r="BY81" s="35">
        <f t="shared" ref="BY81:BY83" si="50">IF(AND(C81&gt;0,AN81=""),1,IF(AN81&gt;C81,1,0))</f>
        <v>0</v>
      </c>
    </row>
    <row r="82" spans="1:77" ht="15" customHeight="1" x14ac:dyDescent="0.25">
      <c r="A82" s="5096"/>
      <c r="B82" s="254" t="s">
        <v>110</v>
      </c>
      <c r="C82" s="73">
        <f>SUM(D82:E82)</f>
        <v>0</v>
      </c>
      <c r="D82" s="245">
        <f t="shared" si="39"/>
        <v>0</v>
      </c>
      <c r="E82" s="246">
        <f t="shared" si="39"/>
        <v>0</v>
      </c>
      <c r="F82" s="255"/>
      <c r="G82" s="256"/>
      <c r="H82" s="257"/>
      <c r="I82" s="256"/>
      <c r="J82" s="255"/>
      <c r="K82" s="258"/>
      <c r="L82" s="255"/>
      <c r="M82" s="258"/>
      <c r="N82" s="255"/>
      <c r="O82" s="258"/>
      <c r="P82" s="255"/>
      <c r="Q82" s="258"/>
      <c r="R82" s="255"/>
      <c r="S82" s="258"/>
      <c r="T82" s="255"/>
      <c r="U82" s="258"/>
      <c r="V82" s="255"/>
      <c r="W82" s="258"/>
      <c r="X82" s="255"/>
      <c r="Y82" s="258"/>
      <c r="Z82" s="255"/>
      <c r="AA82" s="258"/>
      <c r="AB82" s="255"/>
      <c r="AC82" s="258"/>
      <c r="AD82" s="255"/>
      <c r="AE82" s="258"/>
      <c r="AF82" s="255"/>
      <c r="AG82" s="258"/>
      <c r="AH82" s="255"/>
      <c r="AI82" s="259"/>
      <c r="AJ82" s="260"/>
      <c r="AK82" s="261"/>
      <c r="AL82" s="261"/>
      <c r="AM82" s="261"/>
      <c r="AN82" s="256"/>
      <c r="AO82" t="str">
        <f t="shared" si="40"/>
        <v/>
      </c>
      <c r="BO82" s="34" t="str">
        <f t="shared" si="41"/>
        <v/>
      </c>
      <c r="BP82" s="34" t="str">
        <f t="shared" si="42"/>
        <v/>
      </c>
      <c r="BQ82" s="34" t="str">
        <f t="shared" si="43"/>
        <v/>
      </c>
      <c r="BR82" s="34" t="str">
        <f t="shared" si="44"/>
        <v/>
      </c>
      <c r="BS82" s="34" t="str">
        <f t="shared" si="45"/>
        <v/>
      </c>
      <c r="BU82" s="35">
        <f t="shared" si="46"/>
        <v>0</v>
      </c>
      <c r="BV82" s="35">
        <f t="shared" si="47"/>
        <v>0</v>
      </c>
      <c r="BW82" s="35">
        <f t="shared" si="48"/>
        <v>0</v>
      </c>
      <c r="BX82" s="35">
        <f t="shared" si="49"/>
        <v>0</v>
      </c>
      <c r="BY82" s="35">
        <f t="shared" si="50"/>
        <v>0</v>
      </c>
    </row>
    <row r="83" spans="1:77" ht="15" customHeight="1" x14ac:dyDescent="0.25">
      <c r="A83" s="5098" t="s">
        <v>62</v>
      </c>
      <c r="B83" s="5099" t="s">
        <v>111</v>
      </c>
      <c r="C83" s="5035">
        <f>SUM(D83:E83)</f>
        <v>0</v>
      </c>
      <c r="D83" s="4981">
        <f t="shared" si="39"/>
        <v>0</v>
      </c>
      <c r="E83" s="5036">
        <f t="shared" si="39"/>
        <v>0</v>
      </c>
      <c r="F83" s="5100"/>
      <c r="G83" s="5101"/>
      <c r="H83" s="5102"/>
      <c r="I83" s="5101"/>
      <c r="J83" s="5100"/>
      <c r="K83" s="5103"/>
      <c r="L83" s="5100"/>
      <c r="M83" s="5103"/>
      <c r="N83" s="5100"/>
      <c r="O83" s="5103"/>
      <c r="P83" s="5100"/>
      <c r="Q83" s="5103"/>
      <c r="R83" s="5100"/>
      <c r="S83" s="5103"/>
      <c r="T83" s="5100"/>
      <c r="U83" s="5103"/>
      <c r="V83" s="5100"/>
      <c r="W83" s="5103"/>
      <c r="X83" s="5100"/>
      <c r="Y83" s="5103"/>
      <c r="Z83" s="5100"/>
      <c r="AA83" s="5103"/>
      <c r="AB83" s="5100"/>
      <c r="AC83" s="5103"/>
      <c r="AD83" s="5100"/>
      <c r="AE83" s="5103"/>
      <c r="AF83" s="5100"/>
      <c r="AG83" s="5103"/>
      <c r="AH83" s="5100"/>
      <c r="AI83" s="5104"/>
      <c r="AJ83" s="5105"/>
      <c r="AK83" s="5106"/>
      <c r="AL83" s="5106"/>
      <c r="AM83" s="5106"/>
      <c r="AN83" s="5101"/>
      <c r="AO83" t="str">
        <f t="shared" si="40"/>
        <v/>
      </c>
      <c r="BO83" s="34" t="str">
        <f>IF(AND(E83&gt;0,AJ83="")," *  No olvide digitar la variable Gestantes. Digite Cero si no tiene.",IF(AJ83&gt;E83,"  * La variable Gestantes No puede ser mayor al Total Mujeres.",""))</f>
        <v/>
      </c>
      <c r="BP83" s="34" t="str">
        <f t="shared" si="42"/>
        <v/>
      </c>
      <c r="BQ83" s="34" t="str">
        <f t="shared" si="43"/>
        <v/>
      </c>
      <c r="BR83" s="34" t="str">
        <f t="shared" si="44"/>
        <v/>
      </c>
      <c r="BS83" s="34" t="str">
        <f t="shared" si="45"/>
        <v/>
      </c>
      <c r="BU83" s="35">
        <f t="shared" si="46"/>
        <v>0</v>
      </c>
      <c r="BV83" s="35">
        <f t="shared" si="47"/>
        <v>0</v>
      </c>
      <c r="BW83" s="35">
        <f t="shared" si="48"/>
        <v>0</v>
      </c>
      <c r="BX83" s="35">
        <f t="shared" si="49"/>
        <v>0</v>
      </c>
      <c r="BY83" s="35">
        <f t="shared" si="50"/>
        <v>0</v>
      </c>
    </row>
    <row r="84" spans="1:77" ht="18" customHeight="1" x14ac:dyDescent="0.25">
      <c r="A84" s="4" t="s">
        <v>112</v>
      </c>
      <c r="B84" s="2"/>
      <c r="C84" s="2"/>
      <c r="D84" s="2"/>
      <c r="E84" s="2"/>
      <c r="F84" s="2"/>
    </row>
    <row r="85" spans="1:77" ht="31.15" customHeight="1" x14ac:dyDescent="0.25">
      <c r="A85" s="5107" t="s">
        <v>90</v>
      </c>
      <c r="B85" s="5108"/>
      <c r="C85" s="5078" t="s">
        <v>113</v>
      </c>
      <c r="D85" s="5109" t="s">
        <v>114</v>
      </c>
      <c r="E85" s="4840" t="s">
        <v>115</v>
      </c>
      <c r="F85" s="5078" t="s">
        <v>116</v>
      </c>
    </row>
    <row r="86" spans="1:77" ht="24.6" customHeight="1" x14ac:dyDescent="0.25">
      <c r="A86" s="5107"/>
      <c r="B86" s="5108"/>
      <c r="C86" s="5078"/>
      <c r="D86" s="5109"/>
      <c r="E86" s="4840"/>
      <c r="F86" s="5078"/>
    </row>
    <row r="87" spans="1:77" ht="15" customHeight="1" x14ac:dyDescent="0.25">
      <c r="A87" s="5110" t="s">
        <v>117</v>
      </c>
      <c r="B87" s="5111"/>
      <c r="C87" s="5111"/>
      <c r="D87" s="5111"/>
      <c r="E87" s="5111"/>
      <c r="F87" s="5112"/>
    </row>
    <row r="88" spans="1:77" ht="15" customHeight="1" x14ac:dyDescent="0.25">
      <c r="A88" s="5097" t="s">
        <v>118</v>
      </c>
      <c r="B88" s="5113"/>
      <c r="C88" s="5114"/>
      <c r="D88" s="5115"/>
      <c r="E88" s="3137"/>
      <c r="F88" s="5114"/>
    </row>
    <row r="89" spans="1:77" ht="15" customHeight="1" x14ac:dyDescent="0.25">
      <c r="A89" s="275" t="s">
        <v>119</v>
      </c>
      <c r="B89" s="276"/>
      <c r="C89" s="277"/>
      <c r="D89" s="278"/>
      <c r="E89" s="41"/>
      <c r="F89" s="277"/>
    </row>
    <row r="90" spans="1:77" ht="15" customHeight="1" x14ac:dyDescent="0.25">
      <c r="A90" s="275" t="s">
        <v>120</v>
      </c>
      <c r="B90" s="276"/>
      <c r="C90" s="277"/>
      <c r="D90" s="278"/>
      <c r="E90" s="41"/>
      <c r="F90" s="277"/>
    </row>
    <row r="91" spans="1:77" ht="15" customHeight="1" x14ac:dyDescent="0.25">
      <c r="A91" s="275" t="s">
        <v>121</v>
      </c>
      <c r="B91" s="276"/>
      <c r="C91" s="277"/>
      <c r="D91" s="278"/>
      <c r="E91" s="41"/>
      <c r="F91" s="277"/>
    </row>
    <row r="92" spans="1:77" ht="15" customHeight="1" x14ac:dyDescent="0.25">
      <c r="A92" s="279" t="s">
        <v>122</v>
      </c>
      <c r="B92" s="280"/>
      <c r="C92" s="177"/>
      <c r="D92" s="2367"/>
      <c r="E92" s="181"/>
      <c r="F92" s="177"/>
    </row>
    <row r="93" spans="1:77" ht="15" customHeight="1" x14ac:dyDescent="0.25">
      <c r="A93" s="5110" t="s">
        <v>123</v>
      </c>
      <c r="B93" s="5111"/>
      <c r="C93" s="5111"/>
      <c r="D93" s="5111"/>
      <c r="E93" s="5111"/>
      <c r="F93" s="5112"/>
    </row>
    <row r="94" spans="1:77" ht="15" customHeight="1" x14ac:dyDescent="0.25">
      <c r="A94" s="5116" t="s">
        <v>124</v>
      </c>
      <c r="B94" s="5117"/>
      <c r="C94" s="5114"/>
      <c r="D94" s="5115"/>
      <c r="E94" s="3137"/>
      <c r="F94" s="5114"/>
    </row>
    <row r="95" spans="1:77" ht="15" customHeight="1" x14ac:dyDescent="0.25">
      <c r="A95" s="254" t="s">
        <v>125</v>
      </c>
      <c r="B95" s="284"/>
      <c r="C95" s="277"/>
      <c r="D95" s="278"/>
      <c r="E95" s="41"/>
      <c r="F95" s="277"/>
    </row>
    <row r="96" spans="1:77" ht="21.6" customHeight="1" x14ac:dyDescent="0.25">
      <c r="A96" s="2370" t="s">
        <v>126</v>
      </c>
      <c r="B96" s="286"/>
      <c r="C96" s="2371"/>
      <c r="D96" s="2367"/>
      <c r="E96" s="5118"/>
      <c r="F96" s="2371"/>
    </row>
    <row r="97" spans="1:18" ht="21.6" customHeight="1" x14ac:dyDescent="0.25">
      <c r="A97" s="4" t="s">
        <v>127</v>
      </c>
      <c r="B97" s="2"/>
      <c r="C97" s="2"/>
      <c r="D97" s="2"/>
      <c r="E97" s="2"/>
    </row>
    <row r="98" spans="1:18" ht="21.6" customHeight="1" x14ac:dyDescent="0.25">
      <c r="A98" s="5107" t="s">
        <v>90</v>
      </c>
      <c r="B98" s="5078" t="s">
        <v>32</v>
      </c>
      <c r="C98" s="5078" t="s">
        <v>113</v>
      </c>
      <c r="D98" s="5078" t="s">
        <v>114</v>
      </c>
      <c r="E98" s="4840" t="s">
        <v>128</v>
      </c>
    </row>
    <row r="99" spans="1:18" ht="21.6" customHeight="1" x14ac:dyDescent="0.25">
      <c r="A99" s="5107"/>
      <c r="B99" s="5078"/>
      <c r="C99" s="5078"/>
      <c r="D99" s="5078"/>
      <c r="E99" s="4840"/>
    </row>
    <row r="100" spans="1:18" ht="15" customHeight="1" x14ac:dyDescent="0.25">
      <c r="A100" s="5119" t="s">
        <v>117</v>
      </c>
      <c r="B100" s="5120"/>
      <c r="C100" s="5120"/>
      <c r="D100" s="5120"/>
      <c r="E100" s="5121"/>
    </row>
    <row r="101" spans="1:18" ht="15" customHeight="1" x14ac:dyDescent="0.25">
      <c r="A101" s="5097" t="s">
        <v>118</v>
      </c>
      <c r="B101" s="5122">
        <f>SUM(C101:E101)</f>
        <v>96</v>
      </c>
      <c r="C101" s="5114">
        <v>68</v>
      </c>
      <c r="D101" s="5114">
        <v>28</v>
      </c>
      <c r="E101" s="3137"/>
    </row>
    <row r="102" spans="1:18" ht="15" customHeight="1" x14ac:dyDescent="0.25">
      <c r="A102" s="275" t="s">
        <v>119</v>
      </c>
      <c r="B102" s="293">
        <f t="shared" ref="B102:B105" si="51">SUM(C102:E102)</f>
        <v>0</v>
      </c>
      <c r="C102" s="277"/>
      <c r="D102" s="277"/>
      <c r="E102" s="41"/>
    </row>
    <row r="103" spans="1:18" ht="15" customHeight="1" x14ac:dyDescent="0.25">
      <c r="A103" s="275" t="s">
        <v>120</v>
      </c>
      <c r="B103" s="293">
        <f t="shared" si="51"/>
        <v>0</v>
      </c>
      <c r="C103" s="277"/>
      <c r="D103" s="277"/>
      <c r="E103" s="41"/>
    </row>
    <row r="104" spans="1:18" ht="15" customHeight="1" x14ac:dyDescent="0.25">
      <c r="A104" s="275" t="s">
        <v>121</v>
      </c>
      <c r="B104" s="293">
        <f t="shared" si="51"/>
        <v>0</v>
      </c>
      <c r="C104" s="277"/>
      <c r="D104" s="277"/>
      <c r="E104" s="41"/>
    </row>
    <row r="105" spans="1:18" ht="15" customHeight="1" x14ac:dyDescent="0.25">
      <c r="A105" s="279" t="s">
        <v>122</v>
      </c>
      <c r="B105" s="294">
        <f t="shared" si="51"/>
        <v>0</v>
      </c>
      <c r="C105" s="177"/>
      <c r="D105" s="2371"/>
      <c r="E105" s="181"/>
    </row>
    <row r="106" spans="1:18" ht="15" customHeight="1" x14ac:dyDescent="0.25">
      <c r="A106" s="5119" t="s">
        <v>123</v>
      </c>
      <c r="B106" s="5120"/>
      <c r="C106" s="5120"/>
      <c r="D106" s="5120"/>
      <c r="E106" s="5121"/>
    </row>
    <row r="107" spans="1:18" ht="15" customHeight="1" x14ac:dyDescent="0.25">
      <c r="A107" s="5116" t="s">
        <v>124</v>
      </c>
      <c r="B107" s="5122">
        <f>SUM(C107:E107)</f>
        <v>0</v>
      </c>
      <c r="C107" s="5114"/>
      <c r="D107" s="5114"/>
      <c r="E107" s="3137"/>
    </row>
    <row r="108" spans="1:18" ht="15" customHeight="1" x14ac:dyDescent="0.25">
      <c r="A108" s="254" t="s">
        <v>125</v>
      </c>
      <c r="B108" s="293">
        <f t="shared" ref="B108:B109" si="52">SUM(C108:E108)</f>
        <v>0</v>
      </c>
      <c r="C108" s="277"/>
      <c r="D108" s="277"/>
      <c r="E108" s="41"/>
    </row>
    <row r="109" spans="1:18" ht="20.25" customHeight="1" x14ac:dyDescent="0.25">
      <c r="A109" s="2370" t="s">
        <v>126</v>
      </c>
      <c r="B109" s="2377">
        <f t="shared" si="52"/>
        <v>0</v>
      </c>
      <c r="C109" s="2371"/>
      <c r="D109" s="2371"/>
      <c r="E109" s="5118"/>
    </row>
    <row r="110" spans="1:18" ht="18" customHeight="1" x14ac:dyDescent="0.25">
      <c r="A110" s="5123" t="s">
        <v>129</v>
      </c>
      <c r="B110" s="5123"/>
      <c r="C110" s="5123"/>
      <c r="D110" s="5123"/>
      <c r="E110" s="5123"/>
      <c r="F110" s="5124"/>
      <c r="G110" s="5125"/>
      <c r="H110" s="5125"/>
      <c r="I110" s="5125"/>
      <c r="J110" s="5125"/>
      <c r="K110" s="5125"/>
      <c r="L110" s="5125"/>
      <c r="M110" s="5125"/>
      <c r="N110" s="5125"/>
      <c r="O110" s="5125"/>
    </row>
    <row r="111" spans="1:18" ht="24" customHeight="1" x14ac:dyDescent="0.25">
      <c r="A111" s="5126" t="s">
        <v>130</v>
      </c>
      <c r="B111" s="5127" t="s">
        <v>131</v>
      </c>
      <c r="C111" s="5128"/>
      <c r="D111" s="5129"/>
      <c r="E111" s="5127" t="s">
        <v>132</v>
      </c>
      <c r="F111" s="5129"/>
      <c r="G111" s="5127" t="s">
        <v>133</v>
      </c>
      <c r="H111" s="5130"/>
      <c r="I111" s="5131" t="s">
        <v>134</v>
      </c>
      <c r="J111" s="5132"/>
      <c r="K111" s="5133" t="s">
        <v>135</v>
      </c>
      <c r="L111" s="5134" t="s">
        <v>136</v>
      </c>
      <c r="M111" s="5135"/>
      <c r="N111" s="5133"/>
      <c r="O111" s="5134" t="s">
        <v>137</v>
      </c>
      <c r="P111" s="5133"/>
      <c r="Q111" s="5134" t="s">
        <v>138</v>
      </c>
      <c r="R111" s="5133"/>
    </row>
    <row r="112" spans="1:18" ht="21" customHeight="1" x14ac:dyDescent="0.25">
      <c r="A112" s="3292"/>
      <c r="B112" s="4471"/>
      <c r="C112" s="5136"/>
      <c r="D112" s="5137"/>
      <c r="E112" s="4471"/>
      <c r="F112" s="5137"/>
      <c r="G112" s="4471"/>
      <c r="H112" s="5138"/>
      <c r="I112" s="3299"/>
      <c r="J112" s="5139"/>
      <c r="K112" s="3265"/>
      <c r="L112" s="4462"/>
      <c r="M112" s="5140"/>
      <c r="N112" s="5141"/>
      <c r="O112" s="4462"/>
      <c r="P112" s="5141"/>
      <c r="Q112" s="4462"/>
      <c r="R112" s="5141"/>
    </row>
    <row r="113" spans="1:20" ht="41.25" customHeight="1" x14ac:dyDescent="0.25">
      <c r="A113" s="4450"/>
      <c r="B113" s="5142" t="s">
        <v>139</v>
      </c>
      <c r="C113" s="5142" t="s">
        <v>140</v>
      </c>
      <c r="D113" s="5143" t="s">
        <v>141</v>
      </c>
      <c r="E113" s="5144" t="s">
        <v>142</v>
      </c>
      <c r="F113" s="5145" t="s">
        <v>143</v>
      </c>
      <c r="G113" s="5144" t="s">
        <v>144</v>
      </c>
      <c r="H113" s="5146" t="s">
        <v>145</v>
      </c>
      <c r="I113" s="5147" t="s">
        <v>142</v>
      </c>
      <c r="J113" s="5148" t="s">
        <v>143</v>
      </c>
      <c r="K113" s="5141"/>
      <c r="L113" s="5142" t="s">
        <v>146</v>
      </c>
      <c r="M113" s="5149" t="s">
        <v>140</v>
      </c>
      <c r="N113" s="305" t="s">
        <v>147</v>
      </c>
      <c r="O113" s="5142" t="s">
        <v>144</v>
      </c>
      <c r="P113" s="5150" t="s">
        <v>145</v>
      </c>
      <c r="Q113" s="5142" t="s">
        <v>148</v>
      </c>
      <c r="R113" s="5150" t="s">
        <v>149</v>
      </c>
    </row>
    <row r="114" spans="1:20" ht="15" customHeight="1" x14ac:dyDescent="0.25">
      <c r="A114" s="5151" t="s">
        <v>150</v>
      </c>
      <c r="B114" s="308">
        <f>SUM(C114:D114)</f>
        <v>0</v>
      </c>
      <c r="C114" s="5152"/>
      <c r="D114" s="5153"/>
      <c r="E114" s="5152"/>
      <c r="F114" s="5153"/>
      <c r="G114" s="5152"/>
      <c r="H114" s="5154"/>
      <c r="I114" s="5155"/>
      <c r="J114" s="5156"/>
      <c r="K114" s="5153"/>
      <c r="L114" s="5152"/>
      <c r="M114" s="5157"/>
      <c r="N114" s="5158"/>
      <c r="O114" s="5152"/>
      <c r="P114" s="5158"/>
      <c r="Q114" s="316"/>
      <c r="R114" s="317"/>
    </row>
    <row r="115" spans="1:20" ht="15" customHeight="1" x14ac:dyDescent="0.25">
      <c r="A115" s="318" t="s">
        <v>151</v>
      </c>
      <c r="B115" s="308">
        <f>SUM(C115:D115)</f>
        <v>0</v>
      </c>
      <c r="C115" s="319"/>
      <c r="D115" s="320"/>
      <c r="E115" s="319"/>
      <c r="F115" s="320"/>
      <c r="G115" s="319"/>
      <c r="H115" s="321"/>
      <c r="I115" s="322"/>
      <c r="J115" s="323"/>
      <c r="K115" s="320"/>
      <c r="L115" s="316"/>
      <c r="M115" s="324"/>
      <c r="N115" s="317"/>
      <c r="O115" s="316"/>
      <c r="P115" s="317"/>
      <c r="Q115" s="5152"/>
      <c r="R115" s="5158"/>
    </row>
    <row r="116" spans="1:20" ht="15" customHeight="1" x14ac:dyDescent="0.25">
      <c r="A116" s="318" t="s">
        <v>152</v>
      </c>
      <c r="B116" s="325">
        <f>SUM(C116:D116)</f>
        <v>0</v>
      </c>
      <c r="C116" s="326"/>
      <c r="D116" s="327"/>
      <c r="E116" s="328"/>
      <c r="F116" s="327"/>
      <c r="G116" s="326"/>
      <c r="H116" s="329"/>
      <c r="I116" s="330"/>
      <c r="J116" s="331"/>
      <c r="K116" s="327"/>
      <c r="L116" s="332"/>
      <c r="M116" s="333"/>
      <c r="N116" s="334"/>
      <c r="O116" s="335"/>
      <c r="P116" s="334"/>
      <c r="Q116" s="326"/>
      <c r="R116" s="336"/>
    </row>
    <row r="117" spans="1:20" ht="15" customHeight="1" x14ac:dyDescent="0.25">
      <c r="A117" s="5159" t="s">
        <v>32</v>
      </c>
      <c r="B117" s="5160">
        <f>SUM(C117:D117)</f>
        <v>0</v>
      </c>
      <c r="C117" s="5160">
        <f t="shared" ref="C117:K117" si="53">SUM(C114:C116)</f>
        <v>0</v>
      </c>
      <c r="D117" s="5161">
        <f t="shared" si="53"/>
        <v>0</v>
      </c>
      <c r="E117" s="5160">
        <f t="shared" si="53"/>
        <v>0</v>
      </c>
      <c r="F117" s="5161">
        <f t="shared" si="53"/>
        <v>0</v>
      </c>
      <c r="G117" s="5160">
        <f t="shared" si="53"/>
        <v>0</v>
      </c>
      <c r="H117" s="5162">
        <f t="shared" si="53"/>
        <v>0</v>
      </c>
      <c r="I117" s="5163">
        <f t="shared" si="53"/>
        <v>0</v>
      </c>
      <c r="J117" s="5164">
        <f t="shared" si="53"/>
        <v>0</v>
      </c>
      <c r="K117" s="5161">
        <f t="shared" si="53"/>
        <v>0</v>
      </c>
      <c r="L117" s="5160">
        <f>SUM(L114)</f>
        <v>0</v>
      </c>
      <c r="M117" s="5165">
        <f t="shared" ref="M117:P117" si="54">SUM(M114)</f>
        <v>0</v>
      </c>
      <c r="N117" s="5166">
        <f>SUM(N114)</f>
        <v>0</v>
      </c>
      <c r="O117" s="5160">
        <f t="shared" si="54"/>
        <v>0</v>
      </c>
      <c r="P117" s="5166">
        <f t="shared" si="54"/>
        <v>0</v>
      </c>
      <c r="Q117" s="5160">
        <f>SUM(Q115:Q116)</f>
        <v>0</v>
      </c>
      <c r="R117" s="5165">
        <f>SUM(R115:R116)</f>
        <v>0</v>
      </c>
    </row>
    <row r="118" spans="1:20" ht="15" customHeight="1" x14ac:dyDescent="0.25">
      <c r="A118" s="5167" t="s">
        <v>153</v>
      </c>
      <c r="B118" s="5167"/>
      <c r="C118" s="5167"/>
      <c r="D118" s="5167"/>
      <c r="E118" s="5167"/>
      <c r="F118" s="5168"/>
      <c r="G118" s="5169"/>
      <c r="H118" s="5169"/>
      <c r="I118" s="5169"/>
      <c r="J118" s="5169"/>
      <c r="K118" s="5169"/>
      <c r="L118" s="346"/>
      <c r="M118" s="346"/>
      <c r="N118" s="346"/>
      <c r="O118" s="346"/>
      <c r="P118" s="346"/>
      <c r="Q118" s="346"/>
      <c r="R118" s="346"/>
    </row>
    <row r="119" spans="1:20" ht="15" customHeight="1" x14ac:dyDescent="0.25">
      <c r="A119" s="5170" t="s">
        <v>130</v>
      </c>
      <c r="B119" s="5171" t="s">
        <v>131</v>
      </c>
      <c r="C119" s="5172"/>
      <c r="D119" s="5173"/>
      <c r="E119" s="5171" t="s">
        <v>132</v>
      </c>
      <c r="F119" s="5172"/>
      <c r="G119" s="5172"/>
      <c r="H119" s="5173"/>
      <c r="I119" s="5171" t="s">
        <v>133</v>
      </c>
      <c r="J119" s="5174"/>
      <c r="K119" s="5175" t="s">
        <v>154</v>
      </c>
      <c r="L119" s="5176" t="s">
        <v>155</v>
      </c>
      <c r="M119" s="5177"/>
      <c r="N119" s="346"/>
      <c r="O119" s="346"/>
      <c r="P119" s="346"/>
      <c r="Q119" s="346"/>
      <c r="R119" s="346"/>
      <c r="S119" s="346"/>
      <c r="T119" s="346"/>
    </row>
    <row r="120" spans="1:20" ht="15" customHeight="1" x14ac:dyDescent="0.25">
      <c r="A120" s="3274"/>
      <c r="B120" s="4471"/>
      <c r="C120" s="5136"/>
      <c r="D120" s="5137"/>
      <c r="E120" s="4471"/>
      <c r="F120" s="5136"/>
      <c r="G120" s="5136"/>
      <c r="H120" s="5137"/>
      <c r="I120" s="4471"/>
      <c r="J120" s="5138"/>
      <c r="K120" s="3265"/>
      <c r="L120" s="4479"/>
      <c r="M120" s="5178"/>
      <c r="N120" s="346"/>
      <c r="O120" s="346"/>
      <c r="P120" s="346"/>
      <c r="Q120" s="346"/>
      <c r="R120" s="346"/>
      <c r="S120" s="346"/>
      <c r="T120" s="346"/>
    </row>
    <row r="121" spans="1:20" ht="63.75" customHeight="1" x14ac:dyDescent="0.25">
      <c r="A121" s="4467"/>
      <c r="B121" s="5142" t="s">
        <v>139</v>
      </c>
      <c r="C121" s="5142" t="s">
        <v>140</v>
      </c>
      <c r="D121" s="5179" t="s">
        <v>141</v>
      </c>
      <c r="E121" s="5144" t="s">
        <v>142</v>
      </c>
      <c r="F121" s="5180" t="s">
        <v>143</v>
      </c>
      <c r="G121" s="5144" t="s">
        <v>156</v>
      </c>
      <c r="H121" s="5180" t="s">
        <v>157</v>
      </c>
      <c r="I121" s="5144" t="s">
        <v>144</v>
      </c>
      <c r="J121" s="5146" t="s">
        <v>145</v>
      </c>
      <c r="K121" s="5141"/>
      <c r="L121" s="5181" t="s">
        <v>158</v>
      </c>
      <c r="M121" s="5182" t="s">
        <v>159</v>
      </c>
      <c r="N121" s="346"/>
      <c r="O121" s="346"/>
      <c r="P121" s="346"/>
      <c r="Q121" s="346"/>
      <c r="R121" s="346"/>
      <c r="S121" s="346"/>
      <c r="T121" s="346"/>
    </row>
    <row r="122" spans="1:20" ht="15" customHeight="1" x14ac:dyDescent="0.25">
      <c r="A122" s="5151" t="s">
        <v>160</v>
      </c>
      <c r="B122" s="308">
        <f>SUM(C122:D122)</f>
        <v>7228</v>
      </c>
      <c r="C122" s="5152">
        <v>7031</v>
      </c>
      <c r="D122" s="5153">
        <v>197</v>
      </c>
      <c r="E122" s="3112"/>
      <c r="F122" s="5183"/>
      <c r="G122" s="3112"/>
      <c r="H122" s="5183"/>
      <c r="I122" s="5152">
        <v>38305</v>
      </c>
      <c r="J122" s="5154">
        <v>20</v>
      </c>
      <c r="K122" s="5183"/>
      <c r="L122" s="5152">
        <v>496</v>
      </c>
      <c r="M122" s="5158">
        <v>249</v>
      </c>
      <c r="N122" s="346"/>
      <c r="O122" s="346"/>
      <c r="P122" s="346"/>
      <c r="Q122" s="346"/>
      <c r="R122" s="346"/>
      <c r="S122" s="346"/>
      <c r="T122" s="346"/>
    </row>
    <row r="123" spans="1:20" ht="15" customHeight="1" x14ac:dyDescent="0.25">
      <c r="A123" s="318" t="s">
        <v>161</v>
      </c>
      <c r="B123" s="308">
        <f t="shared" ref="B123:B124" si="55">SUM(C123:D123)</f>
        <v>21197</v>
      </c>
      <c r="C123" s="319">
        <v>19672</v>
      </c>
      <c r="D123" s="320">
        <v>1525</v>
      </c>
      <c r="E123" s="319">
        <v>18413</v>
      </c>
      <c r="F123" s="320">
        <v>33</v>
      </c>
      <c r="G123" s="319">
        <v>2745</v>
      </c>
      <c r="H123" s="320">
        <v>6</v>
      </c>
      <c r="I123" s="319">
        <v>55159</v>
      </c>
      <c r="J123" s="321">
        <v>1999</v>
      </c>
      <c r="K123" s="320">
        <v>16888</v>
      </c>
      <c r="L123" s="319">
        <v>124</v>
      </c>
      <c r="M123" s="353">
        <v>708</v>
      </c>
      <c r="N123" s="346"/>
      <c r="O123" s="346"/>
      <c r="P123" s="346"/>
      <c r="Q123" s="346"/>
      <c r="R123" s="346"/>
      <c r="S123" s="346"/>
      <c r="T123" s="346"/>
    </row>
    <row r="124" spans="1:20" ht="15" customHeight="1" x14ac:dyDescent="0.25">
      <c r="A124" s="354" t="s">
        <v>128</v>
      </c>
      <c r="B124" s="325">
        <f t="shared" si="55"/>
        <v>3561</v>
      </c>
      <c r="C124" s="326">
        <v>3502</v>
      </c>
      <c r="D124" s="355">
        <v>59</v>
      </c>
      <c r="E124" s="332"/>
      <c r="F124" s="356"/>
      <c r="G124" s="332"/>
      <c r="H124" s="356"/>
      <c r="I124" s="326">
        <v>7815</v>
      </c>
      <c r="J124" s="357">
        <v>6</v>
      </c>
      <c r="K124" s="356"/>
      <c r="L124" s="326">
        <v>168</v>
      </c>
      <c r="M124" s="358">
        <v>279</v>
      </c>
      <c r="N124" s="346"/>
      <c r="O124" s="346"/>
      <c r="P124" s="346"/>
      <c r="Q124" s="346"/>
      <c r="R124" s="346"/>
      <c r="S124" s="346"/>
      <c r="T124" s="346"/>
    </row>
    <row r="125" spans="1:20" ht="18" customHeight="1" x14ac:dyDescent="0.25">
      <c r="A125" s="5022" t="s">
        <v>162</v>
      </c>
      <c r="B125" s="5184"/>
      <c r="C125" s="5184"/>
      <c r="D125" s="361"/>
      <c r="E125" s="5185"/>
      <c r="F125" s="5185"/>
      <c r="G125" s="5185"/>
      <c r="H125" s="5185"/>
      <c r="I125" s="5186"/>
      <c r="J125" s="3"/>
      <c r="K125" s="5186"/>
      <c r="L125" s="3"/>
      <c r="M125" s="364"/>
    </row>
    <row r="126" spans="1:20" ht="15" customHeight="1" x14ac:dyDescent="0.25">
      <c r="A126" s="5187" t="s">
        <v>163</v>
      </c>
      <c r="B126" s="5126" t="s">
        <v>164</v>
      </c>
      <c r="C126" s="5188" t="s">
        <v>165</v>
      </c>
      <c r="D126" s="5189"/>
      <c r="E126" s="5189"/>
      <c r="F126" s="5189"/>
      <c r="G126" s="5189"/>
      <c r="H126" s="5189"/>
      <c r="I126" s="5189"/>
      <c r="J126" s="5189"/>
      <c r="K126" s="5189"/>
      <c r="L126" s="5190"/>
      <c r="M126" s="5126" t="s">
        <v>166</v>
      </c>
    </row>
    <row r="127" spans="1:20" ht="38.450000000000003" customHeight="1" x14ac:dyDescent="0.25">
      <c r="A127" s="5191"/>
      <c r="B127" s="4450"/>
      <c r="C127" s="5192" t="s">
        <v>80</v>
      </c>
      <c r="D127" s="5193" t="s">
        <v>167</v>
      </c>
      <c r="E127" s="5193" t="s">
        <v>51</v>
      </c>
      <c r="F127" s="5193" t="s">
        <v>81</v>
      </c>
      <c r="G127" s="5193" t="s">
        <v>168</v>
      </c>
      <c r="H127" s="5194" t="s">
        <v>169</v>
      </c>
      <c r="I127" s="5194" t="s">
        <v>170</v>
      </c>
      <c r="J127" s="5193" t="s">
        <v>171</v>
      </c>
      <c r="K127" s="5194" t="s">
        <v>172</v>
      </c>
      <c r="L127" s="5195" t="s">
        <v>173</v>
      </c>
      <c r="M127" s="4450"/>
    </row>
    <row r="128" spans="1:20" ht="15" customHeight="1" x14ac:dyDescent="0.25">
      <c r="A128" s="3133" t="s">
        <v>174</v>
      </c>
      <c r="B128" s="5153"/>
      <c r="C128" s="5152"/>
      <c r="D128" s="565"/>
      <c r="E128" s="565"/>
      <c r="F128" s="565"/>
      <c r="G128" s="565"/>
      <c r="H128" s="565"/>
      <c r="I128" s="565"/>
      <c r="J128" s="565"/>
      <c r="K128" s="565"/>
      <c r="L128" s="5153"/>
      <c r="M128" s="5196"/>
    </row>
    <row r="129" spans="1:76" ht="15" customHeight="1" x14ac:dyDescent="0.25">
      <c r="A129" s="105" t="s">
        <v>175</v>
      </c>
      <c r="B129" s="327"/>
      <c r="C129" s="328"/>
      <c r="D129" s="372"/>
      <c r="E129" s="372"/>
      <c r="F129" s="372"/>
      <c r="G129" s="372"/>
      <c r="H129" s="372"/>
      <c r="I129" s="372"/>
      <c r="J129" s="372"/>
      <c r="K129" s="372"/>
      <c r="L129" s="327"/>
      <c r="M129" s="373"/>
    </row>
    <row r="130" spans="1:76" ht="15" customHeight="1" x14ac:dyDescent="0.25">
      <c r="A130" s="374" t="s">
        <v>176</v>
      </c>
      <c r="B130" s="355"/>
      <c r="C130" s="326"/>
      <c r="D130" s="375"/>
      <c r="E130" s="375"/>
      <c r="F130" s="375"/>
      <c r="G130" s="375"/>
      <c r="H130" s="375"/>
      <c r="I130" s="375"/>
      <c r="J130" s="375"/>
      <c r="K130" s="375"/>
      <c r="L130" s="355"/>
      <c r="M130" s="376"/>
    </row>
    <row r="131" spans="1:76" ht="18" customHeight="1" x14ac:dyDescent="0.25">
      <c r="A131" s="4" t="s">
        <v>177</v>
      </c>
      <c r="B131" s="5197"/>
      <c r="C131" s="5197"/>
      <c r="D131" s="5197"/>
      <c r="E131" s="5197"/>
      <c r="F131" s="5197"/>
      <c r="G131" s="5197"/>
      <c r="H131" s="5197"/>
      <c r="I131" s="5197"/>
      <c r="J131" s="5197"/>
      <c r="K131" s="5197"/>
      <c r="L131" s="5197"/>
      <c r="M131" s="5197"/>
      <c r="N131" s="5197"/>
      <c r="O131" s="5197"/>
      <c r="P131" s="5197"/>
      <c r="Q131" s="5197"/>
      <c r="R131" s="5197"/>
      <c r="S131" s="5197"/>
      <c r="T131" s="5197"/>
      <c r="U131" s="5197"/>
      <c r="V131" s="5197"/>
      <c r="W131" s="5197"/>
      <c r="X131" s="5197"/>
      <c r="Y131" s="5197"/>
      <c r="Z131" s="5197"/>
      <c r="AA131" s="5197"/>
      <c r="AB131" s="5197"/>
      <c r="AC131" s="5197"/>
      <c r="AD131" s="5197"/>
      <c r="AE131" s="5197"/>
      <c r="AF131" s="5197"/>
      <c r="AG131" s="5197"/>
      <c r="AH131" s="5197"/>
      <c r="AI131" s="5197"/>
      <c r="AJ131" s="5197"/>
      <c r="AK131" s="5197"/>
      <c r="AL131" s="5197"/>
      <c r="AM131" s="5197"/>
      <c r="AN131" s="5197"/>
      <c r="AO131" s="5198"/>
      <c r="AP131" s="5198"/>
      <c r="AQ131" s="225"/>
      <c r="AR131" s="225"/>
    </row>
    <row r="132" spans="1:76" ht="15" customHeight="1" x14ac:dyDescent="0.25">
      <c r="A132" s="5199" t="s">
        <v>178</v>
      </c>
      <c r="B132" s="5200" t="s">
        <v>4</v>
      </c>
      <c r="C132" s="5201"/>
      <c r="D132" s="5202"/>
      <c r="E132" s="5203" t="s">
        <v>5</v>
      </c>
      <c r="F132" s="5204"/>
      <c r="G132" s="5204"/>
      <c r="H132" s="5204"/>
      <c r="I132" s="5204"/>
      <c r="J132" s="5204"/>
      <c r="K132" s="5204"/>
      <c r="L132" s="5204"/>
      <c r="M132" s="5204"/>
      <c r="N132" s="5204"/>
      <c r="O132" s="5204"/>
      <c r="P132" s="5204"/>
      <c r="Q132" s="5204"/>
      <c r="R132" s="5204"/>
      <c r="S132" s="5204"/>
      <c r="T132" s="5204"/>
      <c r="U132" s="5204"/>
      <c r="V132" s="5204"/>
      <c r="W132" s="5204"/>
      <c r="X132" s="5204"/>
      <c r="Y132" s="5204"/>
      <c r="Z132" s="5204"/>
      <c r="AA132" s="5204"/>
      <c r="AB132" s="5204"/>
      <c r="AC132" s="5204"/>
      <c r="AD132" s="5204"/>
      <c r="AE132" s="5204"/>
      <c r="AF132" s="5204"/>
      <c r="AG132" s="5204"/>
      <c r="AH132" s="5204"/>
      <c r="AI132" s="5204"/>
      <c r="AJ132" s="5204"/>
      <c r="AK132" s="5204"/>
      <c r="AL132" s="5204"/>
      <c r="AM132" s="5204"/>
      <c r="AN132" s="5205"/>
      <c r="AO132" s="5206" t="s">
        <v>179</v>
      </c>
      <c r="AP132" s="5207" t="s">
        <v>100</v>
      </c>
      <c r="AQ132" s="5207" t="s">
        <v>8</v>
      </c>
      <c r="AR132" s="5202" t="s">
        <v>9</v>
      </c>
    </row>
    <row r="133" spans="1:76" ht="21" customHeight="1" x14ac:dyDescent="0.25">
      <c r="A133" s="3259"/>
      <c r="B133" s="4455"/>
      <c r="C133" s="4972"/>
      <c r="D133" s="5090"/>
      <c r="E133" s="5208" t="s">
        <v>11</v>
      </c>
      <c r="F133" s="5209"/>
      <c r="G133" s="5203" t="s">
        <v>12</v>
      </c>
      <c r="H133" s="5209"/>
      <c r="I133" s="5203" t="s">
        <v>13</v>
      </c>
      <c r="J133" s="5209"/>
      <c r="K133" s="5203" t="s">
        <v>14</v>
      </c>
      <c r="L133" s="5209"/>
      <c r="M133" s="5203" t="s">
        <v>15</v>
      </c>
      <c r="N133" s="5209"/>
      <c r="O133" s="5203" t="s">
        <v>16</v>
      </c>
      <c r="P133" s="5209"/>
      <c r="Q133" s="5204" t="s">
        <v>17</v>
      </c>
      <c r="R133" s="5209"/>
      <c r="S133" s="5203" t="s">
        <v>18</v>
      </c>
      <c r="T133" s="5209"/>
      <c r="U133" s="5203" t="s">
        <v>19</v>
      </c>
      <c r="V133" s="5209"/>
      <c r="W133" s="5203" t="s">
        <v>20</v>
      </c>
      <c r="X133" s="5209"/>
      <c r="Y133" s="5203" t="s">
        <v>21</v>
      </c>
      <c r="Z133" s="5209"/>
      <c r="AA133" s="5203" t="s">
        <v>22</v>
      </c>
      <c r="AB133" s="5209"/>
      <c r="AC133" s="5203" t="s">
        <v>23</v>
      </c>
      <c r="AD133" s="5209"/>
      <c r="AE133" s="5203" t="s">
        <v>24</v>
      </c>
      <c r="AF133" s="5209"/>
      <c r="AG133" s="5203" t="s">
        <v>25</v>
      </c>
      <c r="AH133" s="5209"/>
      <c r="AI133" s="5203" t="s">
        <v>26</v>
      </c>
      <c r="AJ133" s="5209"/>
      <c r="AK133" s="5203" t="s">
        <v>27</v>
      </c>
      <c r="AL133" s="5209"/>
      <c r="AM133" s="5204" t="s">
        <v>28</v>
      </c>
      <c r="AN133" s="5205"/>
      <c r="AO133" s="3246"/>
      <c r="AP133" s="3247"/>
      <c r="AQ133" s="3247"/>
      <c r="AR133" s="3249"/>
    </row>
    <row r="134" spans="1:76" ht="15" customHeight="1" x14ac:dyDescent="0.25">
      <c r="A134" s="4394"/>
      <c r="B134" s="5210" t="s">
        <v>29</v>
      </c>
      <c r="C134" s="5211" t="s">
        <v>30</v>
      </c>
      <c r="D134" s="5212" t="s">
        <v>31</v>
      </c>
      <c r="E134" s="5213" t="s">
        <v>30</v>
      </c>
      <c r="F134" s="5214" t="s">
        <v>31</v>
      </c>
      <c r="G134" s="5213" t="s">
        <v>30</v>
      </c>
      <c r="H134" s="5214" t="s">
        <v>31</v>
      </c>
      <c r="I134" s="5213" t="s">
        <v>30</v>
      </c>
      <c r="J134" s="5214" t="s">
        <v>31</v>
      </c>
      <c r="K134" s="5213" t="s">
        <v>30</v>
      </c>
      <c r="L134" s="5214" t="s">
        <v>31</v>
      </c>
      <c r="M134" s="5213" t="s">
        <v>30</v>
      </c>
      <c r="N134" s="5214" t="s">
        <v>31</v>
      </c>
      <c r="O134" s="5213" t="s">
        <v>30</v>
      </c>
      <c r="P134" s="5214" t="s">
        <v>31</v>
      </c>
      <c r="Q134" s="5213" t="s">
        <v>30</v>
      </c>
      <c r="R134" s="5214" t="s">
        <v>31</v>
      </c>
      <c r="S134" s="5213" t="s">
        <v>30</v>
      </c>
      <c r="T134" s="5214" t="s">
        <v>31</v>
      </c>
      <c r="U134" s="5213" t="s">
        <v>30</v>
      </c>
      <c r="V134" s="5214" t="s">
        <v>31</v>
      </c>
      <c r="W134" s="5213" t="s">
        <v>30</v>
      </c>
      <c r="X134" s="5214" t="s">
        <v>31</v>
      </c>
      <c r="Y134" s="5213" t="s">
        <v>30</v>
      </c>
      <c r="Z134" s="5214" t="s">
        <v>31</v>
      </c>
      <c r="AA134" s="5213" t="s">
        <v>30</v>
      </c>
      <c r="AB134" s="5214" t="s">
        <v>31</v>
      </c>
      <c r="AC134" s="5213" t="s">
        <v>30</v>
      </c>
      <c r="AD134" s="5214" t="s">
        <v>31</v>
      </c>
      <c r="AE134" s="5213" t="s">
        <v>30</v>
      </c>
      <c r="AF134" s="5214" t="s">
        <v>31</v>
      </c>
      <c r="AG134" s="5213" t="s">
        <v>30</v>
      </c>
      <c r="AH134" s="5214" t="s">
        <v>31</v>
      </c>
      <c r="AI134" s="5213" t="s">
        <v>30</v>
      </c>
      <c r="AJ134" s="5214" t="s">
        <v>31</v>
      </c>
      <c r="AK134" s="5213" t="s">
        <v>30</v>
      </c>
      <c r="AL134" s="5214" t="s">
        <v>31</v>
      </c>
      <c r="AM134" s="5213" t="s">
        <v>30</v>
      </c>
      <c r="AN134" s="5215" t="s">
        <v>31</v>
      </c>
      <c r="AO134" s="3245"/>
      <c r="AP134" s="3224"/>
      <c r="AQ134" s="3224"/>
      <c r="AR134" s="5090"/>
    </row>
    <row r="135" spans="1:76" ht="24.75" customHeight="1" x14ac:dyDescent="0.25">
      <c r="A135" s="385" t="s">
        <v>180</v>
      </c>
      <c r="B135" s="105">
        <f>SUM(C135:D135)</f>
        <v>0</v>
      </c>
      <c r="C135" s="386">
        <f>SUM(E135+G135+I135+K135+M135+O135+Q135+S135+U135+W135+Y135+AA135+AC135+AE135+AG135+AI135+AK135+AM135)</f>
        <v>0</v>
      </c>
      <c r="D135" s="387">
        <f t="shared" ref="C135:D137" si="56">SUM(F135+H135+J135+L135+N135+P135+R135+T135+V135+X135+Z135+AB135+AD135+AF135+AH135+AJ135+AL135+AN135)</f>
        <v>0</v>
      </c>
      <c r="E135" s="61"/>
      <c r="F135" s="181"/>
      <c r="G135" s="61"/>
      <c r="H135" s="388"/>
      <c r="I135" s="61"/>
      <c r="J135" s="388"/>
      <c r="K135" s="61"/>
      <c r="L135" s="388"/>
      <c r="M135" s="61"/>
      <c r="N135" s="388"/>
      <c r="O135" s="61"/>
      <c r="P135" s="388"/>
      <c r="Q135" s="389"/>
      <c r="R135" s="388"/>
      <c r="S135" s="61"/>
      <c r="T135" s="388"/>
      <c r="U135" s="61"/>
      <c r="V135" s="388"/>
      <c r="W135" s="61"/>
      <c r="X135" s="388"/>
      <c r="Y135" s="61"/>
      <c r="Z135" s="388"/>
      <c r="AA135" s="61"/>
      <c r="AB135" s="388"/>
      <c r="AC135" s="61"/>
      <c r="AD135" s="388"/>
      <c r="AE135" s="61"/>
      <c r="AF135" s="388"/>
      <c r="AG135" s="61"/>
      <c r="AH135" s="388"/>
      <c r="AI135" s="61"/>
      <c r="AJ135" s="388"/>
      <c r="AK135" s="61"/>
      <c r="AL135" s="388"/>
      <c r="AM135" s="178"/>
      <c r="AN135" s="390"/>
      <c r="AO135" s="110"/>
      <c r="AP135" s="111"/>
      <c r="AQ135" s="5216"/>
      <c r="AR135" s="5217"/>
      <c r="AS135" t="str">
        <f>BO135&amp;BP135&amp;BQ135&amp;BR135&amp;BS135</f>
        <v/>
      </c>
      <c r="BO135" s="34" t="str">
        <f>IF(AND(B135&gt;0,AO135="")," * No olvide digitar la variable Beneficiarios. Digite Cero si no tiene.",IF(AO135&gt;B135,"  * La variable Beneficiarios No puede ser mayor al Total.",""))</f>
        <v/>
      </c>
      <c r="BP135" s="34" t="str">
        <f>IF(AND(D135&gt;0,AP135="")," * No olvide digitar la variable Gestantes. Digite Cero si no tiene.",IF(AP135&gt;D135,"  * La variable Gestantes No puede ser mayor al Total Mujeres.",""))</f>
        <v/>
      </c>
      <c r="BQ135" s="34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34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35">
        <f>IF(AND(B135&gt;0,AO135=""),1,IF(AO135&gt;B135,1,0))</f>
        <v>0</v>
      </c>
      <c r="BV135" s="35">
        <f>IF(AND(D135&gt;0,AP135=""),1,IF(AP135&gt;D135,1,0))</f>
        <v>0</v>
      </c>
      <c r="BW135" s="35">
        <f>IF(AND(B135&gt;0,AQ135=""),1,IF(AQ135&gt;B135,1,0))</f>
        <v>0</v>
      </c>
      <c r="BX135" s="35">
        <f>IF(AND(B135&gt;0,AR135=""),1,IF(AR135&gt;B135,1,0))</f>
        <v>0</v>
      </c>
    </row>
    <row r="136" spans="1:76" ht="15" customHeight="1" x14ac:dyDescent="0.25">
      <c r="A136" s="393" t="s">
        <v>181</v>
      </c>
      <c r="B136" s="105">
        <f>SUM(C136:D136)</f>
        <v>0</v>
      </c>
      <c r="C136" s="386">
        <f t="shared" si="56"/>
        <v>0</v>
      </c>
      <c r="D136" s="387">
        <f t="shared" si="56"/>
        <v>0</v>
      </c>
      <c r="E136" s="40"/>
      <c r="F136" s="41"/>
      <c r="G136" s="40"/>
      <c r="H136" s="42"/>
      <c r="I136" s="40"/>
      <c r="J136" s="42"/>
      <c r="K136" s="40"/>
      <c r="L136" s="42"/>
      <c r="M136" s="40"/>
      <c r="N136" s="42"/>
      <c r="O136" s="40"/>
      <c r="P136" s="42"/>
      <c r="Q136" s="114"/>
      <c r="R136" s="42"/>
      <c r="S136" s="40"/>
      <c r="T136" s="42"/>
      <c r="U136" s="40"/>
      <c r="V136" s="42"/>
      <c r="W136" s="40"/>
      <c r="X136" s="42"/>
      <c r="Y136" s="40"/>
      <c r="Z136" s="42"/>
      <c r="AA136" s="40"/>
      <c r="AB136" s="42"/>
      <c r="AC136" s="40"/>
      <c r="AD136" s="42"/>
      <c r="AE136" s="40"/>
      <c r="AF136" s="42"/>
      <c r="AG136" s="40"/>
      <c r="AH136" s="42"/>
      <c r="AI136" s="40"/>
      <c r="AJ136" s="42"/>
      <c r="AK136" s="40"/>
      <c r="AL136" s="42"/>
      <c r="AM136" s="115"/>
      <c r="AN136" s="51"/>
      <c r="AO136" s="46"/>
      <c r="AP136" s="47"/>
      <c r="AQ136" s="111"/>
      <c r="AR136" s="112"/>
      <c r="AS136" t="str">
        <f t="shared" ref="AS136:AS137" si="57">BO136&amp;BP136&amp;BQ136&amp;BR136&amp;BS136</f>
        <v/>
      </c>
      <c r="BO136" s="34" t="str">
        <f t="shared" ref="BO136:BO137" si="58">IF(AND(B136&gt;0,AO136="")," * No olvide digitar la variable Beneficiarios. Digite Cero si no tiene.",IF(AO136&gt;B136,"  * La variable Beneficiarios No puede ser mayor al Total.",""))</f>
        <v/>
      </c>
      <c r="BP136" s="34" t="str">
        <f t="shared" ref="BP136:BP137" si="59">IF(AND(D136&gt;0,AP136="")," * No olvide digitar la variable Gestantes. Digite Cero si no tiene.",IF(AP136&gt;D136,"  * La variable Gestantes No puede ser mayor al Total Mujeres.",""))</f>
        <v/>
      </c>
      <c r="BQ136" s="34" t="str">
        <f t="shared" ref="BQ136:BQ137" si="60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34" t="str">
        <f t="shared" ref="BR136:BR137" si="61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35">
        <f t="shared" ref="BU136:BU137" si="62">IF(AND(B136&gt;0,AO136=""),1,IF(AO136&gt;B136,1,0))</f>
        <v>0</v>
      </c>
      <c r="BV136" s="35">
        <f t="shared" ref="BV136:BV137" si="63">IF(AND(D136&gt;0,AP136=""),1,IF(AP136&gt;D136,1,0))</f>
        <v>0</v>
      </c>
      <c r="BW136" s="35">
        <f t="shared" ref="BW136:BW137" si="64">IF(AND(B136&gt;0,AQ136=""),1,IF(AQ136&gt;B136,1,0))</f>
        <v>0</v>
      </c>
      <c r="BX136" s="35">
        <f t="shared" ref="BX136:BX137" si="65">IF(AND(B136&gt;0,AR136=""),1,IF(AR136&gt;B136,1,0))</f>
        <v>0</v>
      </c>
    </row>
    <row r="137" spans="1:76" ht="15" customHeight="1" x14ac:dyDescent="0.25">
      <c r="A137" s="5218" t="s">
        <v>182</v>
      </c>
      <c r="B137" s="374">
        <f>SUM(C137:D137)</f>
        <v>0</v>
      </c>
      <c r="C137" s="395">
        <f t="shared" si="56"/>
        <v>0</v>
      </c>
      <c r="D137" s="396">
        <f t="shared" si="56"/>
        <v>0</v>
      </c>
      <c r="E137" s="85"/>
      <c r="F137" s="86"/>
      <c r="G137" s="85"/>
      <c r="H137" s="84"/>
      <c r="I137" s="85"/>
      <c r="J137" s="84"/>
      <c r="K137" s="85"/>
      <c r="L137" s="84"/>
      <c r="M137" s="85"/>
      <c r="N137" s="84"/>
      <c r="O137" s="85"/>
      <c r="P137" s="84"/>
      <c r="Q137" s="397"/>
      <c r="R137" s="84"/>
      <c r="S137" s="85"/>
      <c r="T137" s="84"/>
      <c r="U137" s="85"/>
      <c r="V137" s="84"/>
      <c r="W137" s="85"/>
      <c r="X137" s="84"/>
      <c r="Y137" s="85"/>
      <c r="Z137" s="84"/>
      <c r="AA137" s="85"/>
      <c r="AB137" s="84"/>
      <c r="AC137" s="85"/>
      <c r="AD137" s="84"/>
      <c r="AE137" s="85"/>
      <c r="AF137" s="84"/>
      <c r="AG137" s="85"/>
      <c r="AH137" s="84"/>
      <c r="AI137" s="85"/>
      <c r="AJ137" s="84"/>
      <c r="AK137" s="85"/>
      <c r="AL137" s="84"/>
      <c r="AM137" s="187"/>
      <c r="AN137" s="89"/>
      <c r="AO137" s="90"/>
      <c r="AP137" s="91"/>
      <c r="AQ137" s="91"/>
      <c r="AR137" s="92"/>
      <c r="AS137" t="str">
        <f t="shared" si="57"/>
        <v/>
      </c>
      <c r="BO137" s="34" t="str">
        <f t="shared" si="58"/>
        <v/>
      </c>
      <c r="BP137" s="34" t="str">
        <f t="shared" si="59"/>
        <v/>
      </c>
      <c r="BQ137" s="34" t="str">
        <f t="shared" si="60"/>
        <v/>
      </c>
      <c r="BR137" s="34" t="str">
        <f t="shared" si="61"/>
        <v/>
      </c>
      <c r="BU137" s="35">
        <f t="shared" si="62"/>
        <v>0</v>
      </c>
      <c r="BV137" s="35">
        <f t="shared" si="63"/>
        <v>0</v>
      </c>
      <c r="BW137" s="35">
        <f t="shared" si="64"/>
        <v>0</v>
      </c>
      <c r="BX137" s="35">
        <f t="shared" si="65"/>
        <v>0</v>
      </c>
    </row>
    <row r="138" spans="1:76" ht="18" customHeight="1" x14ac:dyDescent="0.25">
      <c r="A138" s="4" t="s">
        <v>183</v>
      </c>
      <c r="B138" s="398"/>
      <c r="C138" s="398"/>
      <c r="D138" s="2"/>
      <c r="E138" s="398"/>
      <c r="F138" s="2"/>
      <c r="G138" s="2"/>
      <c r="H138" s="2"/>
      <c r="I138" s="2"/>
      <c r="J138" s="2"/>
      <c r="K138" s="2"/>
    </row>
    <row r="139" spans="1:76" ht="15" customHeight="1" x14ac:dyDescent="0.25">
      <c r="A139" s="5219" t="s">
        <v>184</v>
      </c>
      <c r="B139" s="5220"/>
      <c r="C139" s="5221" t="s">
        <v>32</v>
      </c>
      <c r="D139" s="4992" t="s">
        <v>84</v>
      </c>
      <c r="E139" s="4968"/>
      <c r="F139" s="4968"/>
      <c r="G139" s="4968"/>
      <c r="H139" s="5222"/>
      <c r="I139" s="5219" t="s">
        <v>100</v>
      </c>
      <c r="J139" s="5223" t="s">
        <v>6</v>
      </c>
      <c r="K139" s="5220" t="s">
        <v>7</v>
      </c>
    </row>
    <row r="140" spans="1:76" ht="35.450000000000003" customHeight="1" x14ac:dyDescent="0.25">
      <c r="A140" s="5224"/>
      <c r="B140" s="5225"/>
      <c r="C140" s="4394"/>
      <c r="D140" s="5192" t="s">
        <v>185</v>
      </c>
      <c r="E140" s="5194" t="s">
        <v>186</v>
      </c>
      <c r="F140" s="5194" t="s">
        <v>187</v>
      </c>
      <c r="G140" s="5194" t="s">
        <v>188</v>
      </c>
      <c r="H140" s="5195" t="s">
        <v>189</v>
      </c>
      <c r="I140" s="5224"/>
      <c r="J140" s="3245"/>
      <c r="K140" s="5225"/>
    </row>
    <row r="141" spans="1:76" ht="15" customHeight="1" x14ac:dyDescent="0.25">
      <c r="A141" s="5226" t="s">
        <v>190</v>
      </c>
      <c r="B141" s="5227" t="s">
        <v>191</v>
      </c>
      <c r="C141" s="5228">
        <f>SUM(D141:H141)</f>
        <v>0</v>
      </c>
      <c r="D141" s="5229"/>
      <c r="E141" s="5230"/>
      <c r="F141" s="5230"/>
      <c r="G141" s="5230"/>
      <c r="H141" s="5231"/>
      <c r="I141" s="407"/>
      <c r="J141" s="5232"/>
      <c r="K141" s="5233"/>
      <c r="L141" t="str">
        <f>BO141&amp;BP141&amp;BQ141</f>
        <v/>
      </c>
      <c r="BO141" s="224"/>
      <c r="BP141" s="147" t="str">
        <f>IF(AND(C141&gt;0,J141="")," * No olvide digitar la variable Pueblos originarios. Digite Cero si no tiene.",IF(J141&gt;C141," * La variable Pueblos originarios No puede ser mayor al Total.",""))</f>
        <v/>
      </c>
      <c r="BQ141" s="147" t="str">
        <f>IF(AND(C141&gt;0,K141="")," * No olvide digitar la variable Migrantes. Digite Cero si no tiene.",IF(K141&gt;C141," * La variable Migrantes No puede ser mayor al Total.",""))</f>
        <v/>
      </c>
      <c r="BV141" s="35">
        <f>IF(AND(C141&gt;0,J141=""),1,IF(J141&gt;C141,1,0))</f>
        <v>0</v>
      </c>
      <c r="BW141" s="35">
        <f>IF(AND(C141&gt;0,K141=""),1,IF(K141&gt;C141,1,0))</f>
        <v>0</v>
      </c>
    </row>
    <row r="142" spans="1:76" ht="24" customHeight="1" x14ac:dyDescent="0.25">
      <c r="A142" s="3211"/>
      <c r="B142" s="410" t="s">
        <v>192</v>
      </c>
      <c r="C142" s="411">
        <f>SUM(D142:H142)</f>
        <v>0</v>
      </c>
      <c r="D142" s="5234"/>
      <c r="E142" s="5235"/>
      <c r="F142" s="5235"/>
      <c r="G142" s="5235"/>
      <c r="H142" s="5236"/>
      <c r="I142" s="407"/>
      <c r="J142" s="5237"/>
      <c r="K142" s="5238"/>
      <c r="L142" t="str">
        <f t="shared" ref="L142:L145" si="66">BO142&amp;BP142&amp;BQ142</f>
        <v/>
      </c>
      <c r="BO142" s="224"/>
      <c r="BP142" s="147" t="str">
        <f t="shared" ref="BP142:BP149" si="67">IF(AND(C142&gt;0,J142="")," * No olvide digitar la variable Pueblos originarios. Digite Cero si no tiene.",IF(J142&gt;C142," * La variable Pueblos originarios No puede ser mayor al Total.",""))</f>
        <v/>
      </c>
      <c r="BQ142" s="147" t="str">
        <f t="shared" ref="BQ142:BQ149" si="68">IF(AND(C142&gt;0,K142="")," * No olvide digitar la variable Migrantes. Digite Cero si no tiene.",IF(K142&gt;C142," * La variable Migrantes No puede ser mayor al Total.",""))</f>
        <v/>
      </c>
      <c r="BV142" s="35">
        <f t="shared" ref="BV142:BV149" si="69">IF(AND(C142&gt;0,J142=""),1,IF(J142&gt;C142,1,0))</f>
        <v>0</v>
      </c>
      <c r="BW142" s="35">
        <f t="shared" ref="BW142:BW149" si="70">IF(AND(C142&gt;0,K142=""),1,IF(K142&gt;C142,1,0))</f>
        <v>0</v>
      </c>
    </row>
    <row r="143" spans="1:76" ht="15" customHeight="1" x14ac:dyDescent="0.25">
      <c r="A143" s="4414"/>
      <c r="B143" s="417" t="s">
        <v>193</v>
      </c>
      <c r="C143" s="418">
        <f>SUM(D143:H143)</f>
        <v>0</v>
      </c>
      <c r="D143" s="5239"/>
      <c r="E143" s="5240"/>
      <c r="F143" s="5240"/>
      <c r="G143" s="5240"/>
      <c r="H143" s="5241"/>
      <c r="I143" s="407"/>
      <c r="J143" s="5242"/>
      <c r="K143" s="5243"/>
      <c r="L143" t="str">
        <f t="shared" si="66"/>
        <v/>
      </c>
      <c r="BO143" s="224"/>
      <c r="BP143" s="147" t="str">
        <f t="shared" si="67"/>
        <v/>
      </c>
      <c r="BQ143" s="147" t="str">
        <f t="shared" si="68"/>
        <v/>
      </c>
      <c r="BV143" s="35">
        <f t="shared" si="69"/>
        <v>0</v>
      </c>
      <c r="BW143" s="35">
        <f t="shared" si="70"/>
        <v>0</v>
      </c>
    </row>
    <row r="144" spans="1:76" ht="23.25" customHeight="1" x14ac:dyDescent="0.25">
      <c r="A144" s="5226" t="s">
        <v>194</v>
      </c>
      <c r="B144" s="5244" t="s">
        <v>195</v>
      </c>
      <c r="C144" s="5228">
        <f>SUM(I144)</f>
        <v>0</v>
      </c>
      <c r="D144" s="5245"/>
      <c r="E144" s="5246"/>
      <c r="F144" s="5246"/>
      <c r="G144" s="5246"/>
      <c r="H144" s="5247"/>
      <c r="I144" s="3115"/>
      <c r="J144" s="5248"/>
      <c r="K144" s="5249"/>
      <c r="L144" t="str">
        <f t="shared" si="66"/>
        <v/>
      </c>
      <c r="BO144" s="34" t="str">
        <f>IF(AND(C144&gt;0,I144="")," * No olvide digitar la variable Gestantes. Digite Cero si no tiene.",IF(I144&gt;C144,"  * La variable Pueblos Gestantes No puede ser mayor al Total.",""))</f>
        <v/>
      </c>
      <c r="BP144" s="147" t="str">
        <f t="shared" si="67"/>
        <v/>
      </c>
      <c r="BQ144" s="147" t="str">
        <f t="shared" si="68"/>
        <v/>
      </c>
      <c r="BU144" s="35">
        <f>IF(AND(C144&gt;0,I144=""),1,IF(I144&gt;C144,1,0))</f>
        <v>0</v>
      </c>
      <c r="BV144" s="35">
        <f t="shared" si="69"/>
        <v>0</v>
      </c>
      <c r="BW144" s="35">
        <f t="shared" si="70"/>
        <v>0</v>
      </c>
    </row>
    <row r="145" spans="1:75" ht="25.5" customHeight="1" x14ac:dyDescent="0.25">
      <c r="A145" s="4414"/>
      <c r="B145" s="2451" t="s">
        <v>196</v>
      </c>
      <c r="C145" s="418">
        <f>SUM(D145:H145)</f>
        <v>0</v>
      </c>
      <c r="D145" s="432"/>
      <c r="E145" s="433"/>
      <c r="F145" s="433"/>
      <c r="G145" s="433"/>
      <c r="H145" s="434"/>
      <c r="I145" s="5250"/>
      <c r="J145" s="5242"/>
      <c r="K145" s="5243"/>
      <c r="L145" t="str">
        <f t="shared" si="66"/>
        <v/>
      </c>
      <c r="BO145" s="224"/>
      <c r="BP145" s="147" t="str">
        <f t="shared" si="67"/>
        <v/>
      </c>
      <c r="BQ145" s="147" t="str">
        <f t="shared" si="68"/>
        <v/>
      </c>
      <c r="BV145" s="35">
        <f t="shared" si="69"/>
        <v>0</v>
      </c>
      <c r="BW145" s="35">
        <f t="shared" si="70"/>
        <v>0</v>
      </c>
    </row>
    <row r="146" spans="1:75" ht="15" customHeight="1" x14ac:dyDescent="0.25">
      <c r="A146" s="3211" t="s">
        <v>197</v>
      </c>
      <c r="B146" s="24" t="s">
        <v>80</v>
      </c>
      <c r="C146" s="436">
        <f>SUM(D146:I146)</f>
        <v>0</v>
      </c>
      <c r="D146" s="3119"/>
      <c r="E146" s="3120"/>
      <c r="F146" s="3120"/>
      <c r="G146" s="3120"/>
      <c r="H146" s="5251"/>
      <c r="I146" s="3121"/>
      <c r="J146" s="3122"/>
      <c r="K146" s="3123"/>
      <c r="L146" t="str">
        <f>BO146&amp;BP146&amp;BQ146</f>
        <v/>
      </c>
      <c r="BO146" s="147" t="str">
        <f>IF(AND(C146&gt;0,I146="")," * No olvide digitar la variable Gestantes. Digite Cero si no tiene.",IF(I146&gt;C146," * La variable Gestantes No puede ser mayor al Total.",""))</f>
        <v/>
      </c>
      <c r="BP146" s="147" t="str">
        <f t="shared" si="67"/>
        <v/>
      </c>
      <c r="BQ146" s="147" t="str">
        <f t="shared" si="68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35">
        <f>IF(AND(C146&gt;0,I146=""),1,IF(I146&gt;C146,1,0))</f>
        <v>0</v>
      </c>
      <c r="BV146" s="35">
        <f>IF(AND(C146&gt;0,J146=""),1,IF(J146&gt;C146,1,0))</f>
        <v>0</v>
      </c>
      <c r="BW146" s="35">
        <f>IF(AND(C146&gt;0,K146=""),1,IF(K146&gt;C146,1,0))</f>
        <v>0</v>
      </c>
    </row>
    <row r="147" spans="1:75" ht="15" customHeight="1" x14ac:dyDescent="0.25">
      <c r="A147" s="3211"/>
      <c r="B147" s="24" t="s">
        <v>81</v>
      </c>
      <c r="C147" s="436">
        <f>SUM(D147:I147)</f>
        <v>0</v>
      </c>
      <c r="D147" s="3119"/>
      <c r="E147" s="3120"/>
      <c r="F147" s="3120"/>
      <c r="G147" s="3120"/>
      <c r="H147" s="3124"/>
      <c r="I147" s="3121"/>
      <c r="J147" s="3122"/>
      <c r="K147" s="3123"/>
      <c r="L147" t="str">
        <f t="shared" ref="L147:L149" si="71">BO147&amp;BP147&amp;BQ147</f>
        <v/>
      </c>
      <c r="BO147" s="147" t="str">
        <f t="shared" ref="BO147:BO149" si="72">IF(AND(C147&gt;0,I147="")," * No olvide digitar la variable Gestantes. Digite Cero si no tiene.",IF(I147&gt;C147," * La variable Gestantes No puede ser mayor al Total.",""))</f>
        <v/>
      </c>
      <c r="BP147" s="147" t="str">
        <f t="shared" si="67"/>
        <v/>
      </c>
      <c r="BQ147" s="147" t="str">
        <f t="shared" si="68"/>
        <v/>
      </c>
      <c r="BU147" s="35">
        <f>IF(AND(C147&gt;0,I147=""),1,IF(I147&gt;C147,1,0))</f>
        <v>0</v>
      </c>
      <c r="BV147" s="35">
        <f t="shared" si="69"/>
        <v>0</v>
      </c>
      <c r="BW147" s="35">
        <f t="shared" si="70"/>
        <v>0</v>
      </c>
    </row>
    <row r="148" spans="1:75" ht="15" customHeight="1" x14ac:dyDescent="0.25">
      <c r="A148" s="3211"/>
      <c r="B148" s="36" t="s">
        <v>51</v>
      </c>
      <c r="C148" s="436">
        <f>SUM(D148:I148)</f>
        <v>0</v>
      </c>
      <c r="D148" s="5234"/>
      <c r="E148" s="5235"/>
      <c r="F148" s="5235"/>
      <c r="G148" s="5235"/>
      <c r="H148" s="5236"/>
      <c r="I148" s="5252"/>
      <c r="J148" s="5237"/>
      <c r="K148" s="5238"/>
      <c r="L148" t="str">
        <f t="shared" si="71"/>
        <v/>
      </c>
      <c r="BO148" s="147" t="str">
        <f t="shared" si="72"/>
        <v/>
      </c>
      <c r="BP148" s="147" t="str">
        <f t="shared" si="67"/>
        <v/>
      </c>
      <c r="BQ148" s="147" t="str">
        <f t="shared" si="68"/>
        <v/>
      </c>
      <c r="BU148" s="35">
        <f>IF(AND(C148&gt;0,I148=""),1,IF(I148&gt;C148,1,0))</f>
        <v>0</v>
      </c>
      <c r="BV148" s="35">
        <f t="shared" si="69"/>
        <v>0</v>
      </c>
      <c r="BW148" s="35">
        <f t="shared" si="70"/>
        <v>0</v>
      </c>
    </row>
    <row r="149" spans="1:75" ht="15" customHeight="1" x14ac:dyDescent="0.25">
      <c r="A149" s="4414"/>
      <c r="B149" s="444" t="s">
        <v>108</v>
      </c>
      <c r="C149" s="374">
        <f>SUM(D149:I149)</f>
        <v>0</v>
      </c>
      <c r="D149" s="5239"/>
      <c r="E149" s="5240"/>
      <c r="F149" s="5240"/>
      <c r="G149" s="5240"/>
      <c r="H149" s="5241"/>
      <c r="I149" s="5253"/>
      <c r="J149" s="5242"/>
      <c r="K149" s="5243"/>
      <c r="L149" t="str">
        <f t="shared" si="71"/>
        <v/>
      </c>
      <c r="BO149" s="147" t="str">
        <f t="shared" si="72"/>
        <v/>
      </c>
      <c r="BP149" s="147" t="str">
        <f t="shared" si="67"/>
        <v/>
      </c>
      <c r="BQ149" s="147" t="str">
        <f t="shared" si="68"/>
        <v/>
      </c>
      <c r="BU149" s="35">
        <f>IF(AND(C149&gt;0,I149=""),1,IF(I149&gt;C149,1,0))</f>
        <v>0</v>
      </c>
      <c r="BV149" s="35">
        <f t="shared" si="69"/>
        <v>0</v>
      </c>
      <c r="BW149" s="35">
        <f t="shared" si="70"/>
        <v>0</v>
      </c>
    </row>
    <row r="150" spans="1:75" ht="18" customHeight="1" x14ac:dyDescent="0.25">
      <c r="A150" s="4" t="s">
        <v>198</v>
      </c>
      <c r="AN150" s="3"/>
      <c r="AO150" s="3"/>
    </row>
    <row r="151" spans="1:75" ht="15" customHeight="1" x14ac:dyDescent="0.25">
      <c r="A151" s="5254" t="s">
        <v>49</v>
      </c>
      <c r="B151" s="5254" t="s">
        <v>199</v>
      </c>
      <c r="C151" s="5255" t="s">
        <v>29</v>
      </c>
      <c r="D151" s="5256" t="s">
        <v>30</v>
      </c>
      <c r="E151" s="5220" t="s">
        <v>31</v>
      </c>
      <c r="F151" s="5257" t="s">
        <v>5</v>
      </c>
      <c r="G151" s="5258"/>
      <c r="H151" s="5258"/>
      <c r="I151" s="5258"/>
      <c r="J151" s="5258"/>
      <c r="K151" s="5258"/>
      <c r="L151" s="5258"/>
      <c r="M151" s="5258"/>
      <c r="N151" s="5258"/>
      <c r="O151" s="5258"/>
      <c r="P151" s="5258"/>
      <c r="Q151" s="5258"/>
      <c r="R151" s="5258"/>
      <c r="S151" s="5258"/>
      <c r="T151" s="5258"/>
      <c r="U151" s="5258"/>
      <c r="V151" s="5258"/>
      <c r="W151" s="5258"/>
      <c r="X151" s="5258"/>
      <c r="Y151" s="5258"/>
      <c r="Z151" s="5258"/>
      <c r="AA151" s="5258"/>
      <c r="AB151" s="5258"/>
      <c r="AC151" s="5258"/>
      <c r="AD151" s="5258"/>
      <c r="AE151" s="5258"/>
      <c r="AF151" s="5258"/>
      <c r="AG151" s="5258"/>
      <c r="AH151" s="5258"/>
      <c r="AI151" s="5258"/>
      <c r="AJ151" s="5258"/>
      <c r="AK151" s="5258"/>
      <c r="AL151" s="5258"/>
      <c r="AM151" s="4851"/>
      <c r="AN151" s="5256" t="s">
        <v>6</v>
      </c>
      <c r="AO151" s="5220" t="s">
        <v>7</v>
      </c>
    </row>
    <row r="152" spans="1:75" ht="15" customHeight="1" x14ac:dyDescent="0.25">
      <c r="A152" s="3234"/>
      <c r="B152" s="3234"/>
      <c r="C152" s="3237"/>
      <c r="D152" s="3229"/>
      <c r="E152" s="3209"/>
      <c r="F152" s="4993" t="s">
        <v>93</v>
      </c>
      <c r="G152" s="4840"/>
      <c r="H152" s="4993" t="s">
        <v>13</v>
      </c>
      <c r="I152" s="4840"/>
      <c r="J152" s="4993" t="s">
        <v>14</v>
      </c>
      <c r="K152" s="4840"/>
      <c r="L152" s="4993" t="s">
        <v>15</v>
      </c>
      <c r="M152" s="4840"/>
      <c r="N152" s="4993" t="s">
        <v>16</v>
      </c>
      <c r="O152" s="4840"/>
      <c r="P152" s="4837" t="s">
        <v>17</v>
      </c>
      <c r="Q152" s="4840"/>
      <c r="R152" s="4993" t="s">
        <v>18</v>
      </c>
      <c r="S152" s="4840"/>
      <c r="T152" s="4993" t="s">
        <v>19</v>
      </c>
      <c r="U152" s="4840"/>
      <c r="V152" s="4993" t="s">
        <v>20</v>
      </c>
      <c r="W152" s="4840"/>
      <c r="X152" s="4993" t="s">
        <v>21</v>
      </c>
      <c r="Y152" s="4840"/>
      <c r="Z152" s="4993" t="s">
        <v>22</v>
      </c>
      <c r="AA152" s="4840"/>
      <c r="AB152" s="4993" t="s">
        <v>23</v>
      </c>
      <c r="AC152" s="4840"/>
      <c r="AD152" s="4993" t="s">
        <v>24</v>
      </c>
      <c r="AE152" s="4840"/>
      <c r="AF152" s="4993" t="s">
        <v>25</v>
      </c>
      <c r="AG152" s="4840"/>
      <c r="AH152" s="4993" t="s">
        <v>26</v>
      </c>
      <c r="AI152" s="4840"/>
      <c r="AJ152" s="4993" t="s">
        <v>27</v>
      </c>
      <c r="AK152" s="4840"/>
      <c r="AL152" s="4993" t="s">
        <v>200</v>
      </c>
      <c r="AM152" s="4862"/>
      <c r="AN152" s="3229"/>
      <c r="AO152" s="3209"/>
    </row>
    <row r="153" spans="1:75" ht="15" customHeight="1" x14ac:dyDescent="0.25">
      <c r="A153" s="5259"/>
      <c r="B153" s="5259"/>
      <c r="C153" s="3238"/>
      <c r="D153" s="5260"/>
      <c r="E153" s="5261"/>
      <c r="F153" s="4994" t="s">
        <v>71</v>
      </c>
      <c r="G153" s="3174" t="s">
        <v>31</v>
      </c>
      <c r="H153" s="4994" t="s">
        <v>71</v>
      </c>
      <c r="I153" s="3174" t="s">
        <v>31</v>
      </c>
      <c r="J153" s="4994" t="s">
        <v>71</v>
      </c>
      <c r="K153" s="3174" t="s">
        <v>31</v>
      </c>
      <c r="L153" s="4994" t="s">
        <v>71</v>
      </c>
      <c r="M153" s="3174" t="s">
        <v>31</v>
      </c>
      <c r="N153" s="4994" t="s">
        <v>71</v>
      </c>
      <c r="O153" s="3174" t="s">
        <v>31</v>
      </c>
      <c r="P153" s="4994" t="s">
        <v>71</v>
      </c>
      <c r="Q153" s="3174" t="s">
        <v>31</v>
      </c>
      <c r="R153" s="4994" t="s">
        <v>71</v>
      </c>
      <c r="S153" s="3174" t="s">
        <v>31</v>
      </c>
      <c r="T153" s="4994" t="s">
        <v>71</v>
      </c>
      <c r="U153" s="3174" t="s">
        <v>31</v>
      </c>
      <c r="V153" s="4994" t="s">
        <v>71</v>
      </c>
      <c r="W153" s="3174" t="s">
        <v>31</v>
      </c>
      <c r="X153" s="4994" t="s">
        <v>71</v>
      </c>
      <c r="Y153" s="3174" t="s">
        <v>31</v>
      </c>
      <c r="Z153" s="4994" t="s">
        <v>71</v>
      </c>
      <c r="AA153" s="3174" t="s">
        <v>31</v>
      </c>
      <c r="AB153" s="4994" t="s">
        <v>71</v>
      </c>
      <c r="AC153" s="3174" t="s">
        <v>31</v>
      </c>
      <c r="AD153" s="4994" t="s">
        <v>71</v>
      </c>
      <c r="AE153" s="3174" t="s">
        <v>31</v>
      </c>
      <c r="AF153" s="4994" t="s">
        <v>71</v>
      </c>
      <c r="AG153" s="3174" t="s">
        <v>31</v>
      </c>
      <c r="AH153" s="4994" t="s">
        <v>71</v>
      </c>
      <c r="AI153" s="3174" t="s">
        <v>31</v>
      </c>
      <c r="AJ153" s="4994" t="s">
        <v>71</v>
      </c>
      <c r="AK153" s="3174" t="s">
        <v>31</v>
      </c>
      <c r="AL153" s="4994" t="s">
        <v>71</v>
      </c>
      <c r="AM153" s="3132" t="s">
        <v>31</v>
      </c>
      <c r="AN153" s="5260"/>
      <c r="AO153" s="5261"/>
    </row>
    <row r="154" spans="1:75" ht="15" customHeight="1" x14ac:dyDescent="0.25">
      <c r="A154" s="5226" t="s">
        <v>80</v>
      </c>
      <c r="B154" s="5262" t="s">
        <v>201</v>
      </c>
      <c r="C154" s="5228">
        <f>SUM(D154:E154)</f>
        <v>0</v>
      </c>
      <c r="D154" s="5263">
        <f>+F154+H154+J154+L154+N154+P154+R154+T154+V154+X154+Z154+AB154+AD154+AF154+AH154+AJ154+AL154</f>
        <v>0</v>
      </c>
      <c r="E154" s="5264">
        <f>+G154+I154+K154+M154+O154+Q154+S154+U154+W154+Y154+AA154+AC154+AE154+AG154+AI154+AK154+AM154</f>
        <v>0</v>
      </c>
      <c r="F154" s="5265"/>
      <c r="G154" s="5266"/>
      <c r="H154" s="5265"/>
      <c r="I154" s="5266"/>
      <c r="J154" s="5265"/>
      <c r="K154" s="5266"/>
      <c r="L154" s="5265"/>
      <c r="M154" s="5266"/>
      <c r="N154" s="5265"/>
      <c r="O154" s="5266"/>
      <c r="P154" s="5265"/>
      <c r="Q154" s="5266"/>
      <c r="R154" s="5265"/>
      <c r="S154" s="5266"/>
      <c r="T154" s="5265"/>
      <c r="U154" s="5266"/>
      <c r="V154" s="5265"/>
      <c r="W154" s="5266"/>
      <c r="X154" s="5265"/>
      <c r="Y154" s="5266"/>
      <c r="Z154" s="5265"/>
      <c r="AA154" s="5266"/>
      <c r="AB154" s="5265"/>
      <c r="AC154" s="5266"/>
      <c r="AD154" s="5265"/>
      <c r="AE154" s="5266"/>
      <c r="AF154" s="5265"/>
      <c r="AG154" s="5266"/>
      <c r="AH154" s="5265"/>
      <c r="AI154" s="5266"/>
      <c r="AJ154" s="5265"/>
      <c r="AK154" s="5266"/>
      <c r="AL154" s="5265"/>
      <c r="AM154" s="5267"/>
      <c r="AN154" s="5268"/>
      <c r="AO154" s="5266"/>
      <c r="AP154" t="str">
        <f>BO154&amp;BP154</f>
        <v/>
      </c>
      <c r="BO154" s="34" t="str">
        <f>IF(AND(C154&gt;0,AN154=""),"  * No olvide digitar la variable Pueblos originarios. Digite Cero si no tiene.",IF(AN154&gt;C154,"  * La variable Pueblos originarios No puede ser mayor al Total.",""))</f>
        <v/>
      </c>
      <c r="BP154" s="34" t="str">
        <f>IF(AND(C154&gt;0,AO154=""),"  * No olvide digitar la variable Migrantes. Digite Cero si no tiene.",IF(AO154&gt;C154,"  * La variable Migrantes No puede ser mayor al Total.",""))</f>
        <v/>
      </c>
      <c r="BQ154" s="147"/>
      <c r="BR154" s="147"/>
      <c r="BS154" s="147"/>
      <c r="BU154" s="35">
        <f>IF(AND(C154&gt;0,AN154=""),1,IF(AN154&gt;C154,1,0))</f>
        <v>0</v>
      </c>
      <c r="BV154" s="35">
        <f>IF(AND(C154&gt;0,AO154=""),1,IF(AO154&gt;C154,1,0))</f>
        <v>0</v>
      </c>
    </row>
    <row r="155" spans="1:75" ht="15" customHeight="1" x14ac:dyDescent="0.25">
      <c r="A155" s="3211"/>
      <c r="B155" s="105" t="s">
        <v>202</v>
      </c>
      <c r="C155" s="411">
        <f>SUM(D155:E155)</f>
        <v>0</v>
      </c>
      <c r="D155" s="386">
        <f t="shared" ref="D155:E167" si="73">+F155+H155+J155+L155+N155+P155+R155+T155+V155+X155+Z155+AB155+AD155+AF155+AH155+AJ155+AL155</f>
        <v>0</v>
      </c>
      <c r="E155" s="393">
        <f t="shared" si="73"/>
        <v>0</v>
      </c>
      <c r="F155" s="61"/>
      <c r="G155" s="181"/>
      <c r="H155" s="61"/>
      <c r="I155" s="181"/>
      <c r="J155" s="61"/>
      <c r="K155" s="181"/>
      <c r="L155" s="61"/>
      <c r="M155" s="181"/>
      <c r="N155" s="61"/>
      <c r="O155" s="181"/>
      <c r="P155" s="61"/>
      <c r="Q155" s="181"/>
      <c r="R155" s="61"/>
      <c r="S155" s="181"/>
      <c r="T155" s="61"/>
      <c r="U155" s="181"/>
      <c r="V155" s="61"/>
      <c r="W155" s="181"/>
      <c r="X155" s="61"/>
      <c r="Y155" s="181"/>
      <c r="Z155" s="61"/>
      <c r="AA155" s="181"/>
      <c r="AB155" s="61"/>
      <c r="AC155" s="181"/>
      <c r="AD155" s="61"/>
      <c r="AE155" s="181"/>
      <c r="AF155" s="61"/>
      <c r="AG155" s="181"/>
      <c r="AH155" s="61"/>
      <c r="AI155" s="181"/>
      <c r="AJ155" s="61"/>
      <c r="AK155" s="181"/>
      <c r="AL155" s="61"/>
      <c r="AM155" s="454"/>
      <c r="AN155" s="389"/>
      <c r="AO155" s="181"/>
      <c r="AP155" t="str">
        <f t="shared" ref="AP155:AP167" si="74">BO155&amp;BP155</f>
        <v/>
      </c>
      <c r="BO155" s="34" t="str">
        <f t="shared" ref="BO155:BO167" si="75">IF(AND(C155&gt;0,AN155=""),"  * No olvide digitar la variable Pueblos originarios. Digite Cero si no tiene.",IF(AN155&gt;C155,"  * La variable Pueblos originarios No puede ser mayor al Total.",""))</f>
        <v/>
      </c>
      <c r="BP155" s="34" t="str">
        <f t="shared" ref="BP155:BP167" si="76">IF(AND(C155&gt;0,AO155=""),"  * No olvide digitar la variable Migrantes. Digite Cero si no tiene.",IF(AO155&gt;C155,"  * La variable Migrantes No puede ser mayor al Total.",""))</f>
        <v/>
      </c>
      <c r="BQ155" s="147"/>
      <c r="BR155" s="147"/>
      <c r="BS155" s="147"/>
      <c r="BU155" s="35">
        <f t="shared" ref="BU155:BU167" si="77">IF(AND(C155&gt;0,AN155=""),1,IF(AN155&gt;C155,1,0))</f>
        <v>0</v>
      </c>
      <c r="BV155" s="35">
        <f t="shared" ref="BV155:BV167" si="78">IF(AND(C155&gt;0,AO155=""),1,IF(AO155&gt;C155,1,0))</f>
        <v>0</v>
      </c>
    </row>
    <row r="156" spans="1:75" ht="15" customHeight="1" x14ac:dyDescent="0.25">
      <c r="A156" s="3211"/>
      <c r="B156" s="105" t="s">
        <v>203</v>
      </c>
      <c r="C156" s="411">
        <f t="shared" ref="C156:C167" si="79">SUM(D156:E156)</f>
        <v>0</v>
      </c>
      <c r="D156" s="386">
        <f t="shared" si="73"/>
        <v>0</v>
      </c>
      <c r="E156" s="393">
        <f t="shared" si="73"/>
        <v>0</v>
      </c>
      <c r="F156" s="40"/>
      <c r="G156" s="41"/>
      <c r="H156" s="40"/>
      <c r="I156" s="41"/>
      <c r="J156" s="40"/>
      <c r="K156" s="41"/>
      <c r="L156" s="40"/>
      <c r="M156" s="41"/>
      <c r="N156" s="40"/>
      <c r="O156" s="41"/>
      <c r="P156" s="40"/>
      <c r="Q156" s="41"/>
      <c r="R156" s="40"/>
      <c r="S156" s="41"/>
      <c r="T156" s="40"/>
      <c r="U156" s="41"/>
      <c r="V156" s="40"/>
      <c r="W156" s="41"/>
      <c r="X156" s="40"/>
      <c r="Y156" s="41"/>
      <c r="Z156" s="40"/>
      <c r="AA156" s="41"/>
      <c r="AB156" s="40"/>
      <c r="AC156" s="41"/>
      <c r="AD156" s="40"/>
      <c r="AE156" s="41"/>
      <c r="AF156" s="40"/>
      <c r="AG156" s="41"/>
      <c r="AH156" s="40"/>
      <c r="AI156" s="41"/>
      <c r="AJ156" s="40"/>
      <c r="AK156" s="41"/>
      <c r="AL156" s="40"/>
      <c r="AM156" s="455"/>
      <c r="AN156" s="114"/>
      <c r="AO156" s="41"/>
      <c r="AP156" t="str">
        <f t="shared" si="74"/>
        <v/>
      </c>
      <c r="BO156" s="34" t="str">
        <f t="shared" si="75"/>
        <v/>
      </c>
      <c r="BP156" s="34" t="str">
        <f t="shared" si="76"/>
        <v/>
      </c>
      <c r="BQ156" s="147"/>
      <c r="BR156" s="147"/>
      <c r="BS156" s="147"/>
      <c r="BU156" s="35">
        <f t="shared" si="77"/>
        <v>0</v>
      </c>
      <c r="BV156" s="35">
        <f t="shared" si="78"/>
        <v>0</v>
      </c>
    </row>
    <row r="157" spans="1:75" ht="15" customHeight="1" x14ac:dyDescent="0.25">
      <c r="A157" s="3211"/>
      <c r="B157" s="105" t="s">
        <v>204</v>
      </c>
      <c r="C157" s="411">
        <f>SUM(D157:E157)</f>
        <v>0</v>
      </c>
      <c r="D157" s="386">
        <f t="shared" si="73"/>
        <v>0</v>
      </c>
      <c r="E157" s="393">
        <f t="shared" si="73"/>
        <v>0</v>
      </c>
      <c r="F157" s="40"/>
      <c r="G157" s="41"/>
      <c r="H157" s="40"/>
      <c r="I157" s="41"/>
      <c r="J157" s="40"/>
      <c r="K157" s="41"/>
      <c r="L157" s="40"/>
      <c r="M157" s="41"/>
      <c r="N157" s="40"/>
      <c r="O157" s="41"/>
      <c r="P157" s="40"/>
      <c r="Q157" s="41"/>
      <c r="R157" s="40"/>
      <c r="S157" s="41"/>
      <c r="T157" s="40"/>
      <c r="U157" s="41"/>
      <c r="V157" s="40"/>
      <c r="W157" s="41"/>
      <c r="X157" s="40"/>
      <c r="Y157" s="41"/>
      <c r="Z157" s="40"/>
      <c r="AA157" s="41"/>
      <c r="AB157" s="40"/>
      <c r="AC157" s="41"/>
      <c r="AD157" s="40"/>
      <c r="AE157" s="41"/>
      <c r="AF157" s="40"/>
      <c r="AG157" s="41"/>
      <c r="AH157" s="40"/>
      <c r="AI157" s="41"/>
      <c r="AJ157" s="40"/>
      <c r="AK157" s="41"/>
      <c r="AL157" s="40"/>
      <c r="AM157" s="455"/>
      <c r="AN157" s="114"/>
      <c r="AO157" s="41"/>
      <c r="AP157" t="str">
        <f t="shared" si="74"/>
        <v/>
      </c>
      <c r="BO157" s="34" t="str">
        <f t="shared" si="75"/>
        <v/>
      </c>
      <c r="BP157" s="34" t="str">
        <f t="shared" si="76"/>
        <v/>
      </c>
      <c r="BQ157" s="147"/>
      <c r="BR157" s="147"/>
      <c r="BS157" s="147"/>
      <c r="BU157" s="35">
        <f t="shared" si="77"/>
        <v>0</v>
      </c>
      <c r="BV157" s="35">
        <f t="shared" si="78"/>
        <v>0</v>
      </c>
    </row>
    <row r="158" spans="1:75" ht="15" customHeight="1" x14ac:dyDescent="0.25">
      <c r="A158" s="3211"/>
      <c r="B158" s="105" t="s">
        <v>205</v>
      </c>
      <c r="C158" s="411">
        <f t="shared" si="79"/>
        <v>0</v>
      </c>
      <c r="D158" s="386">
        <f t="shared" si="73"/>
        <v>0</v>
      </c>
      <c r="E158" s="393">
        <f t="shared" si="73"/>
        <v>0</v>
      </c>
      <c r="F158" s="40"/>
      <c r="G158" s="41"/>
      <c r="H158" s="40"/>
      <c r="I158" s="41"/>
      <c r="J158" s="40"/>
      <c r="K158" s="41"/>
      <c r="L158" s="40"/>
      <c r="M158" s="41"/>
      <c r="N158" s="40"/>
      <c r="O158" s="41"/>
      <c r="P158" s="40"/>
      <c r="Q158" s="41"/>
      <c r="R158" s="40"/>
      <c r="S158" s="41"/>
      <c r="T158" s="40"/>
      <c r="U158" s="41"/>
      <c r="V158" s="40"/>
      <c r="W158" s="41"/>
      <c r="X158" s="40"/>
      <c r="Y158" s="41"/>
      <c r="Z158" s="40"/>
      <c r="AA158" s="41"/>
      <c r="AB158" s="40"/>
      <c r="AC158" s="41"/>
      <c r="AD158" s="40"/>
      <c r="AE158" s="41"/>
      <c r="AF158" s="40"/>
      <c r="AG158" s="41"/>
      <c r="AH158" s="40"/>
      <c r="AI158" s="41"/>
      <c r="AJ158" s="40"/>
      <c r="AK158" s="41"/>
      <c r="AL158" s="40"/>
      <c r="AM158" s="455"/>
      <c r="AN158" s="114"/>
      <c r="AO158" s="41"/>
      <c r="AP158" t="str">
        <f t="shared" si="74"/>
        <v/>
      </c>
      <c r="BO158" s="34" t="str">
        <f t="shared" si="75"/>
        <v/>
      </c>
      <c r="BP158" s="34" t="str">
        <f t="shared" si="76"/>
        <v/>
      </c>
      <c r="BQ158" s="147"/>
      <c r="BR158" s="147"/>
      <c r="BS158" s="147"/>
      <c r="BU158" s="35">
        <f t="shared" si="77"/>
        <v>0</v>
      </c>
      <c r="BV158" s="35">
        <f t="shared" si="78"/>
        <v>0</v>
      </c>
    </row>
    <row r="159" spans="1:75" ht="15" customHeight="1" x14ac:dyDescent="0.25">
      <c r="A159" s="3211"/>
      <c r="B159" s="105" t="s">
        <v>206</v>
      </c>
      <c r="C159" s="411">
        <f t="shared" si="79"/>
        <v>0</v>
      </c>
      <c r="D159" s="386">
        <f t="shared" si="73"/>
        <v>0</v>
      </c>
      <c r="E159" s="393">
        <f t="shared" si="73"/>
        <v>0</v>
      </c>
      <c r="F159" s="75"/>
      <c r="G159" s="76"/>
      <c r="H159" s="75"/>
      <c r="I159" s="76"/>
      <c r="J159" s="75"/>
      <c r="K159" s="76"/>
      <c r="L159" s="75"/>
      <c r="M159" s="76"/>
      <c r="N159" s="75"/>
      <c r="O159" s="76"/>
      <c r="P159" s="75"/>
      <c r="Q159" s="76"/>
      <c r="R159" s="75"/>
      <c r="S159" s="76"/>
      <c r="T159" s="75"/>
      <c r="U159" s="76"/>
      <c r="V159" s="75"/>
      <c r="W159" s="76"/>
      <c r="X159" s="75"/>
      <c r="Y159" s="76"/>
      <c r="Z159" s="75"/>
      <c r="AA159" s="76"/>
      <c r="AB159" s="75"/>
      <c r="AC159" s="76"/>
      <c r="AD159" s="75"/>
      <c r="AE159" s="76"/>
      <c r="AF159" s="75"/>
      <c r="AG159" s="76"/>
      <c r="AH159" s="75"/>
      <c r="AI159" s="76"/>
      <c r="AJ159" s="75"/>
      <c r="AK159" s="76"/>
      <c r="AL159" s="75"/>
      <c r="AM159" s="456"/>
      <c r="AN159" s="122"/>
      <c r="AO159" s="76"/>
      <c r="AP159" t="str">
        <f t="shared" si="74"/>
        <v/>
      </c>
      <c r="BO159" s="34" t="str">
        <f t="shared" si="75"/>
        <v/>
      </c>
      <c r="BP159" s="34" t="str">
        <f t="shared" si="76"/>
        <v/>
      </c>
      <c r="BQ159" s="147"/>
      <c r="BR159" s="147"/>
      <c r="BS159" s="147"/>
      <c r="BU159" s="35">
        <f t="shared" si="77"/>
        <v>0</v>
      </c>
      <c r="BV159" s="35">
        <f t="shared" si="78"/>
        <v>0</v>
      </c>
    </row>
    <row r="160" spans="1:75" ht="15" customHeight="1" x14ac:dyDescent="0.25">
      <c r="A160" s="3211"/>
      <c r="B160" s="105" t="s">
        <v>207</v>
      </c>
      <c r="C160" s="411">
        <f t="shared" si="79"/>
        <v>0</v>
      </c>
      <c r="D160" s="386">
        <f t="shared" si="73"/>
        <v>0</v>
      </c>
      <c r="E160" s="393">
        <f t="shared" si="73"/>
        <v>0</v>
      </c>
      <c r="F160" s="75"/>
      <c r="G160" s="76"/>
      <c r="H160" s="75"/>
      <c r="I160" s="76"/>
      <c r="J160" s="75"/>
      <c r="K160" s="76"/>
      <c r="L160" s="75"/>
      <c r="M160" s="76"/>
      <c r="N160" s="75"/>
      <c r="O160" s="76"/>
      <c r="P160" s="75"/>
      <c r="Q160" s="76"/>
      <c r="R160" s="75"/>
      <c r="S160" s="76"/>
      <c r="T160" s="75"/>
      <c r="U160" s="76"/>
      <c r="V160" s="75"/>
      <c r="W160" s="76"/>
      <c r="X160" s="75"/>
      <c r="Y160" s="76"/>
      <c r="Z160" s="75"/>
      <c r="AA160" s="76"/>
      <c r="AB160" s="75"/>
      <c r="AC160" s="76"/>
      <c r="AD160" s="75"/>
      <c r="AE160" s="76"/>
      <c r="AF160" s="75"/>
      <c r="AG160" s="76"/>
      <c r="AH160" s="75"/>
      <c r="AI160" s="76"/>
      <c r="AJ160" s="75"/>
      <c r="AK160" s="76"/>
      <c r="AL160" s="75"/>
      <c r="AM160" s="456"/>
      <c r="AN160" s="122"/>
      <c r="AO160" s="76"/>
      <c r="AP160" t="str">
        <f t="shared" si="74"/>
        <v/>
      </c>
      <c r="BO160" s="34" t="str">
        <f t="shared" si="75"/>
        <v/>
      </c>
      <c r="BP160" s="34" t="str">
        <f t="shared" si="76"/>
        <v/>
      </c>
      <c r="BQ160" s="147"/>
      <c r="BR160" s="147"/>
      <c r="BS160" s="147"/>
      <c r="BU160" s="35">
        <f t="shared" si="77"/>
        <v>0</v>
      </c>
      <c r="BV160" s="35">
        <f t="shared" si="78"/>
        <v>0</v>
      </c>
    </row>
    <row r="161" spans="1:74" ht="15" customHeight="1" x14ac:dyDescent="0.25">
      <c r="A161" s="4414"/>
      <c r="B161" s="374" t="s">
        <v>208</v>
      </c>
      <c r="C161" s="457">
        <f t="shared" si="79"/>
        <v>0</v>
      </c>
      <c r="D161" s="395">
        <f t="shared" si="73"/>
        <v>0</v>
      </c>
      <c r="E161" s="458">
        <f t="shared" si="73"/>
        <v>0</v>
      </c>
      <c r="F161" s="85"/>
      <c r="G161" s="86"/>
      <c r="H161" s="85"/>
      <c r="I161" s="86"/>
      <c r="J161" s="85"/>
      <c r="K161" s="86"/>
      <c r="L161" s="85"/>
      <c r="M161" s="86"/>
      <c r="N161" s="85"/>
      <c r="O161" s="86"/>
      <c r="P161" s="85"/>
      <c r="Q161" s="86"/>
      <c r="R161" s="85"/>
      <c r="S161" s="86"/>
      <c r="T161" s="85"/>
      <c r="U161" s="86"/>
      <c r="V161" s="85"/>
      <c r="W161" s="86"/>
      <c r="X161" s="85"/>
      <c r="Y161" s="86"/>
      <c r="Z161" s="85"/>
      <c r="AA161" s="86"/>
      <c r="AB161" s="85"/>
      <c r="AC161" s="86"/>
      <c r="AD161" s="85"/>
      <c r="AE161" s="86"/>
      <c r="AF161" s="85"/>
      <c r="AG161" s="86"/>
      <c r="AH161" s="85"/>
      <c r="AI161" s="86"/>
      <c r="AJ161" s="85"/>
      <c r="AK161" s="86"/>
      <c r="AL161" s="85"/>
      <c r="AM161" s="459"/>
      <c r="AN161" s="397"/>
      <c r="AO161" s="86"/>
      <c r="AP161" t="str">
        <f t="shared" si="74"/>
        <v/>
      </c>
      <c r="BO161" s="34" t="str">
        <f t="shared" si="75"/>
        <v/>
      </c>
      <c r="BP161" s="34" t="str">
        <f t="shared" si="76"/>
        <v/>
      </c>
      <c r="BQ161" s="147"/>
      <c r="BR161" s="147"/>
      <c r="BS161" s="147"/>
      <c r="BU161" s="35">
        <f t="shared" si="77"/>
        <v>0</v>
      </c>
      <c r="BV161" s="35">
        <f t="shared" si="78"/>
        <v>0</v>
      </c>
    </row>
    <row r="162" spans="1:74" ht="15" customHeight="1" x14ac:dyDescent="0.25">
      <c r="A162" s="5226" t="s">
        <v>51</v>
      </c>
      <c r="B162" s="5262" t="s">
        <v>201</v>
      </c>
      <c r="C162" s="5228">
        <f t="shared" si="79"/>
        <v>1</v>
      </c>
      <c r="D162" s="5263">
        <f t="shared" si="73"/>
        <v>0</v>
      </c>
      <c r="E162" s="5264">
        <f t="shared" si="73"/>
        <v>1</v>
      </c>
      <c r="F162" s="5265"/>
      <c r="G162" s="5266"/>
      <c r="H162" s="5265"/>
      <c r="I162" s="5266"/>
      <c r="J162" s="5265"/>
      <c r="K162" s="5266"/>
      <c r="L162" s="5265"/>
      <c r="M162" s="5266"/>
      <c r="N162" s="5265"/>
      <c r="O162" s="5266"/>
      <c r="P162" s="5265"/>
      <c r="Q162" s="5266"/>
      <c r="R162" s="5265"/>
      <c r="S162" s="5266"/>
      <c r="T162" s="5265"/>
      <c r="U162" s="5266">
        <v>1</v>
      </c>
      <c r="V162" s="5265"/>
      <c r="W162" s="5266"/>
      <c r="X162" s="5265"/>
      <c r="Y162" s="5266"/>
      <c r="Z162" s="5265"/>
      <c r="AA162" s="5266"/>
      <c r="AB162" s="5265"/>
      <c r="AC162" s="5266"/>
      <c r="AD162" s="5265"/>
      <c r="AE162" s="5266"/>
      <c r="AF162" s="5265"/>
      <c r="AG162" s="5266"/>
      <c r="AH162" s="5265"/>
      <c r="AI162" s="5266"/>
      <c r="AJ162" s="5265"/>
      <c r="AK162" s="5266"/>
      <c r="AL162" s="5265"/>
      <c r="AM162" s="5267"/>
      <c r="AN162" s="5268">
        <v>0</v>
      </c>
      <c r="AO162" s="5266">
        <v>0</v>
      </c>
      <c r="AP162" t="str">
        <f t="shared" si="74"/>
        <v/>
      </c>
      <c r="BO162" s="34" t="str">
        <f t="shared" si="75"/>
        <v/>
      </c>
      <c r="BP162" s="34" t="str">
        <f t="shared" si="76"/>
        <v/>
      </c>
      <c r="BQ162" s="147"/>
      <c r="BR162" s="147"/>
      <c r="BS162" s="147"/>
      <c r="BU162" s="35">
        <f t="shared" si="77"/>
        <v>0</v>
      </c>
      <c r="BV162" s="35">
        <f t="shared" si="78"/>
        <v>0</v>
      </c>
    </row>
    <row r="163" spans="1:74" ht="15" customHeight="1" x14ac:dyDescent="0.25">
      <c r="A163" s="3211"/>
      <c r="B163" s="105" t="s">
        <v>203</v>
      </c>
      <c r="C163" s="411">
        <f t="shared" si="79"/>
        <v>8</v>
      </c>
      <c r="D163" s="386">
        <f t="shared" si="73"/>
        <v>6</v>
      </c>
      <c r="E163" s="393">
        <f>+G163+I163+K163+M163+O163+Q163+S163+U163+W163+Y163+AA163+AC163+AE163+AG163+AI163+AK163+AM163</f>
        <v>2</v>
      </c>
      <c r="F163" s="40"/>
      <c r="G163" s="41"/>
      <c r="H163" s="40"/>
      <c r="I163" s="41">
        <v>1</v>
      </c>
      <c r="J163" s="40">
        <v>1</v>
      </c>
      <c r="K163" s="41"/>
      <c r="L163" s="40"/>
      <c r="M163" s="41"/>
      <c r="N163" s="40">
        <v>2</v>
      </c>
      <c r="O163" s="41"/>
      <c r="P163" s="40"/>
      <c r="Q163" s="41"/>
      <c r="R163" s="40"/>
      <c r="S163" s="41"/>
      <c r="T163" s="40">
        <v>1</v>
      </c>
      <c r="U163" s="41">
        <v>1</v>
      </c>
      <c r="V163" s="40"/>
      <c r="W163" s="41"/>
      <c r="X163" s="40"/>
      <c r="Y163" s="41"/>
      <c r="Z163" s="40"/>
      <c r="AA163" s="41"/>
      <c r="AB163" s="40">
        <v>1</v>
      </c>
      <c r="AC163" s="41"/>
      <c r="AD163" s="40"/>
      <c r="AE163" s="41">
        <v>0</v>
      </c>
      <c r="AF163" s="40"/>
      <c r="AG163" s="41"/>
      <c r="AH163" s="40"/>
      <c r="AI163" s="41"/>
      <c r="AJ163" s="40">
        <v>1</v>
      </c>
      <c r="AK163" s="41"/>
      <c r="AL163" s="40"/>
      <c r="AM163" s="455"/>
      <c r="AN163" s="114">
        <v>0</v>
      </c>
      <c r="AO163" s="41">
        <v>2</v>
      </c>
      <c r="AP163" t="str">
        <f t="shared" si="74"/>
        <v/>
      </c>
      <c r="BO163" s="34" t="str">
        <f t="shared" si="75"/>
        <v/>
      </c>
      <c r="BP163" s="34" t="str">
        <f t="shared" si="76"/>
        <v/>
      </c>
      <c r="BQ163" s="147"/>
      <c r="BR163" s="147"/>
      <c r="BS163" s="147"/>
      <c r="BU163" s="35">
        <f t="shared" si="77"/>
        <v>0</v>
      </c>
      <c r="BV163" s="35">
        <f t="shared" si="78"/>
        <v>0</v>
      </c>
    </row>
    <row r="164" spans="1:74" ht="15" customHeight="1" x14ac:dyDescent="0.25">
      <c r="A164" s="3211"/>
      <c r="B164" s="105" t="s">
        <v>204</v>
      </c>
      <c r="C164" s="411">
        <f>SUM(D164:E164)</f>
        <v>8</v>
      </c>
      <c r="D164" s="386">
        <f t="shared" si="73"/>
        <v>5</v>
      </c>
      <c r="E164" s="393">
        <f t="shared" si="73"/>
        <v>3</v>
      </c>
      <c r="F164" s="40">
        <v>1</v>
      </c>
      <c r="G164" s="41">
        <v>2</v>
      </c>
      <c r="H164" s="40">
        <v>1</v>
      </c>
      <c r="I164" s="41"/>
      <c r="J164" s="40"/>
      <c r="K164" s="41"/>
      <c r="L164" s="40"/>
      <c r="M164" s="41"/>
      <c r="N164" s="40">
        <v>1</v>
      </c>
      <c r="O164" s="41"/>
      <c r="P164" s="40"/>
      <c r="Q164" s="41"/>
      <c r="R164" s="40"/>
      <c r="S164" s="41"/>
      <c r="T164" s="40"/>
      <c r="U164" s="41"/>
      <c r="V164" s="40">
        <v>1</v>
      </c>
      <c r="W164" s="41"/>
      <c r="X164" s="40"/>
      <c r="Y164" s="41"/>
      <c r="Z164" s="40"/>
      <c r="AA164" s="41"/>
      <c r="AB164" s="40">
        <v>1</v>
      </c>
      <c r="AC164" s="41">
        <v>1</v>
      </c>
      <c r="AD164" s="40"/>
      <c r="AE164" s="41"/>
      <c r="AF164" s="40"/>
      <c r="AG164" s="41"/>
      <c r="AH164" s="40"/>
      <c r="AI164" s="41"/>
      <c r="AJ164" s="40"/>
      <c r="AK164" s="41"/>
      <c r="AL164" s="40"/>
      <c r="AM164" s="455"/>
      <c r="AN164" s="114">
        <v>0</v>
      </c>
      <c r="AO164" s="41">
        <v>3</v>
      </c>
      <c r="AP164" t="str">
        <f t="shared" si="74"/>
        <v/>
      </c>
      <c r="BO164" s="34" t="str">
        <f t="shared" si="75"/>
        <v/>
      </c>
      <c r="BP164" s="34" t="str">
        <f t="shared" si="76"/>
        <v/>
      </c>
      <c r="BQ164" s="147"/>
      <c r="BR164" s="147"/>
      <c r="BS164" s="147"/>
      <c r="BU164" s="35">
        <f t="shared" si="77"/>
        <v>0</v>
      </c>
      <c r="BV164" s="35">
        <f t="shared" si="78"/>
        <v>0</v>
      </c>
    </row>
    <row r="165" spans="1:74" ht="15" customHeight="1" x14ac:dyDescent="0.25">
      <c r="A165" s="3211"/>
      <c r="B165" s="105" t="s">
        <v>205</v>
      </c>
      <c r="C165" s="411">
        <f t="shared" si="79"/>
        <v>0</v>
      </c>
      <c r="D165" s="386">
        <f>+F165+H165+J165+L165+N165+P165+R165+T165+V165+X165+Z165+AB165+AD165+AF165+AH165+AJ165+AL165</f>
        <v>0</v>
      </c>
      <c r="E165" s="393">
        <f t="shared" si="73"/>
        <v>0</v>
      </c>
      <c r="F165" s="40"/>
      <c r="G165" s="41"/>
      <c r="H165" s="40"/>
      <c r="I165" s="41"/>
      <c r="J165" s="40"/>
      <c r="K165" s="41"/>
      <c r="L165" s="40"/>
      <c r="M165" s="41"/>
      <c r="N165" s="40"/>
      <c r="O165" s="41"/>
      <c r="P165" s="40"/>
      <c r="Q165" s="41"/>
      <c r="R165" s="40"/>
      <c r="S165" s="41"/>
      <c r="T165" s="40"/>
      <c r="U165" s="41"/>
      <c r="V165" s="40"/>
      <c r="W165" s="41"/>
      <c r="X165" s="40"/>
      <c r="Y165" s="41"/>
      <c r="Z165" s="40"/>
      <c r="AA165" s="41"/>
      <c r="AB165" s="40"/>
      <c r="AC165" s="41"/>
      <c r="AD165" s="40"/>
      <c r="AE165" s="41"/>
      <c r="AF165" s="40"/>
      <c r="AG165" s="41"/>
      <c r="AH165" s="40"/>
      <c r="AI165" s="41"/>
      <c r="AJ165" s="40"/>
      <c r="AK165" s="41"/>
      <c r="AL165" s="40"/>
      <c r="AM165" s="455"/>
      <c r="AN165" s="114"/>
      <c r="AO165" s="41"/>
      <c r="AP165" t="str">
        <f t="shared" si="74"/>
        <v/>
      </c>
      <c r="BO165" s="34" t="str">
        <f t="shared" si="75"/>
        <v/>
      </c>
      <c r="BP165" s="34" t="str">
        <f t="shared" si="76"/>
        <v/>
      </c>
      <c r="BQ165" s="147"/>
      <c r="BR165" s="147"/>
      <c r="BS165" s="147"/>
      <c r="BU165" s="35">
        <f t="shared" si="77"/>
        <v>0</v>
      </c>
      <c r="BV165" s="35">
        <f t="shared" si="78"/>
        <v>0</v>
      </c>
    </row>
    <row r="166" spans="1:74" ht="15" customHeight="1" x14ac:dyDescent="0.25">
      <c r="A166" s="3211"/>
      <c r="B166" s="105" t="s">
        <v>206</v>
      </c>
      <c r="C166" s="460">
        <f t="shared" si="79"/>
        <v>0</v>
      </c>
      <c r="D166" s="461">
        <f t="shared" si="73"/>
        <v>0</v>
      </c>
      <c r="E166" s="462">
        <f t="shared" si="73"/>
        <v>0</v>
      </c>
      <c r="F166" s="75"/>
      <c r="G166" s="76"/>
      <c r="H166" s="75"/>
      <c r="I166" s="76"/>
      <c r="J166" s="75"/>
      <c r="K166" s="76"/>
      <c r="L166" s="75"/>
      <c r="M166" s="76"/>
      <c r="N166" s="75"/>
      <c r="O166" s="76"/>
      <c r="P166" s="75"/>
      <c r="Q166" s="76"/>
      <c r="R166" s="75"/>
      <c r="S166" s="76"/>
      <c r="T166" s="75"/>
      <c r="U166" s="76"/>
      <c r="V166" s="75"/>
      <c r="W166" s="76"/>
      <c r="X166" s="75"/>
      <c r="Y166" s="76"/>
      <c r="Z166" s="75"/>
      <c r="AA166" s="76"/>
      <c r="AB166" s="75"/>
      <c r="AC166" s="76"/>
      <c r="AD166" s="75"/>
      <c r="AE166" s="76"/>
      <c r="AF166" s="75"/>
      <c r="AG166" s="76"/>
      <c r="AH166" s="75"/>
      <c r="AI166" s="76"/>
      <c r="AJ166" s="75"/>
      <c r="AK166" s="76"/>
      <c r="AL166" s="75"/>
      <c r="AM166" s="456"/>
      <c r="AN166" s="122"/>
      <c r="AO166" s="76"/>
      <c r="AP166" t="str">
        <f t="shared" si="74"/>
        <v/>
      </c>
      <c r="BO166" s="34" t="str">
        <f t="shared" si="75"/>
        <v/>
      </c>
      <c r="BP166" s="34" t="str">
        <f t="shared" si="76"/>
        <v/>
      </c>
      <c r="BQ166" s="147"/>
      <c r="BR166" s="147"/>
      <c r="BS166" s="147"/>
      <c r="BU166" s="35">
        <f t="shared" si="77"/>
        <v>0</v>
      </c>
      <c r="BV166" s="35">
        <f t="shared" si="78"/>
        <v>0</v>
      </c>
    </row>
    <row r="167" spans="1:74" ht="15" customHeight="1" x14ac:dyDescent="0.25">
      <c r="A167" s="4414"/>
      <c r="B167" s="374" t="s">
        <v>208</v>
      </c>
      <c r="C167" s="457">
        <f t="shared" si="79"/>
        <v>0</v>
      </c>
      <c r="D167" s="395">
        <f t="shared" si="73"/>
        <v>0</v>
      </c>
      <c r="E167" s="458">
        <f t="shared" si="73"/>
        <v>0</v>
      </c>
      <c r="F167" s="85"/>
      <c r="G167" s="86"/>
      <c r="H167" s="85"/>
      <c r="I167" s="86"/>
      <c r="J167" s="85"/>
      <c r="K167" s="86"/>
      <c r="L167" s="85"/>
      <c r="M167" s="86"/>
      <c r="N167" s="85"/>
      <c r="O167" s="86"/>
      <c r="P167" s="85"/>
      <c r="Q167" s="86"/>
      <c r="R167" s="85"/>
      <c r="S167" s="86"/>
      <c r="T167" s="85"/>
      <c r="U167" s="86"/>
      <c r="V167" s="85"/>
      <c r="W167" s="86"/>
      <c r="X167" s="85"/>
      <c r="Y167" s="86"/>
      <c r="Z167" s="85"/>
      <c r="AA167" s="86"/>
      <c r="AB167" s="85"/>
      <c r="AC167" s="86"/>
      <c r="AD167" s="85"/>
      <c r="AE167" s="86"/>
      <c r="AF167" s="85"/>
      <c r="AG167" s="86"/>
      <c r="AH167" s="85"/>
      <c r="AI167" s="86"/>
      <c r="AJ167" s="85"/>
      <c r="AK167" s="86"/>
      <c r="AL167" s="85"/>
      <c r="AM167" s="459"/>
      <c r="AN167" s="397"/>
      <c r="AO167" s="86"/>
      <c r="AP167" t="str">
        <f t="shared" si="74"/>
        <v/>
      </c>
      <c r="BO167" s="34" t="str">
        <f t="shared" si="75"/>
        <v/>
      </c>
      <c r="BP167" s="34" t="str">
        <f t="shared" si="76"/>
        <v/>
      </c>
      <c r="BQ167" s="147"/>
      <c r="BR167" s="147"/>
      <c r="BS167" s="147"/>
      <c r="BU167" s="35">
        <f t="shared" si="77"/>
        <v>0</v>
      </c>
      <c r="BV167" s="35">
        <f t="shared" si="78"/>
        <v>0</v>
      </c>
    </row>
    <row r="168" spans="1:74" ht="18" customHeight="1" x14ac:dyDescent="0.25">
      <c r="A168" s="4" t="s">
        <v>209</v>
      </c>
      <c r="B168" s="463"/>
      <c r="C168" s="463"/>
      <c r="D168" s="463"/>
      <c r="E168" s="463"/>
      <c r="F168" s="463"/>
      <c r="G168" s="463"/>
      <c r="H168" s="463"/>
      <c r="I168" s="463"/>
      <c r="J168" s="463"/>
      <c r="K168" s="463"/>
      <c r="L168" s="463"/>
      <c r="M168" s="463"/>
      <c r="N168" s="463"/>
      <c r="O168" s="463"/>
      <c r="Q168" s="3"/>
      <c r="R168" s="3"/>
      <c r="S168" s="3"/>
      <c r="T168" s="3"/>
      <c r="U168" s="3"/>
    </row>
    <row r="169" spans="1:74" ht="15" customHeight="1" x14ac:dyDescent="0.25">
      <c r="A169" s="5269" t="s">
        <v>210</v>
      </c>
      <c r="B169" s="5270" t="s">
        <v>32</v>
      </c>
      <c r="C169" s="5257" t="s">
        <v>84</v>
      </c>
      <c r="D169" s="5258"/>
      <c r="E169" s="5258"/>
      <c r="F169" s="5258"/>
      <c r="G169" s="5258"/>
      <c r="H169" s="5258"/>
      <c r="I169" s="5258"/>
      <c r="J169" s="5258"/>
      <c r="K169" s="5258"/>
      <c r="L169" s="5258"/>
      <c r="M169" s="5258"/>
      <c r="N169" s="5258"/>
      <c r="O169" s="5258"/>
      <c r="P169" s="5258"/>
      <c r="Q169" s="5258"/>
      <c r="R169" s="5258"/>
      <c r="S169" s="4851"/>
      <c r="T169" s="4859" t="s">
        <v>6</v>
      </c>
      <c r="U169" s="5271" t="s">
        <v>7</v>
      </c>
    </row>
    <row r="170" spans="1:74" ht="15" customHeight="1" x14ac:dyDescent="0.25">
      <c r="A170" s="4392"/>
      <c r="B170" s="4416"/>
      <c r="C170" s="5272" t="s">
        <v>93</v>
      </c>
      <c r="D170" s="3141" t="s">
        <v>13</v>
      </c>
      <c r="E170" s="3141" t="s">
        <v>211</v>
      </c>
      <c r="F170" s="3141" t="s">
        <v>15</v>
      </c>
      <c r="G170" s="3141" t="s">
        <v>212</v>
      </c>
      <c r="H170" s="3141" t="s">
        <v>17</v>
      </c>
      <c r="I170" s="3141" t="s">
        <v>213</v>
      </c>
      <c r="J170" s="3141" t="s">
        <v>19</v>
      </c>
      <c r="K170" s="3141" t="s">
        <v>214</v>
      </c>
      <c r="L170" s="3141" t="s">
        <v>21</v>
      </c>
      <c r="M170" s="3141" t="s">
        <v>215</v>
      </c>
      <c r="N170" s="3141" t="s">
        <v>23</v>
      </c>
      <c r="O170" s="3141" t="s">
        <v>24</v>
      </c>
      <c r="P170" s="3141" t="s">
        <v>25</v>
      </c>
      <c r="Q170" s="3141" t="s">
        <v>26</v>
      </c>
      <c r="R170" s="3141" t="s">
        <v>27</v>
      </c>
      <c r="S170" s="3127" t="s">
        <v>200</v>
      </c>
      <c r="T170" s="4859"/>
      <c r="U170" s="5271"/>
    </row>
    <row r="171" spans="1:74" ht="22.5" customHeight="1" x14ac:dyDescent="0.25">
      <c r="A171" s="5273" t="s">
        <v>216</v>
      </c>
      <c r="B171" s="5274">
        <f>SUM(C171:S171)</f>
        <v>68</v>
      </c>
      <c r="C171" s="85">
        <v>0</v>
      </c>
      <c r="D171" s="469">
        <v>1</v>
      </c>
      <c r="E171" s="469">
        <v>0</v>
      </c>
      <c r="F171" s="469">
        <v>1</v>
      </c>
      <c r="G171" s="469">
        <v>2</v>
      </c>
      <c r="H171" s="469">
        <v>0</v>
      </c>
      <c r="I171" s="469">
        <v>2</v>
      </c>
      <c r="J171" s="469">
        <v>0</v>
      </c>
      <c r="K171" s="469">
        <v>4</v>
      </c>
      <c r="L171" s="469">
        <v>4</v>
      </c>
      <c r="M171" s="469">
        <v>7</v>
      </c>
      <c r="N171" s="469">
        <v>7</v>
      </c>
      <c r="O171" s="469">
        <v>4</v>
      </c>
      <c r="P171" s="469">
        <v>13</v>
      </c>
      <c r="Q171" s="469">
        <v>3</v>
      </c>
      <c r="R171" s="469">
        <v>12</v>
      </c>
      <c r="S171" s="459">
        <v>8</v>
      </c>
      <c r="T171" s="189">
        <v>0</v>
      </c>
      <c r="U171" s="86">
        <v>1</v>
      </c>
      <c r="V171" t="str">
        <f>BO171&amp;BP171</f>
        <v/>
      </c>
      <c r="BO171" s="34" t="str">
        <f>IF(AND(B171&gt;0,T171=""),"  * No olvide digitar la variable Pueblos originarios. Digite Cero si no tiene.",IF(T171&gt;B171," * La variable Pueblos originarios No puede ser mayor al Total.",""))</f>
        <v/>
      </c>
      <c r="BP171" s="34" t="str">
        <f>IF(AND(B171&gt;0,U171=""),"  * No olvide digitar la variable Migrantes. Digite Cero si no tiene.",IF(U171&gt;B171," * La variable Migrantes No puede ser mayor al Total.",""))</f>
        <v/>
      </c>
      <c r="BU171" s="35">
        <f>IF(AND(B171&gt;0,T171=""),1,IF(T171&gt;B171,1,0))</f>
        <v>0</v>
      </c>
      <c r="BV171" s="35">
        <f>IF(AND(B171&gt;0,U171=""),1,IF(U171&gt;B171,1,0))</f>
        <v>0</v>
      </c>
    </row>
    <row r="172" spans="1:74" ht="18" customHeight="1" x14ac:dyDescent="0.25">
      <c r="A172" s="470" t="s">
        <v>217</v>
      </c>
      <c r="B172" s="471"/>
      <c r="C172" s="472"/>
      <c r="D172" s="472"/>
      <c r="E172" s="472"/>
      <c r="F172" s="472"/>
      <c r="G172" s="472"/>
      <c r="H172" s="472"/>
      <c r="I172" s="472"/>
      <c r="J172" s="472"/>
      <c r="K172" s="472"/>
      <c r="L172" s="472"/>
    </row>
    <row r="173" spans="1:74" x14ac:dyDescent="0.25">
      <c r="A173" s="5275" t="s">
        <v>218</v>
      </c>
      <c r="B173" s="5276" t="s">
        <v>219</v>
      </c>
      <c r="C173" s="5277" t="s">
        <v>220</v>
      </c>
      <c r="D173" s="5278"/>
      <c r="E173" s="5278"/>
      <c r="F173" s="5278"/>
      <c r="G173" s="5278"/>
      <c r="H173" s="5278"/>
      <c r="I173" s="5278"/>
      <c r="J173" s="5278"/>
      <c r="K173" s="5279"/>
      <c r="L173" s="5257" t="s">
        <v>221</v>
      </c>
      <c r="M173" s="5258"/>
      <c r="N173" s="5258"/>
      <c r="O173" s="5258"/>
      <c r="P173" s="5258"/>
      <c r="Q173" s="5258"/>
      <c r="R173" s="5258"/>
      <c r="S173" s="5258"/>
      <c r="T173" s="5280"/>
      <c r="U173" s="5257" t="s">
        <v>222</v>
      </c>
      <c r="V173" s="5258"/>
      <c r="W173" s="5258"/>
      <c r="X173" s="5258"/>
      <c r="Y173" s="5258"/>
      <c r="Z173" s="5258"/>
      <c r="AA173" s="5258"/>
      <c r="AB173" s="5258"/>
      <c r="AC173" s="4851"/>
      <c r="AD173" s="4837" t="s">
        <v>6</v>
      </c>
      <c r="AE173" s="5281" t="s">
        <v>7</v>
      </c>
    </row>
    <row r="174" spans="1:74" ht="18" customHeight="1" x14ac:dyDescent="0.25">
      <c r="A174" s="3195"/>
      <c r="B174" s="3197"/>
      <c r="C174" s="5282" t="s">
        <v>32</v>
      </c>
      <c r="D174" s="5283"/>
      <c r="E174" s="5284"/>
      <c r="F174" s="5285" t="s">
        <v>223</v>
      </c>
      <c r="G174" s="5285"/>
      <c r="H174" s="5285" t="s">
        <v>224</v>
      </c>
      <c r="I174" s="5285"/>
      <c r="J174" s="5286" t="s">
        <v>225</v>
      </c>
      <c r="K174" s="5286"/>
      <c r="L174" s="5282" t="s">
        <v>32</v>
      </c>
      <c r="M174" s="5283"/>
      <c r="N174" s="5284"/>
      <c r="O174" s="5285" t="s">
        <v>223</v>
      </c>
      <c r="P174" s="5285"/>
      <c r="Q174" s="5285" t="s">
        <v>224</v>
      </c>
      <c r="R174" s="5285"/>
      <c r="S174" s="5286" t="s">
        <v>225</v>
      </c>
      <c r="T174" s="5286"/>
      <c r="U174" s="5282" t="s">
        <v>32</v>
      </c>
      <c r="V174" s="5283"/>
      <c r="W174" s="5284"/>
      <c r="X174" s="5285" t="s">
        <v>223</v>
      </c>
      <c r="Y174" s="5285"/>
      <c r="Z174" s="5285" t="s">
        <v>224</v>
      </c>
      <c r="AA174" s="5285"/>
      <c r="AB174" s="5286" t="s">
        <v>225</v>
      </c>
      <c r="AC174" s="5287"/>
      <c r="AD174" s="4837"/>
      <c r="AE174" s="5281"/>
    </row>
    <row r="175" spans="1:74" ht="25.9" customHeight="1" x14ac:dyDescent="0.25">
      <c r="A175" s="3195"/>
      <c r="B175" s="3197"/>
      <c r="C175" s="5288" t="s">
        <v>226</v>
      </c>
      <c r="D175" s="5289" t="s">
        <v>30</v>
      </c>
      <c r="E175" s="5290" t="s">
        <v>31</v>
      </c>
      <c r="F175" s="5291" t="s">
        <v>30</v>
      </c>
      <c r="G175" s="5292" t="s">
        <v>31</v>
      </c>
      <c r="H175" s="5291" t="s">
        <v>30</v>
      </c>
      <c r="I175" s="5292" t="s">
        <v>31</v>
      </c>
      <c r="J175" s="5291" t="s">
        <v>30</v>
      </c>
      <c r="K175" s="5292" t="s">
        <v>31</v>
      </c>
      <c r="L175" s="5291" t="s">
        <v>226</v>
      </c>
      <c r="M175" s="3150" t="s">
        <v>30</v>
      </c>
      <c r="N175" s="5293" t="s">
        <v>31</v>
      </c>
      <c r="O175" s="5291" t="s">
        <v>30</v>
      </c>
      <c r="P175" s="5293" t="s">
        <v>31</v>
      </c>
      <c r="Q175" s="5291" t="s">
        <v>30</v>
      </c>
      <c r="R175" s="5293" t="s">
        <v>31</v>
      </c>
      <c r="S175" s="5291" t="s">
        <v>30</v>
      </c>
      <c r="T175" s="5293" t="s">
        <v>31</v>
      </c>
      <c r="U175" s="5291" t="s">
        <v>226</v>
      </c>
      <c r="V175" s="5294" t="s">
        <v>30</v>
      </c>
      <c r="W175" s="5292" t="s">
        <v>31</v>
      </c>
      <c r="X175" s="5291" t="s">
        <v>30</v>
      </c>
      <c r="Y175" s="5292" t="s">
        <v>31</v>
      </c>
      <c r="Z175" s="5291" t="s">
        <v>30</v>
      </c>
      <c r="AA175" s="5292" t="s">
        <v>31</v>
      </c>
      <c r="AB175" s="5291" t="s">
        <v>30</v>
      </c>
      <c r="AC175" s="3152" t="s">
        <v>31</v>
      </c>
      <c r="AD175" s="4837"/>
      <c r="AE175" s="5281"/>
    </row>
    <row r="176" spans="1:74" ht="25.15" customHeight="1" x14ac:dyDescent="0.25">
      <c r="A176" s="5295" t="s">
        <v>227</v>
      </c>
      <c r="B176" s="5296">
        <f>SUM(C176+L176+U176)</f>
        <v>0</v>
      </c>
      <c r="C176" s="5297">
        <f>SUM(D176:E176)</f>
        <v>0</v>
      </c>
      <c r="D176" s="5263">
        <f>SUM(F176+H176+J176)</f>
        <v>0</v>
      </c>
      <c r="E176" s="5298">
        <f>SUM(G176+I176+K176)</f>
        <v>0</v>
      </c>
      <c r="F176" s="5265"/>
      <c r="G176" s="5299"/>
      <c r="H176" s="5265"/>
      <c r="I176" s="5299"/>
      <c r="J176" s="5265"/>
      <c r="K176" s="5299"/>
      <c r="L176" s="5300">
        <f>SUM(M176:N176)</f>
        <v>0</v>
      </c>
      <c r="M176" s="5263">
        <f>SUM(O176+Q176+S176)</f>
        <v>0</v>
      </c>
      <c r="N176" s="5264">
        <f>SUM(P176+R176+T176)</f>
        <v>0</v>
      </c>
      <c r="O176" s="5265"/>
      <c r="P176" s="5266"/>
      <c r="Q176" s="5265"/>
      <c r="R176" s="5266"/>
      <c r="S176" s="5265"/>
      <c r="T176" s="5266"/>
      <c r="U176" s="5228">
        <f>SUM(V176:W176)</f>
        <v>0</v>
      </c>
      <c r="V176" s="5263">
        <f>SUM(X176+Z176+AB176)</f>
        <v>0</v>
      </c>
      <c r="W176" s="5298">
        <f>SUM(Y176+AA176+AC176)</f>
        <v>0</v>
      </c>
      <c r="X176" s="5265"/>
      <c r="Y176" s="5299"/>
      <c r="Z176" s="5265"/>
      <c r="AA176" s="5299"/>
      <c r="AB176" s="5265"/>
      <c r="AC176" s="5301"/>
      <c r="AD176" s="3160"/>
      <c r="AE176" s="5299"/>
      <c r="AF176" t="str">
        <f>BO176&amp;BP176</f>
        <v/>
      </c>
      <c r="BO176" s="34" t="str">
        <f>IF(AND(B176&gt;0,AD176=""),"  * No olvide digitar la variable Pueblos originarios. Digite Cero si no tiene.",IF(AD176&gt;B176," * La variable Pueblos originarios No puede ser mayor al Total.",""))</f>
        <v/>
      </c>
      <c r="BP176" s="34" t="str">
        <f>IF(AND(B176&gt;0,AE176=""),"  * No olvide digitar la variable Migrantes. Digite Cero si no tiene.",IF(AE176&gt;B176," * La variable Migrantes No puede ser mayor al Total.",""))</f>
        <v/>
      </c>
      <c r="BU176" s="35">
        <f>IF(AND(B176&gt;0,AD176=""),1,IF(AD176&gt;B176,1,0))</f>
        <v>0</v>
      </c>
      <c r="BV176" s="35">
        <f>IF(AND(B176&gt;0,AE176=""),1,IF(AE176&gt;B176,1,0))</f>
        <v>0</v>
      </c>
    </row>
    <row r="177" spans="1:74" ht="25.9" customHeight="1" x14ac:dyDescent="0.25">
      <c r="A177" s="490" t="s">
        <v>228</v>
      </c>
      <c r="B177" s="491">
        <f>SUM(C177+U177)</f>
        <v>0</v>
      </c>
      <c r="C177" s="492">
        <f t="shared" ref="C177:C183" si="80">SUM(D177:E177)</f>
        <v>0</v>
      </c>
      <c r="D177" s="493">
        <f t="shared" ref="D177:E183" si="81">SUM(F177+H177+J177)</f>
        <v>0</v>
      </c>
      <c r="E177" s="494">
        <f t="shared" si="81"/>
        <v>0</v>
      </c>
      <c r="F177" s="85"/>
      <c r="G177" s="84"/>
      <c r="H177" s="85"/>
      <c r="I177" s="84"/>
      <c r="J177" s="85"/>
      <c r="K177" s="84"/>
      <c r="L177" s="495"/>
      <c r="M177" s="496"/>
      <c r="N177" s="497"/>
      <c r="O177" s="495"/>
      <c r="P177" s="497"/>
      <c r="Q177" s="495"/>
      <c r="R177" s="497"/>
      <c r="S177" s="495"/>
      <c r="T177" s="497"/>
      <c r="U177" s="457">
        <f t="shared" ref="U177:U183" si="82">SUM(V177:W177)</f>
        <v>0</v>
      </c>
      <c r="V177" s="395">
        <f t="shared" ref="V177:W183" si="83">SUM(X177+Z177+AB177)</f>
        <v>0</v>
      </c>
      <c r="W177" s="498">
        <f t="shared" si="83"/>
        <v>0</v>
      </c>
      <c r="X177" s="85"/>
      <c r="Y177" s="84"/>
      <c r="Z177" s="85"/>
      <c r="AA177" s="84"/>
      <c r="AB177" s="85"/>
      <c r="AC177" s="89"/>
      <c r="AD177" s="187"/>
      <c r="AE177" s="84"/>
      <c r="AF177" t="str">
        <f t="shared" ref="AF177:AF183" si="84">BO177&amp;BP177</f>
        <v/>
      </c>
      <c r="BO177" s="34" t="str">
        <f t="shared" ref="BO177:BO183" si="85">IF(AND(B177&gt;0,AD177=""),"  * No olvide digitar la variable Pueblos originarios. Digite Cero si no tiene.",IF(AD177&gt;B177," * La variable Pueblos originarios No puede ser mayor al Total.",""))</f>
        <v/>
      </c>
      <c r="BP177" s="34" t="str">
        <f t="shared" ref="BP177:BP183" si="86">IF(AND(B177&gt;0,AE177=""),"  * No olvide digitar la variable Migrantes. Digite Cero si no tiene.",IF(AE177&gt;B177," * La variable Migrantes No puede ser mayor al Total.",""))</f>
        <v/>
      </c>
      <c r="BU177" s="35">
        <f t="shared" ref="BU177:BU183" si="87">IF(AND(B177&gt;0,AD177=""),1,IF(AD177&gt;B177,1,0))</f>
        <v>0</v>
      </c>
      <c r="BV177" s="35">
        <f t="shared" ref="BV177:BV183" si="88">IF(AND(B177&gt;0,AE177=""),1,IF(AE177&gt;B177,1,0))</f>
        <v>0</v>
      </c>
    </row>
    <row r="178" spans="1:74" ht="25.15" customHeight="1" x14ac:dyDescent="0.25">
      <c r="A178" s="5295" t="s">
        <v>229</v>
      </c>
      <c r="B178" s="5296">
        <f t="shared" ref="B178:B182" si="89">SUM(C178+L178+U178)</f>
        <v>0</v>
      </c>
      <c r="C178" s="5297">
        <f t="shared" si="80"/>
        <v>0</v>
      </c>
      <c r="D178" s="5302">
        <f t="shared" si="81"/>
        <v>0</v>
      </c>
      <c r="E178" s="5303">
        <f t="shared" si="81"/>
        <v>0</v>
      </c>
      <c r="F178" s="5265"/>
      <c r="G178" s="5299"/>
      <c r="H178" s="5265"/>
      <c r="I178" s="5299"/>
      <c r="J178" s="5265"/>
      <c r="K178" s="5299"/>
      <c r="L178" s="5300">
        <f>SUM(M178:N178)</f>
        <v>0</v>
      </c>
      <c r="M178" s="5263">
        <f>SUM(O178+Q178+S178)</f>
        <v>0</v>
      </c>
      <c r="N178" s="5264">
        <f>SUM(P178+R178+T178)</f>
        <v>0</v>
      </c>
      <c r="O178" s="5265"/>
      <c r="P178" s="5266"/>
      <c r="Q178" s="5265"/>
      <c r="R178" s="5266"/>
      <c r="S178" s="5265"/>
      <c r="T178" s="5266"/>
      <c r="U178" s="5228">
        <f t="shared" si="82"/>
        <v>0</v>
      </c>
      <c r="V178" s="5263">
        <f t="shared" si="83"/>
        <v>0</v>
      </c>
      <c r="W178" s="5298">
        <f t="shared" si="83"/>
        <v>0</v>
      </c>
      <c r="X178" s="5265"/>
      <c r="Y178" s="5299"/>
      <c r="Z178" s="5265"/>
      <c r="AA178" s="5299"/>
      <c r="AB178" s="5265"/>
      <c r="AC178" s="5301"/>
      <c r="AD178" s="3160"/>
      <c r="AE178" s="5299"/>
      <c r="AF178" t="str">
        <f t="shared" si="84"/>
        <v/>
      </c>
      <c r="BO178" s="34" t="str">
        <f t="shared" si="85"/>
        <v/>
      </c>
      <c r="BP178" s="34" t="str">
        <f t="shared" si="86"/>
        <v/>
      </c>
      <c r="BU178" s="35">
        <f t="shared" si="87"/>
        <v>0</v>
      </c>
      <c r="BV178" s="35">
        <f t="shared" si="88"/>
        <v>0</v>
      </c>
    </row>
    <row r="179" spans="1:74" ht="26.45" customHeight="1" x14ac:dyDescent="0.25">
      <c r="A179" s="490" t="s">
        <v>230</v>
      </c>
      <c r="B179" s="491">
        <f>SUM(C179+U179)</f>
        <v>0</v>
      </c>
      <c r="C179" s="492">
        <f t="shared" si="80"/>
        <v>0</v>
      </c>
      <c r="D179" s="493">
        <f t="shared" si="81"/>
        <v>0</v>
      </c>
      <c r="E179" s="494">
        <f t="shared" si="81"/>
        <v>0</v>
      </c>
      <c r="F179" s="85"/>
      <c r="G179" s="84"/>
      <c r="H179" s="85"/>
      <c r="I179" s="84"/>
      <c r="J179" s="85"/>
      <c r="K179" s="84"/>
      <c r="L179" s="495"/>
      <c r="M179" s="496"/>
      <c r="N179" s="497"/>
      <c r="O179" s="495"/>
      <c r="P179" s="497"/>
      <c r="Q179" s="495"/>
      <c r="R179" s="497"/>
      <c r="S179" s="495"/>
      <c r="T179" s="497"/>
      <c r="U179" s="457">
        <f t="shared" si="82"/>
        <v>0</v>
      </c>
      <c r="V179" s="395">
        <f t="shared" si="83"/>
        <v>0</v>
      </c>
      <c r="W179" s="498">
        <f t="shared" si="83"/>
        <v>0</v>
      </c>
      <c r="X179" s="85"/>
      <c r="Y179" s="84"/>
      <c r="Z179" s="85"/>
      <c r="AA179" s="84"/>
      <c r="AB179" s="85"/>
      <c r="AC179" s="89"/>
      <c r="AD179" s="187"/>
      <c r="AE179" s="84"/>
      <c r="AF179" t="str">
        <f t="shared" si="84"/>
        <v/>
      </c>
      <c r="BO179" s="34" t="str">
        <f t="shared" si="85"/>
        <v/>
      </c>
      <c r="BP179" s="34" t="str">
        <f t="shared" si="86"/>
        <v/>
      </c>
      <c r="BU179" s="35">
        <f t="shared" si="87"/>
        <v>0</v>
      </c>
      <c r="BV179" s="35">
        <f t="shared" si="88"/>
        <v>0</v>
      </c>
    </row>
    <row r="180" spans="1:74" ht="21" x14ac:dyDescent="0.25">
      <c r="A180" s="5295" t="s">
        <v>231</v>
      </c>
      <c r="B180" s="5296">
        <f t="shared" si="89"/>
        <v>0</v>
      </c>
      <c r="C180" s="5297">
        <f t="shared" si="80"/>
        <v>0</v>
      </c>
      <c r="D180" s="5302">
        <f t="shared" si="81"/>
        <v>0</v>
      </c>
      <c r="E180" s="5303">
        <f t="shared" si="81"/>
        <v>0</v>
      </c>
      <c r="F180" s="5265"/>
      <c r="G180" s="5299"/>
      <c r="H180" s="5265"/>
      <c r="I180" s="5299"/>
      <c r="J180" s="5265"/>
      <c r="K180" s="5299"/>
      <c r="L180" s="5300">
        <f>SUM(M180:N180)</f>
        <v>0</v>
      </c>
      <c r="M180" s="5263">
        <f>SUM(O180+Q180+S180)</f>
        <v>0</v>
      </c>
      <c r="N180" s="5264">
        <f>SUM(P180+R180+T180)</f>
        <v>0</v>
      </c>
      <c r="O180" s="5265"/>
      <c r="P180" s="5266"/>
      <c r="Q180" s="5265"/>
      <c r="R180" s="5266"/>
      <c r="S180" s="5265"/>
      <c r="T180" s="5266"/>
      <c r="U180" s="5228">
        <f t="shared" si="82"/>
        <v>0</v>
      </c>
      <c r="V180" s="5263">
        <f t="shared" si="83"/>
        <v>0</v>
      </c>
      <c r="W180" s="5298">
        <f t="shared" si="83"/>
        <v>0</v>
      </c>
      <c r="X180" s="5265"/>
      <c r="Y180" s="5299"/>
      <c r="Z180" s="5265"/>
      <c r="AA180" s="5299"/>
      <c r="AB180" s="5265"/>
      <c r="AC180" s="5301"/>
      <c r="AD180" s="3160"/>
      <c r="AE180" s="5299"/>
      <c r="AF180" t="str">
        <f t="shared" si="84"/>
        <v/>
      </c>
      <c r="BO180" s="34" t="str">
        <f t="shared" si="85"/>
        <v/>
      </c>
      <c r="BP180" s="34" t="str">
        <f t="shared" si="86"/>
        <v/>
      </c>
      <c r="BU180" s="35">
        <f t="shared" si="87"/>
        <v>0</v>
      </c>
      <c r="BV180" s="35">
        <f t="shared" si="88"/>
        <v>0</v>
      </c>
    </row>
    <row r="181" spans="1:74" ht="25.9" customHeight="1" x14ac:dyDescent="0.25">
      <c r="A181" s="490" t="s">
        <v>232</v>
      </c>
      <c r="B181" s="491">
        <f>SUM(C181+U181)</f>
        <v>0</v>
      </c>
      <c r="C181" s="492">
        <f t="shared" si="80"/>
        <v>0</v>
      </c>
      <c r="D181" s="493">
        <f t="shared" si="81"/>
        <v>0</v>
      </c>
      <c r="E181" s="494">
        <f t="shared" si="81"/>
        <v>0</v>
      </c>
      <c r="F181" s="85"/>
      <c r="G181" s="84"/>
      <c r="H181" s="85"/>
      <c r="I181" s="84"/>
      <c r="J181" s="85"/>
      <c r="K181" s="84"/>
      <c r="L181" s="495"/>
      <c r="M181" s="496"/>
      <c r="N181" s="497"/>
      <c r="O181" s="495"/>
      <c r="P181" s="497"/>
      <c r="Q181" s="495"/>
      <c r="R181" s="497"/>
      <c r="S181" s="495"/>
      <c r="T181" s="497"/>
      <c r="U181" s="457">
        <f t="shared" si="82"/>
        <v>0</v>
      </c>
      <c r="V181" s="395">
        <f t="shared" si="83"/>
        <v>0</v>
      </c>
      <c r="W181" s="498">
        <f t="shared" si="83"/>
        <v>0</v>
      </c>
      <c r="X181" s="85"/>
      <c r="Y181" s="84"/>
      <c r="Z181" s="85"/>
      <c r="AA181" s="84"/>
      <c r="AB181" s="85"/>
      <c r="AC181" s="89"/>
      <c r="AD181" s="187"/>
      <c r="AE181" s="84"/>
      <c r="AF181" t="str">
        <f t="shared" si="84"/>
        <v/>
      </c>
      <c r="BO181" s="34" t="str">
        <f t="shared" si="85"/>
        <v/>
      </c>
      <c r="BP181" s="34" t="str">
        <f t="shared" si="86"/>
        <v/>
      </c>
      <c r="BU181" s="35">
        <f t="shared" si="87"/>
        <v>0</v>
      </c>
      <c r="BV181" s="35">
        <f t="shared" si="88"/>
        <v>0</v>
      </c>
    </row>
    <row r="182" spans="1:74" ht="26.45" customHeight="1" x14ac:dyDescent="0.25">
      <c r="A182" s="501" t="s">
        <v>233</v>
      </c>
      <c r="B182" s="502">
        <f t="shared" si="89"/>
        <v>0</v>
      </c>
      <c r="C182" s="503">
        <f t="shared" si="80"/>
        <v>0</v>
      </c>
      <c r="D182" s="504">
        <f t="shared" si="81"/>
        <v>0</v>
      </c>
      <c r="E182" s="505">
        <f t="shared" si="81"/>
        <v>0</v>
      </c>
      <c r="F182" s="61"/>
      <c r="G182" s="388"/>
      <c r="H182" s="61"/>
      <c r="I182" s="388"/>
      <c r="J182" s="61"/>
      <c r="K182" s="388"/>
      <c r="L182" s="436">
        <f>SUM(M182:N182)</f>
        <v>0</v>
      </c>
      <c r="M182" s="506">
        <f>SUM(O182+Q182+S182)</f>
        <v>0</v>
      </c>
      <c r="N182" s="507">
        <f>SUM(P182+R182+T182)</f>
        <v>0</v>
      </c>
      <c r="O182" s="61"/>
      <c r="P182" s="181"/>
      <c r="Q182" s="61"/>
      <c r="R182" s="181"/>
      <c r="S182" s="61"/>
      <c r="T182" s="181"/>
      <c r="U182" s="436">
        <f t="shared" si="82"/>
        <v>0</v>
      </c>
      <c r="V182" s="506">
        <f>SUM(X182+Z182+AB182)</f>
        <v>0</v>
      </c>
      <c r="W182" s="508">
        <f t="shared" si="83"/>
        <v>0</v>
      </c>
      <c r="X182" s="61"/>
      <c r="Y182" s="388"/>
      <c r="Z182" s="61"/>
      <c r="AA182" s="388"/>
      <c r="AB182" s="61"/>
      <c r="AC182" s="390"/>
      <c r="AD182" s="178"/>
      <c r="AE182" s="388"/>
      <c r="AF182" t="str">
        <f t="shared" si="84"/>
        <v/>
      </c>
      <c r="BO182" s="34" t="str">
        <f t="shared" si="85"/>
        <v/>
      </c>
      <c r="BP182" s="34" t="str">
        <f t="shared" si="86"/>
        <v/>
      </c>
      <c r="BU182" s="35">
        <f t="shared" si="87"/>
        <v>0</v>
      </c>
      <c r="BV182" s="35">
        <f t="shared" si="88"/>
        <v>0</v>
      </c>
    </row>
    <row r="183" spans="1:74" ht="31.15" customHeight="1" x14ac:dyDescent="0.25">
      <c r="A183" s="490" t="s">
        <v>234</v>
      </c>
      <c r="B183" s="491">
        <f>SUM(C183+U183)</f>
        <v>0</v>
      </c>
      <c r="C183" s="492">
        <f t="shared" si="80"/>
        <v>0</v>
      </c>
      <c r="D183" s="493">
        <f t="shared" si="81"/>
        <v>0</v>
      </c>
      <c r="E183" s="494">
        <f>SUM(G183+I183+K183)</f>
        <v>0</v>
      </c>
      <c r="F183" s="85"/>
      <c r="G183" s="84"/>
      <c r="H183" s="85"/>
      <c r="I183" s="84"/>
      <c r="J183" s="85"/>
      <c r="K183" s="84"/>
      <c r="L183" s="509"/>
      <c r="M183" s="510"/>
      <c r="N183" s="511"/>
      <c r="O183" s="509"/>
      <c r="P183" s="511"/>
      <c r="Q183" s="509"/>
      <c r="R183" s="511"/>
      <c r="S183" s="509"/>
      <c r="T183" s="512"/>
      <c r="U183" s="457">
        <f t="shared" si="82"/>
        <v>0</v>
      </c>
      <c r="V183" s="395">
        <f t="shared" si="83"/>
        <v>0</v>
      </c>
      <c r="W183" s="498">
        <f t="shared" si="83"/>
        <v>0</v>
      </c>
      <c r="X183" s="85"/>
      <c r="Y183" s="84"/>
      <c r="Z183" s="85"/>
      <c r="AA183" s="84"/>
      <c r="AB183" s="85"/>
      <c r="AC183" s="89"/>
      <c r="AD183" s="187"/>
      <c r="AE183" s="84"/>
      <c r="AF183" t="str">
        <f t="shared" si="84"/>
        <v/>
      </c>
      <c r="BO183" s="34" t="str">
        <f t="shared" si="85"/>
        <v/>
      </c>
      <c r="BP183" s="34" t="str">
        <f t="shared" si="86"/>
        <v/>
      </c>
      <c r="BU183" s="35">
        <f t="shared" si="87"/>
        <v>0</v>
      </c>
      <c r="BV183" s="35">
        <f t="shared" si="88"/>
        <v>0</v>
      </c>
    </row>
    <row r="184" spans="1:74" ht="18" customHeight="1" x14ac:dyDescent="0.25">
      <c r="A184" s="5304" t="s">
        <v>235</v>
      </c>
      <c r="B184" s="514"/>
      <c r="C184" s="514"/>
      <c r="D184" s="514"/>
      <c r="E184" s="514"/>
    </row>
    <row r="185" spans="1:74" ht="31.5" x14ac:dyDescent="0.25">
      <c r="A185" s="5305" t="s">
        <v>236</v>
      </c>
      <c r="B185" s="5306" t="s">
        <v>32</v>
      </c>
      <c r="C185" s="5307" t="s">
        <v>237</v>
      </c>
      <c r="D185" s="3174" t="s">
        <v>238</v>
      </c>
    </row>
    <row r="186" spans="1:74" x14ac:dyDescent="0.25">
      <c r="A186" s="5308" t="s">
        <v>239</v>
      </c>
      <c r="B186" s="5309">
        <f>SUM(C186:D186)</f>
        <v>0</v>
      </c>
      <c r="C186" s="61"/>
      <c r="D186" s="181"/>
    </row>
    <row r="187" spans="1:74" x14ac:dyDescent="0.25">
      <c r="A187" s="520" t="s">
        <v>240</v>
      </c>
      <c r="B187" s="521">
        <f t="shared" ref="B187:B189" si="90">SUM(C187:D187)</f>
        <v>0</v>
      </c>
      <c r="C187" s="40"/>
      <c r="D187" s="41"/>
    </row>
    <row r="188" spans="1:74" x14ac:dyDescent="0.25">
      <c r="A188" s="520" t="s">
        <v>241</v>
      </c>
      <c r="B188" s="293">
        <f t="shared" si="90"/>
        <v>0</v>
      </c>
      <c r="C188" s="40"/>
      <c r="D188" s="42"/>
    </row>
    <row r="189" spans="1:74" x14ac:dyDescent="0.25">
      <c r="A189" s="522" t="s">
        <v>242</v>
      </c>
      <c r="B189" s="294">
        <f t="shared" si="90"/>
        <v>0</v>
      </c>
      <c r="C189" s="85"/>
      <c r="D189" s="84"/>
    </row>
    <row r="190" spans="1:74" ht="18" customHeight="1" x14ac:dyDescent="0.25">
      <c r="A190" s="5304" t="s">
        <v>243</v>
      </c>
      <c r="B190" s="514"/>
      <c r="C190" s="514"/>
      <c r="D190" s="514"/>
      <c r="E190" s="514"/>
    </row>
    <row r="191" spans="1:74" ht="30" customHeight="1" x14ac:dyDescent="0.25">
      <c r="A191" s="5310" t="s">
        <v>236</v>
      </c>
      <c r="B191" s="5029" t="s">
        <v>32</v>
      </c>
      <c r="C191" s="4993" t="s">
        <v>84</v>
      </c>
      <c r="D191" s="4837"/>
      <c r="E191" s="4862"/>
      <c r="F191" s="5256" t="s">
        <v>244</v>
      </c>
      <c r="G191" s="4971" t="s">
        <v>245</v>
      </c>
      <c r="H191" s="5029" t="s">
        <v>246</v>
      </c>
    </row>
    <row r="192" spans="1:74" ht="38.25" customHeight="1" x14ac:dyDescent="0.25">
      <c r="A192" s="5261"/>
      <c r="B192" s="4935"/>
      <c r="C192" s="5306" t="s">
        <v>247</v>
      </c>
      <c r="D192" s="5311" t="s">
        <v>248</v>
      </c>
      <c r="E192" s="3132" t="s">
        <v>249</v>
      </c>
      <c r="F192" s="5260"/>
      <c r="G192" s="3224"/>
      <c r="H192" s="4935"/>
    </row>
    <row r="193" spans="1:75" x14ac:dyDescent="0.25">
      <c r="A193" s="5312" t="s">
        <v>250</v>
      </c>
      <c r="B193" s="3168">
        <f>SUM(C193:E193)</f>
        <v>0</v>
      </c>
      <c r="C193" s="5265"/>
      <c r="D193" s="5313"/>
      <c r="E193" s="5301"/>
      <c r="F193" s="5268"/>
      <c r="G193" s="5313"/>
      <c r="H193" s="5266"/>
      <c r="I193" t="str">
        <f>BO193&amp;BP193&amp;BQ193</f>
        <v/>
      </c>
      <c r="BO193" s="34" t="str">
        <f>IF(AND($B193&gt;0,F193=""),"  * No olvide digitar la variable Lugar de trabajo. Digite Cero si no tiene.",IF(F193&gt;$B193," * La variable Lugar de trabajo No puede ser mayor al Total.",""))</f>
        <v/>
      </c>
      <c r="BP193" s="34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34" t="str">
        <f>IF(AND($B193&gt;0,H193=""),"  * No olvide digitar la variable Grupos comunitarios. Digite Cero si no tiene.",IF(H193&gt;$B193," * La variable Grupos comunitarios No puede ser mayor al Total.",""))</f>
        <v/>
      </c>
      <c r="BU193" s="35">
        <f>IF(AND($B193&gt;0,F193=""),1,IF(F193&gt;$B193,1,0))</f>
        <v>0</v>
      </c>
      <c r="BV193" s="35">
        <f>IF(AND($B193&gt;0,G193=""),1,IF(G193&gt;$B193,1,0))</f>
        <v>0</v>
      </c>
      <c r="BW193" s="35">
        <f>IF(AND($B193&gt;0,H193=""),1,IF(H193&gt;$B193,1,0))</f>
        <v>0</v>
      </c>
    </row>
    <row r="194" spans="1:75" x14ac:dyDescent="0.25">
      <c r="A194" s="528" t="s">
        <v>251</v>
      </c>
      <c r="B194" s="529">
        <f t="shared" ref="B194:B198" si="91">SUM(C194:E194)</f>
        <v>0</v>
      </c>
      <c r="C194" s="40"/>
      <c r="D194" s="530"/>
      <c r="E194" s="51"/>
      <c r="F194" s="114"/>
      <c r="G194" s="530"/>
      <c r="H194" s="41"/>
      <c r="I194" t="str">
        <f t="shared" ref="I194:I198" si="92">BO194&amp;BP194&amp;BQ194</f>
        <v/>
      </c>
      <c r="BO194" s="34" t="str">
        <f t="shared" ref="BO194:BO197" si="93">IF(AND($B194&gt;0,F194=""),"  * No olvide digitar la variable Lugar de trabajo. Digite Cero si no tiene.",IF(F194&gt;$B194," * La variable Lugar de trabajo No puede ser mayor al Total.",""))</f>
        <v/>
      </c>
      <c r="BP194" s="34" t="str">
        <f t="shared" ref="BP194:BP197" si="94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34" t="str">
        <f t="shared" ref="BQ194:BQ197" si="95">IF(AND($B194&gt;0,H194=""),"  * No olvide digitar la variable Grupos comunitarios. Digite Cero si no tiene.",IF(H194&gt;$B194," * La variable Grupos comunitarios No puede ser mayor al Total.",""))</f>
        <v/>
      </c>
      <c r="BU194" s="35">
        <f t="shared" ref="BU194:BW198" si="96">IF(AND($B194&gt;0,F194=""),1,IF(F194&gt;$B194,1,0))</f>
        <v>0</v>
      </c>
      <c r="BV194" s="35">
        <f t="shared" si="96"/>
        <v>0</v>
      </c>
      <c r="BW194" s="35">
        <f t="shared" si="96"/>
        <v>0</v>
      </c>
    </row>
    <row r="195" spans="1:75" x14ac:dyDescent="0.25">
      <c r="A195" s="531" t="s">
        <v>252</v>
      </c>
      <c r="B195" s="532">
        <f t="shared" si="91"/>
        <v>0</v>
      </c>
      <c r="C195" s="61"/>
      <c r="D195" s="533"/>
      <c r="E195" s="390"/>
      <c r="F195" s="389"/>
      <c r="G195" s="533"/>
      <c r="H195" s="181"/>
      <c r="I195" t="str">
        <f t="shared" si="92"/>
        <v/>
      </c>
      <c r="BO195" s="34" t="str">
        <f t="shared" si="93"/>
        <v/>
      </c>
      <c r="BP195" s="34" t="str">
        <f t="shared" si="94"/>
        <v/>
      </c>
      <c r="BQ195" s="34" t="str">
        <f t="shared" si="95"/>
        <v/>
      </c>
      <c r="BU195" s="35">
        <f t="shared" si="96"/>
        <v>0</v>
      </c>
      <c r="BV195" s="35">
        <f t="shared" si="96"/>
        <v>0</v>
      </c>
      <c r="BW195" s="35">
        <f t="shared" si="96"/>
        <v>0</v>
      </c>
    </row>
    <row r="196" spans="1:75" x14ac:dyDescent="0.25">
      <c r="A196" s="531" t="s">
        <v>253</v>
      </c>
      <c r="B196" s="532">
        <f t="shared" si="91"/>
        <v>0</v>
      </c>
      <c r="C196" s="61"/>
      <c r="D196" s="533"/>
      <c r="E196" s="390"/>
      <c r="F196" s="389"/>
      <c r="G196" s="533"/>
      <c r="H196" s="181"/>
      <c r="I196" t="str">
        <f t="shared" si="92"/>
        <v/>
      </c>
      <c r="BO196" s="34" t="str">
        <f t="shared" si="93"/>
        <v/>
      </c>
      <c r="BP196" s="34" t="str">
        <f t="shared" si="94"/>
        <v/>
      </c>
      <c r="BQ196" s="34" t="str">
        <f t="shared" si="95"/>
        <v/>
      </c>
      <c r="BU196" s="35">
        <f t="shared" si="96"/>
        <v>0</v>
      </c>
      <c r="BV196" s="35">
        <f t="shared" si="96"/>
        <v>0</v>
      </c>
      <c r="BW196" s="35">
        <f t="shared" si="96"/>
        <v>0</v>
      </c>
    </row>
    <row r="197" spans="1:75" x14ac:dyDescent="0.25">
      <c r="A197" s="531" t="s">
        <v>254</v>
      </c>
      <c r="B197" s="532">
        <f t="shared" si="91"/>
        <v>0</v>
      </c>
      <c r="C197" s="61"/>
      <c r="D197" s="533"/>
      <c r="E197" s="390"/>
      <c r="F197" s="389"/>
      <c r="G197" s="533"/>
      <c r="H197" s="181"/>
      <c r="I197" t="str">
        <f t="shared" si="92"/>
        <v/>
      </c>
      <c r="BO197" s="34" t="str">
        <f t="shared" si="93"/>
        <v/>
      </c>
      <c r="BP197" s="34" t="str">
        <f t="shared" si="94"/>
        <v/>
      </c>
      <c r="BQ197" s="34" t="str">
        <f t="shared" si="95"/>
        <v/>
      </c>
      <c r="BU197" s="35">
        <f t="shared" si="96"/>
        <v>0</v>
      </c>
      <c r="BV197" s="35">
        <f t="shared" si="96"/>
        <v>0</v>
      </c>
      <c r="BW197" s="35">
        <f t="shared" si="96"/>
        <v>0</v>
      </c>
    </row>
    <row r="198" spans="1:75" x14ac:dyDescent="0.25">
      <c r="A198" s="5314" t="s">
        <v>255</v>
      </c>
      <c r="B198" s="5315">
        <f t="shared" si="91"/>
        <v>0</v>
      </c>
      <c r="C198" s="87"/>
      <c r="D198" s="535"/>
      <c r="E198" s="536"/>
      <c r="F198" s="5316"/>
      <c r="G198" s="535"/>
      <c r="H198" s="2984"/>
      <c r="I198" t="str">
        <f t="shared" si="92"/>
        <v/>
      </c>
      <c r="BO198" s="34" t="str">
        <f>IF(AND($B198&gt;0,F198=""),"  * No olvide digitar la variable Lugar de trabajo. Digite Cero si no tiene.",IF(F198&gt;$B198," * La variable Lugar de trabajo No puede ser mayor al Total.",""))</f>
        <v/>
      </c>
      <c r="BP198" s="34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34" t="str">
        <f>IF(AND($B198&gt;0,H198=""),"  * No olvide digitar la variable Grupos comunitarios. Digite Cero si no tiene.",IF(H198&gt;$B198," * La variable Grupos comunitarios No puede ser mayor al Total.",""))</f>
        <v/>
      </c>
      <c r="BU198" s="35">
        <f t="shared" si="96"/>
        <v>0</v>
      </c>
      <c r="BV198" s="35">
        <f t="shared" si="96"/>
        <v>0</v>
      </c>
      <c r="BW198" s="35">
        <f t="shared" si="96"/>
        <v>0</v>
      </c>
    </row>
    <row r="199" spans="1:75" ht="18" customHeight="1" x14ac:dyDescent="0.25">
      <c r="A199" s="5304" t="s">
        <v>256</v>
      </c>
      <c r="B199" s="514"/>
      <c r="C199" s="514"/>
      <c r="D199" s="514"/>
      <c r="E199" s="514"/>
    </row>
    <row r="200" spans="1:75" x14ac:dyDescent="0.25">
      <c r="A200" s="5221" t="s">
        <v>236</v>
      </c>
      <c r="B200" s="5269" t="s">
        <v>32</v>
      </c>
      <c r="C200" s="4993" t="s">
        <v>84</v>
      </c>
      <c r="D200" s="4837"/>
      <c r="E200" s="4840"/>
    </row>
    <row r="201" spans="1:75" ht="21" customHeight="1" x14ac:dyDescent="0.25">
      <c r="A201" s="4394"/>
      <c r="B201" s="4392"/>
      <c r="C201" s="5306" t="s">
        <v>247</v>
      </c>
      <c r="D201" s="5311" t="s">
        <v>248</v>
      </c>
      <c r="E201" s="3174" t="s">
        <v>249</v>
      </c>
    </row>
    <row r="202" spans="1:75" x14ac:dyDescent="0.25">
      <c r="A202" s="540" t="s">
        <v>257</v>
      </c>
      <c r="B202" s="541">
        <f>SUM(C202:E202)</f>
        <v>0</v>
      </c>
      <c r="C202" s="5265"/>
      <c r="D202" s="5313"/>
      <c r="E202" s="5299"/>
    </row>
    <row r="203" spans="1:75" x14ac:dyDescent="0.25">
      <c r="A203" s="520" t="s">
        <v>258</v>
      </c>
      <c r="B203" s="293">
        <f t="shared" ref="B203:B206" si="97">SUM(C203:E203)</f>
        <v>0</v>
      </c>
      <c r="C203" s="40"/>
      <c r="D203" s="530"/>
      <c r="E203" s="42"/>
    </row>
    <row r="204" spans="1:75" x14ac:dyDescent="0.25">
      <c r="A204" s="520" t="s">
        <v>259</v>
      </c>
      <c r="B204" s="293">
        <f t="shared" si="97"/>
        <v>0</v>
      </c>
      <c r="C204" s="61"/>
      <c r="D204" s="533"/>
      <c r="E204" s="388"/>
    </row>
    <row r="205" spans="1:75" x14ac:dyDescent="0.25">
      <c r="A205" s="520" t="s">
        <v>260</v>
      </c>
      <c r="B205" s="293">
        <f t="shared" si="97"/>
        <v>0</v>
      </c>
      <c r="C205" s="61"/>
      <c r="D205" s="533"/>
      <c r="E205" s="388"/>
    </row>
    <row r="206" spans="1:75" ht="23.45" customHeight="1" x14ac:dyDescent="0.25">
      <c r="A206" s="79" t="s">
        <v>261</v>
      </c>
      <c r="B206" s="2377">
        <f t="shared" si="97"/>
        <v>0</v>
      </c>
      <c r="C206" s="85"/>
      <c r="D206" s="469"/>
      <c r="E206" s="84"/>
    </row>
    <row r="207" spans="1:75" ht="18" customHeight="1" x14ac:dyDescent="0.25">
      <c r="A207" s="542" t="s">
        <v>262</v>
      </c>
    </row>
    <row r="208" spans="1:75" x14ac:dyDescent="0.25">
      <c r="A208" s="3428" t="s">
        <v>236</v>
      </c>
      <c r="B208" s="5310"/>
      <c r="C208" s="5029" t="s">
        <v>32</v>
      </c>
      <c r="D208" s="4993" t="s">
        <v>84</v>
      </c>
      <c r="E208" s="4837"/>
      <c r="F208" s="4840"/>
    </row>
    <row r="209" spans="1:6" ht="24" customHeight="1" x14ac:dyDescent="0.25">
      <c r="A209" s="4731"/>
      <c r="B209" s="5261"/>
      <c r="C209" s="4935"/>
      <c r="D209" s="5306" t="s">
        <v>247</v>
      </c>
      <c r="E209" s="5311" t="s">
        <v>248</v>
      </c>
      <c r="F209" s="3174" t="s">
        <v>249</v>
      </c>
    </row>
    <row r="210" spans="1:6" x14ac:dyDescent="0.25">
      <c r="A210" s="5310" t="s">
        <v>263</v>
      </c>
      <c r="B210" s="5317" t="s">
        <v>264</v>
      </c>
      <c r="C210" s="544">
        <f>SUM(D210:F210)</f>
        <v>0</v>
      </c>
      <c r="D210" s="5265"/>
      <c r="E210" s="5313"/>
      <c r="F210" s="5299"/>
    </row>
    <row r="211" spans="1:6" ht="16.899999999999999" customHeight="1" x14ac:dyDescent="0.25">
      <c r="A211" s="3209"/>
      <c r="B211" s="79" t="s">
        <v>265</v>
      </c>
      <c r="C211" s="544">
        <f>SUM(D211:F211)</f>
        <v>0</v>
      </c>
      <c r="D211" s="85"/>
      <c r="E211" s="469"/>
      <c r="F211" s="84"/>
    </row>
    <row r="212" spans="1:6" ht="16.899999999999999" customHeight="1" x14ac:dyDescent="0.25">
      <c r="A212" s="5310" t="s">
        <v>266</v>
      </c>
      <c r="B212" s="52" t="s">
        <v>267</v>
      </c>
      <c r="C212" s="532">
        <f t="shared" ref="C212:C213" si="98">SUM(D212:F212)</f>
        <v>0</v>
      </c>
      <c r="D212" s="61"/>
      <c r="E212" s="533"/>
      <c r="F212" s="388"/>
    </row>
    <row r="213" spans="1:6" ht="21" x14ac:dyDescent="0.25">
      <c r="A213" s="5261"/>
      <c r="B213" s="5318" t="s">
        <v>268</v>
      </c>
      <c r="C213" s="5319">
        <f t="shared" si="98"/>
        <v>0</v>
      </c>
      <c r="D213" s="85"/>
      <c r="E213" s="469"/>
      <c r="F213" s="84"/>
    </row>
    <row r="214" spans="1:6" ht="18" customHeight="1" x14ac:dyDescent="0.25">
      <c r="A214" s="3178" t="s">
        <v>269</v>
      </c>
      <c r="B214" s="3179"/>
      <c r="C214" s="514"/>
      <c r="D214" s="514"/>
    </row>
    <row r="215" spans="1:6" x14ac:dyDescent="0.25">
      <c r="A215" s="5310" t="s">
        <v>236</v>
      </c>
      <c r="B215" s="5029" t="s">
        <v>32</v>
      </c>
      <c r="C215" s="4837" t="s">
        <v>270</v>
      </c>
      <c r="D215" s="4837"/>
      <c r="E215" s="4837"/>
      <c r="F215" s="549"/>
    </row>
    <row r="216" spans="1:6" ht="21" x14ac:dyDescent="0.25">
      <c r="A216" s="5261"/>
      <c r="B216" s="4935"/>
      <c r="C216" s="643" t="s">
        <v>271</v>
      </c>
      <c r="D216" s="5311" t="s">
        <v>272</v>
      </c>
      <c r="E216" s="3174" t="s">
        <v>273</v>
      </c>
    </row>
    <row r="217" spans="1:6" x14ac:dyDescent="0.25">
      <c r="A217" s="5317" t="s">
        <v>274</v>
      </c>
      <c r="B217" s="5320">
        <f>SUM(C217:E217)</f>
        <v>0</v>
      </c>
      <c r="C217" s="5268"/>
      <c r="D217" s="5313"/>
      <c r="E217" s="5299"/>
    </row>
    <row r="218" spans="1:6" x14ac:dyDescent="0.25">
      <c r="A218" s="552" t="s">
        <v>275</v>
      </c>
      <c r="B218" s="39">
        <f t="shared" ref="B218:B219" si="99">SUM(C218:E218)</f>
        <v>0</v>
      </c>
      <c r="C218" s="40"/>
      <c r="D218" s="530"/>
      <c r="E218" s="42"/>
    </row>
    <row r="219" spans="1:6" x14ac:dyDescent="0.25">
      <c r="A219" s="79" t="s">
        <v>276</v>
      </c>
      <c r="B219" s="553">
        <f t="shared" si="99"/>
        <v>0</v>
      </c>
      <c r="C219" s="5316"/>
      <c r="D219" s="535"/>
      <c r="E219" s="554"/>
    </row>
    <row r="220" spans="1:6" ht="18" customHeight="1" x14ac:dyDescent="0.25">
      <c r="A220" s="3178" t="s">
        <v>277</v>
      </c>
      <c r="B220" s="3179"/>
    </row>
    <row r="221" spans="1:6" x14ac:dyDescent="0.25">
      <c r="A221" s="5310" t="s">
        <v>236</v>
      </c>
      <c r="B221" s="5269" t="s">
        <v>278</v>
      </c>
    </row>
    <row r="222" spans="1:6" x14ac:dyDescent="0.25">
      <c r="A222" s="5261"/>
      <c r="B222" s="4392"/>
    </row>
    <row r="223" spans="1:6" x14ac:dyDescent="0.25">
      <c r="A223" s="5317" t="s">
        <v>279</v>
      </c>
      <c r="B223" s="277"/>
    </row>
    <row r="224" spans="1:6" x14ac:dyDescent="0.25">
      <c r="A224" s="79" t="s">
        <v>280</v>
      </c>
      <c r="B224" s="186"/>
    </row>
    <row r="238" spans="1:1" ht="12.75" customHeight="1" x14ac:dyDescent="0.25"/>
    <row r="239" spans="1:1" ht="20.100000000000001" hidden="1" customHeight="1" x14ac:dyDescent="0.25">
      <c r="A239" s="555">
        <f>SUM(B12:B26,B31:B47,B53:B54,M53:M54,B60:B61,B63:B64,B67:B68,C73:C74,C80:C83,B88:B92,B94:B96,B114:B116,B128:M130,B135:B137,C141:C149,C154:C167,B171,B176:B183,B186:B189,B193:B198,B202:B206,C210:C213,B217:B219,B223:B224)</f>
        <v>85</v>
      </c>
    </row>
    <row r="240" spans="1:1" ht="20.100000000000001" hidden="1" customHeight="1" x14ac:dyDescent="0.25">
      <c r="A240" s="556">
        <f>SUM(BU13:BY198)</f>
        <v>0</v>
      </c>
    </row>
  </sheetData>
  <mergeCells count="289">
    <mergeCell ref="A6:W6"/>
    <mergeCell ref="A9:A11"/>
    <mergeCell ref="B9:D10"/>
    <mergeCell ref="E9:AN9"/>
    <mergeCell ref="AO9:AO11"/>
    <mergeCell ref="AP9:AP11"/>
    <mergeCell ref="S10:T10"/>
    <mergeCell ref="U10:V10"/>
    <mergeCell ref="W10:X10"/>
    <mergeCell ref="Y10:Z10"/>
    <mergeCell ref="AQ9:AQ11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AM10:AN10"/>
    <mergeCell ref="AA10:AB10"/>
    <mergeCell ref="AC10:AD10"/>
    <mergeCell ref="AE10:AF10"/>
    <mergeCell ref="AG10:AH10"/>
    <mergeCell ref="AI10:AJ10"/>
    <mergeCell ref="AK10:AL10"/>
    <mergeCell ref="A28:A30"/>
    <mergeCell ref="B28:D29"/>
    <mergeCell ref="E28:AN28"/>
    <mergeCell ref="AO28:AO30"/>
    <mergeCell ref="AP28:AP30"/>
    <mergeCell ref="S29:T29"/>
    <mergeCell ref="U29:V29"/>
    <mergeCell ref="W29:X29"/>
    <mergeCell ref="Y29:Z29"/>
    <mergeCell ref="AQ28:AQ30"/>
    <mergeCell ref="AR28:AR30"/>
    <mergeCell ref="AS28:AS30"/>
    <mergeCell ref="E29:F29"/>
    <mergeCell ref="G29:H29"/>
    <mergeCell ref="I29:J29"/>
    <mergeCell ref="K29:L29"/>
    <mergeCell ref="M29:N29"/>
    <mergeCell ref="O29:P29"/>
    <mergeCell ref="Q29:R29"/>
    <mergeCell ref="AM29:AN29"/>
    <mergeCell ref="AA29:AB29"/>
    <mergeCell ref="AC29:AD29"/>
    <mergeCell ref="AE29:AF29"/>
    <mergeCell ref="AG29:AH29"/>
    <mergeCell ref="AI29:AJ29"/>
    <mergeCell ref="AK29:AL29"/>
    <mergeCell ref="Z50:Z52"/>
    <mergeCell ref="AA50:AA52"/>
    <mergeCell ref="AB50:AB52"/>
    <mergeCell ref="AC50:AC52"/>
    <mergeCell ref="E51:F51"/>
    <mergeCell ref="G51:H51"/>
    <mergeCell ref="I51:J51"/>
    <mergeCell ref="K51:L51"/>
    <mergeCell ref="P51:Q51"/>
    <mergeCell ref="E50:L50"/>
    <mergeCell ref="M50:M52"/>
    <mergeCell ref="N50:N52"/>
    <mergeCell ref="O50:O52"/>
    <mergeCell ref="P50:W50"/>
    <mergeCell ref="I57:I58"/>
    <mergeCell ref="J57:J58"/>
    <mergeCell ref="R51:S51"/>
    <mergeCell ref="T51:U51"/>
    <mergeCell ref="V51:W51"/>
    <mergeCell ref="X51:X52"/>
    <mergeCell ref="Y51:Y52"/>
    <mergeCell ref="A56:A58"/>
    <mergeCell ref="B56:D57"/>
    <mergeCell ref="E56:V56"/>
    <mergeCell ref="W56:W58"/>
    <mergeCell ref="X56:X58"/>
    <mergeCell ref="A50:A52"/>
    <mergeCell ref="B50:B52"/>
    <mergeCell ref="C50:C52"/>
    <mergeCell ref="D50:D52"/>
    <mergeCell ref="X50:Y50"/>
    <mergeCell ref="F70:AM70"/>
    <mergeCell ref="C71:C72"/>
    <mergeCell ref="D71:D72"/>
    <mergeCell ref="E71:E72"/>
    <mergeCell ref="F71:G71"/>
    <mergeCell ref="H71:I71"/>
    <mergeCell ref="J71:K71"/>
    <mergeCell ref="L71:M71"/>
    <mergeCell ref="Q57:Q58"/>
    <mergeCell ref="R57:R58"/>
    <mergeCell ref="S57:S58"/>
    <mergeCell ref="T57:T58"/>
    <mergeCell ref="U57:U58"/>
    <mergeCell ref="V57:V58"/>
    <mergeCell ref="K57:K58"/>
    <mergeCell ref="L57:L58"/>
    <mergeCell ref="M57:M58"/>
    <mergeCell ref="N57:N58"/>
    <mergeCell ref="O57:O58"/>
    <mergeCell ref="P57:P58"/>
    <mergeCell ref="E57:E58"/>
    <mergeCell ref="F57:F58"/>
    <mergeCell ref="G57:G58"/>
    <mergeCell ref="H57:H58"/>
    <mergeCell ref="AL71:AM71"/>
    <mergeCell ref="A73:A74"/>
    <mergeCell ref="A75:B75"/>
    <mergeCell ref="A76:G76"/>
    <mergeCell ref="A77:A79"/>
    <mergeCell ref="B77:B79"/>
    <mergeCell ref="C77:E78"/>
    <mergeCell ref="F77:AI77"/>
    <mergeCell ref="AJ77:AJ79"/>
    <mergeCell ref="AK77:AK79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A70:B72"/>
    <mergeCell ref="C70:E70"/>
    <mergeCell ref="AL77:AL79"/>
    <mergeCell ref="AM77:AM79"/>
    <mergeCell ref="AN77:AN79"/>
    <mergeCell ref="F78:G78"/>
    <mergeCell ref="H78:I78"/>
    <mergeCell ref="J78:K78"/>
    <mergeCell ref="L78:M78"/>
    <mergeCell ref="N78:O78"/>
    <mergeCell ref="P78:Q78"/>
    <mergeCell ref="R78:S78"/>
    <mergeCell ref="AF78:AG78"/>
    <mergeCell ref="AH78:AI78"/>
    <mergeCell ref="X78:Y78"/>
    <mergeCell ref="Z78:AA78"/>
    <mergeCell ref="AB78:AC78"/>
    <mergeCell ref="AD78:AE78"/>
    <mergeCell ref="A81:A82"/>
    <mergeCell ref="A85:A86"/>
    <mergeCell ref="B85:B86"/>
    <mergeCell ref="C85:C86"/>
    <mergeCell ref="D85:D86"/>
    <mergeCell ref="E85:E86"/>
    <mergeCell ref="F85:F86"/>
    <mergeCell ref="T78:U78"/>
    <mergeCell ref="V78:W78"/>
    <mergeCell ref="A110:F110"/>
    <mergeCell ref="A111:A113"/>
    <mergeCell ref="B111:D112"/>
    <mergeCell ref="E111:F112"/>
    <mergeCell ref="G111:H112"/>
    <mergeCell ref="I111:J112"/>
    <mergeCell ref="A87:F87"/>
    <mergeCell ref="A93:F93"/>
    <mergeCell ref="A98:A99"/>
    <mergeCell ref="B98:B99"/>
    <mergeCell ref="C98:C99"/>
    <mergeCell ref="D98:D99"/>
    <mergeCell ref="E98:E99"/>
    <mergeCell ref="K111:K113"/>
    <mergeCell ref="L111:N112"/>
    <mergeCell ref="O111:P112"/>
    <mergeCell ref="Q111:R112"/>
    <mergeCell ref="A118:F118"/>
    <mergeCell ref="A119:A121"/>
    <mergeCell ref="B119:D120"/>
    <mergeCell ref="E119:H120"/>
    <mergeCell ref="I119:J120"/>
    <mergeCell ref="K119:K121"/>
    <mergeCell ref="L119:M120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G133:AH133"/>
    <mergeCell ref="AI133:AJ133"/>
    <mergeCell ref="AK133:AL133"/>
    <mergeCell ref="AM133:AN133"/>
    <mergeCell ref="AA133:AB133"/>
    <mergeCell ref="AC133:AD133"/>
    <mergeCell ref="AE133:AF133"/>
    <mergeCell ref="A139:B140"/>
    <mergeCell ref="C139:C140"/>
    <mergeCell ref="D139:H139"/>
    <mergeCell ref="I139:I140"/>
    <mergeCell ref="J139:J140"/>
    <mergeCell ref="K139:K140"/>
    <mergeCell ref="U133:V133"/>
    <mergeCell ref="W133:X133"/>
    <mergeCell ref="Y133:Z133"/>
    <mergeCell ref="A141:A143"/>
    <mergeCell ref="A144:A145"/>
    <mergeCell ref="A146:A149"/>
    <mergeCell ref="A151:A153"/>
    <mergeCell ref="B151:B153"/>
    <mergeCell ref="C151:C153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F152:AG152"/>
    <mergeCell ref="D151:D153"/>
    <mergeCell ref="E151:E153"/>
    <mergeCell ref="F151:AM151"/>
    <mergeCell ref="U169:U170"/>
    <mergeCell ref="AN151:AN153"/>
    <mergeCell ref="AO151:AO153"/>
    <mergeCell ref="F152:G152"/>
    <mergeCell ref="H152:I152"/>
    <mergeCell ref="J152:K152"/>
    <mergeCell ref="L152:M152"/>
    <mergeCell ref="N152:O152"/>
    <mergeCell ref="AB174:AC174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A191:A192"/>
    <mergeCell ref="B191:B192"/>
    <mergeCell ref="C191:E191"/>
    <mergeCell ref="F191:F192"/>
    <mergeCell ref="G191:G192"/>
    <mergeCell ref="H191:H192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A173:A175"/>
    <mergeCell ref="B173:B175"/>
    <mergeCell ref="C173:K173"/>
    <mergeCell ref="L173:T173"/>
    <mergeCell ref="U173:AC173"/>
    <mergeCell ref="U174:W174"/>
    <mergeCell ref="X174:Y174"/>
    <mergeCell ref="Z174:AA174"/>
    <mergeCell ref="A210:A211"/>
    <mergeCell ref="A212:A213"/>
    <mergeCell ref="A215:A216"/>
    <mergeCell ref="B215:B216"/>
    <mergeCell ref="C215:E215"/>
    <mergeCell ref="A221:A222"/>
    <mergeCell ref="B221:B222"/>
    <mergeCell ref="A200:A201"/>
    <mergeCell ref="B200:B201"/>
    <mergeCell ref="C200:E200"/>
    <mergeCell ref="A208:B209"/>
    <mergeCell ref="C208:C209"/>
    <mergeCell ref="D208:F208"/>
  </mergeCells>
  <dataValidations count="11"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58F4E962-9EA3-4997-BA66-F28F3037CC63}">
      <formula1>0</formula1>
    </dataValidation>
    <dataValidation type="whole" allowBlank="1" showInputMessage="1" showErrorMessage="1" sqref="C202:E206" xr:uid="{DE4EB9F2-911A-4EB3-B277-57FA063790DC}">
      <formula1>0</formula1>
      <formula2>9.99999999999999E+35</formula2>
    </dataValidation>
    <dataValidation type="whole" allowBlank="1" showInputMessage="1" showErrorMessage="1" sqref="C171:U171 C32:C33 B88:B92" xr:uid="{904AAFC4-0506-49D1-8C6F-86D94116CDE6}">
      <formula1>0</formula1>
      <formula2>9.99999999999999E+42</formula2>
    </dataValidation>
    <dataValidation type="whole" allowBlank="1" showInputMessage="1" showErrorMessage="1" sqref="F154:AO167 X176:AE183" xr:uid="{428D0D9A-1DD9-49A1-A24C-64437291ED38}">
      <formula1>0</formula1>
      <formula2>9.99999999999999E+36</formula2>
    </dataValidation>
    <dataValidation type="whole" allowBlank="1" showInputMessage="1" showErrorMessage="1" sqref="E135:AR137" xr:uid="{FEA33296-2B98-4A26-9DC7-CDFB7FF31998}">
      <formula1>0</formula1>
      <formula2>9.99999999999999E+34</formula2>
    </dataValidation>
    <dataValidation type="whole" allowBlank="1" showInputMessage="1" showErrorMessage="1" sqref="B128:M130 F176:K183 C38" xr:uid="{4FB765A2-B5AD-4775-8C49-1FC13BE3FD5D}">
      <formula1>0</formula1>
      <formula2>9.99999999999999E+41</formula2>
    </dataValidation>
    <dataValidation type="whole" allowBlank="1" showInputMessage="1" showErrorMessage="1" sqref="C63:X64 F80:AN83 E94:F96 O32:O33 D210:F213 C217:E219 B223:B224 E32:E33 G32:G33 I32:I33 E88:F92 M32:M33 C94:C96 C88:C92" xr:uid="{EAFB8DAB-DB61-4448-9863-A51BF383C25A}">
      <formula1>0</formula1>
      <formula2>9.99999999999999E+40</formula2>
    </dataValidation>
    <dataValidation type="whole" allowBlank="1" showInputMessage="1" showErrorMessage="1" sqref="C60:X61 B67:B68 F73:AM74 C193:H198 B94:B96 D88:D92 D94:D96" xr:uid="{10A7E05E-966E-4FC6-AC6B-4C556A90EA3E}">
      <formula1>0</formula1>
      <formula2>9.99999999999999E+38</formula2>
    </dataValidation>
    <dataValidation type="whole" allowBlank="1" showInputMessage="1" showErrorMessage="1" sqref="E53:L54 P53:AC54" xr:uid="{1B1B6C8F-ED0E-4EAE-83CF-5D89C75A79FC}">
      <formula1>0</formula1>
      <formula2>9.99999999999999E+31</formula2>
    </dataValidation>
    <dataValidation type="whole" allowBlank="1" showInputMessage="1" showErrorMessage="1" sqref="C186:D189 C101:E105 C107:E109 E13:AR26 AS13:AS18 AS26" xr:uid="{DCD8763E-1815-4921-AD52-A9255022351D}">
      <formula1>0</formula1>
      <formula2>9.99999999999999E+37</formula2>
    </dataValidation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70D91410-AD93-4752-B5DA-E978AB3FC5EB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2025-03-20T15:49:31Z</dcterms:created>
  <dcterms:modified xsi:type="dcterms:W3CDTF">2026-01-16T17:30:48Z</dcterms:modified>
</cp:coreProperties>
</file>